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drawings/drawing46.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drawings/drawing52.xml" ContentType="application/vnd.openxmlformats-officedocument.drawing+xml"/>
  <Override PartName="/xl/charts/chart5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drawings/drawing54.xml" ContentType="application/vnd.openxmlformats-officedocument.drawing+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xml"/>
  <Override PartName="/xl/charts/chart5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ml.chartshapes+xml"/>
  <Override PartName="/xl/charts/chart59.xml" ContentType="application/vnd.openxmlformats-officedocument.drawingml.chart+xml"/>
  <Override PartName="/xl/drawings/drawing60.xml" ContentType="application/vnd.openxmlformats-officedocument.drawing+xml"/>
  <Override PartName="/xl/charts/chart6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drawings/drawing62.xml" ContentType="application/vnd.openxmlformats-officedocument.drawing+xml"/>
  <Override PartName="/xl/charts/chart6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63.xml" ContentType="application/vnd.openxmlformats-officedocument.drawingml.chart+xml"/>
  <Override PartName="/xl/drawings/drawing64.xml" ContentType="application/vnd.openxmlformats-officedocument.drawing+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charts/chart65.xml" ContentType="application/vnd.openxmlformats-officedocument.drawingml.chart+xml"/>
  <Override PartName="/xl/drawings/drawing66.xml" ContentType="application/vnd.openxmlformats-officedocument.drawing+xml"/>
  <Override PartName="/xl/charts/chart6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drawings/drawing68.xml" ContentType="application/vnd.openxmlformats-officedocument.drawing+xml"/>
  <Override PartName="/xl/charts/chart6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charts/chart69.xml" ContentType="application/vnd.openxmlformats-officedocument.drawingml.chart+xml"/>
  <Override PartName="/xl/drawings/drawing70.xml" ContentType="application/vnd.openxmlformats-officedocument.drawing+xml"/>
  <Override PartName="/xl/charts/chart7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charts/chart71.xml" ContentType="application/vnd.openxmlformats-officedocument.drawingml.chart+xml"/>
  <Override PartName="/xl/drawings/drawing72.xml" ContentType="application/vnd.openxmlformats-officedocument.drawing+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ml.chartshapes+xml"/>
  <Override PartName="/xl/charts/chart73.xml" ContentType="application/vnd.openxmlformats-officedocument.drawingml.chart+xml"/>
  <Override PartName="/xl/drawings/drawing74.xml" ContentType="application/vnd.openxmlformats-officedocument.drawing+xml"/>
  <Override PartName="/xl/charts/chart7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charts/chart75.xml" ContentType="application/vnd.openxmlformats-officedocument.drawingml.chart+xml"/>
  <Override PartName="/xl/drawings/drawing76.xml" ContentType="application/vnd.openxmlformats-officedocument.drawing+xml"/>
  <Override PartName="/xl/charts/chart7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7.xml" ContentType="application/vnd.openxmlformats-officedocument.drawingml.chartshapes+xml"/>
  <Override PartName="/xl/charts/chart77.xml" ContentType="application/vnd.openxmlformats-officedocument.drawingml.chart+xml"/>
  <Override PartName="/xl/drawings/drawing78.xml" ContentType="application/vnd.openxmlformats-officedocument.drawing+xml"/>
  <Override PartName="/xl/charts/chart7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ml.chartshapes+xml"/>
  <Override PartName="/xl/charts/chart79.xml" ContentType="application/vnd.openxmlformats-officedocument.drawingml.chart+xml"/>
  <Override PartName="/xl/drawings/drawing80.xml" ContentType="application/vnd.openxmlformats-officedocument.drawing+xml"/>
  <Override PartName="/xl/charts/chart8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ml.chartshapes+xml"/>
  <Override PartName="/xl/charts/chart81.xml" ContentType="application/vnd.openxmlformats-officedocument.drawingml.chart+xml"/>
  <Override PartName="/xl/drawings/drawing82.xml" ContentType="application/vnd.openxmlformats-officedocument.drawing+xml"/>
  <Override PartName="/xl/charts/chart8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charts/chart83.xml" ContentType="application/vnd.openxmlformats-officedocument.drawingml.chart+xml"/>
  <Override PartName="/xl/drawings/drawing84.xml" ContentType="application/vnd.openxmlformats-officedocument.drawing+xml"/>
  <Override PartName="/xl/charts/chart8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ml.chartshapes+xml"/>
  <Override PartName="/xl/charts/chart85.xml" ContentType="application/vnd.openxmlformats-officedocument.drawingml.chart+xml"/>
  <Override PartName="/xl/drawings/drawing86.xml" ContentType="application/vnd.openxmlformats-officedocument.drawing+xml"/>
  <Override PartName="/xl/charts/chart8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7.xml" ContentType="application/vnd.openxmlformats-officedocument.drawingml.chartshapes+xml"/>
  <Override PartName="/xl/charts/chart87.xml" ContentType="application/vnd.openxmlformats-officedocument.drawingml.chart+xml"/>
  <Override PartName="/xl/drawings/drawing88.xml" ContentType="application/vnd.openxmlformats-officedocument.drawing+xml"/>
  <Override PartName="/xl/charts/chart8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9.xml" ContentType="application/vnd.openxmlformats-officedocument.drawingml.chartshapes+xml"/>
  <Override PartName="/xl/charts/chart89.xml" ContentType="application/vnd.openxmlformats-officedocument.drawingml.chart+xml"/>
  <Override PartName="/xl/drawings/drawing90.xml" ContentType="application/vnd.openxmlformats-officedocument.drawing+xml"/>
  <Override PartName="/xl/charts/chart9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1.xml" ContentType="application/vnd.openxmlformats-officedocument.drawingml.chartshapes+xml"/>
  <Override PartName="/xl/charts/chart91.xml" ContentType="application/vnd.openxmlformats-officedocument.drawingml.chart+xml"/>
  <Override PartName="/xl/drawings/drawing92.xml" ContentType="application/vnd.openxmlformats-officedocument.drawing+xml"/>
  <Override PartName="/xl/charts/chart9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3.xml" ContentType="application/vnd.openxmlformats-officedocument.drawingml.chartshapes+xml"/>
  <Override PartName="/xl/charts/chart93.xml" ContentType="application/vnd.openxmlformats-officedocument.drawingml.chart+xml"/>
  <Override PartName="/xl/drawings/drawing94.xml" ContentType="application/vnd.openxmlformats-officedocument.drawing+xml"/>
  <Override PartName="/xl/charts/chart9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5.xml" ContentType="application/vnd.openxmlformats-officedocument.drawingml.chartshapes+xml"/>
  <Override PartName="/xl/charts/chart95.xml" ContentType="application/vnd.openxmlformats-officedocument.drawingml.chart+xml"/>
  <Override PartName="/xl/drawings/drawing96.xml" ContentType="application/vnd.openxmlformats-officedocument.drawing+xml"/>
  <Override PartName="/xl/charts/chart9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drawings/drawing98.xml" ContentType="application/vnd.openxmlformats-officedocument.drawing+xml"/>
  <Override PartName="/xl/charts/chart9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drawings/drawing100.xml" ContentType="application/vnd.openxmlformats-officedocument.drawing+xml"/>
  <Override PartName="/xl/charts/chart10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1.xml" ContentType="application/vnd.openxmlformats-officedocument.drawingml.chartshapes+xml"/>
  <Override PartName="/xl/charts/chart10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autoCompressPictures="0" defaultThemeVersion="124226"/>
  <mc:AlternateContent xmlns:mc="http://schemas.openxmlformats.org/markup-compatibility/2006">
    <mc:Choice Requires="x15">
      <x15ac:absPath xmlns:x15ac="http://schemas.microsoft.com/office/spreadsheetml/2010/11/ac" url="H:\Calculators\"/>
    </mc:Choice>
  </mc:AlternateContent>
  <xr:revisionPtr revIDLastSave="0" documentId="14_{740FEA44-6440-4F8D-83FE-0A11D70DAE8A}" xr6:coauthVersionLast="47" xr6:coauthVersionMax="47" xr10:uidLastSave="{00000000-0000-0000-0000-000000000000}"/>
  <bookViews>
    <workbookView xWindow="-103" yWindow="-103" windowWidth="33120" windowHeight="18720" tabRatio="934" activeTab="1" xr2:uid="{00000000-000D-0000-FFFF-FFFF00000000}"/>
  </bookViews>
  <sheets>
    <sheet name="Collective Maps" sheetId="30" r:id="rId1"/>
    <sheet name="1" sheetId="19" r:id="rId2"/>
    <sheet name="2" sheetId="20" r:id="rId3"/>
    <sheet name="3" sheetId="21" r:id="rId4"/>
    <sheet name="4" sheetId="22" r:id="rId5"/>
    <sheet name="5" sheetId="23" r:id="rId6"/>
    <sheet name="6" sheetId="24" r:id="rId7"/>
    <sheet name="7" sheetId="25" r:id="rId8"/>
    <sheet name="8" sheetId="26" r:id="rId9"/>
    <sheet name="9" sheetId="27" r:id="rId10"/>
    <sheet name="10" sheetId="28" r:id="rId11"/>
    <sheet name="11" sheetId="31" r:id="rId12"/>
    <sheet name="12" sheetId="32" r:id="rId13"/>
    <sheet name="13" sheetId="33" r:id="rId14"/>
    <sheet name="14" sheetId="34" r:id="rId15"/>
    <sheet name="15" sheetId="35" r:id="rId16"/>
    <sheet name="16" sheetId="36" r:id="rId17"/>
    <sheet name="17" sheetId="37" r:id="rId18"/>
    <sheet name="18" sheetId="38" r:id="rId19"/>
    <sheet name="19" sheetId="39" r:id="rId20"/>
    <sheet name="20" sheetId="40" r:id="rId21"/>
    <sheet name="21" sheetId="41" r:id="rId22"/>
    <sheet name="22" sheetId="42" r:id="rId23"/>
    <sheet name="23" sheetId="43" r:id="rId24"/>
    <sheet name="24" sheetId="44" r:id="rId25"/>
    <sheet name="25" sheetId="45" r:id="rId26"/>
    <sheet name="26" sheetId="46" r:id="rId27"/>
    <sheet name="27" sheetId="47" r:id="rId28"/>
    <sheet name="28" sheetId="48" r:id="rId29"/>
    <sheet name="29" sheetId="49" r:id="rId30"/>
    <sheet name="30" sheetId="50" r:id="rId31"/>
    <sheet name="31" sheetId="51" r:id="rId32"/>
    <sheet name="32" sheetId="52" r:id="rId33"/>
    <sheet name="33" sheetId="53" r:id="rId34"/>
    <sheet name="34" sheetId="54" r:id="rId35"/>
    <sheet name="35" sheetId="55" r:id="rId36"/>
    <sheet name="36" sheetId="56" r:id="rId37"/>
    <sheet name="37" sheetId="57" r:id="rId38"/>
    <sheet name="38" sheetId="58" r:id="rId39"/>
    <sheet name="39" sheetId="59" r:id="rId40"/>
    <sheet name="40" sheetId="60" r:id="rId41"/>
    <sheet name="41" sheetId="61" r:id="rId42"/>
    <sheet name="42" sheetId="62" r:id="rId43"/>
    <sheet name="43" sheetId="63" r:id="rId44"/>
    <sheet name="44" sheetId="64" r:id="rId45"/>
    <sheet name="45" sheetId="65" r:id="rId46"/>
    <sheet name="46" sheetId="66" r:id="rId47"/>
    <sheet name="47" sheetId="67" r:id="rId48"/>
    <sheet name="48" sheetId="68" r:id="rId49"/>
    <sheet name="49" sheetId="69" r:id="rId50"/>
    <sheet name="50" sheetId="70" r:id="rId51"/>
    <sheet name="Date" sheetId="18" r:id="rId52"/>
    <sheet name="Collective Formula" sheetId="14" r:id="rId53"/>
    <sheet name="Chemical Analysis" sheetId="29" r:id="rId54"/>
  </sheets>
  <definedNames>
    <definedName name="Alkali_Metals" localSheetId="1">'1'!$D$5</definedName>
    <definedName name="Alkali_Metals" localSheetId="10">'10'!$D$5</definedName>
    <definedName name="Alkali_Metals" localSheetId="11">'11'!$D$5</definedName>
    <definedName name="Alkali_Metals" localSheetId="12">'12'!$D$5</definedName>
    <definedName name="Alkali_Metals" localSheetId="13">'13'!$D$5</definedName>
    <definedName name="Alkali_Metals" localSheetId="14">'14'!$D$5</definedName>
    <definedName name="Alkali_Metals" localSheetId="15">'15'!$D$5</definedName>
    <definedName name="Alkali_Metals" localSheetId="16">'16'!$D$5</definedName>
    <definedName name="Alkali_Metals" localSheetId="17">'17'!$D$5</definedName>
    <definedName name="Alkali_Metals" localSheetId="18">'18'!$D$5</definedName>
    <definedName name="Alkali_Metals" localSheetId="19">'19'!$D$5</definedName>
    <definedName name="Alkali_Metals" localSheetId="2">'2'!$D$5</definedName>
    <definedName name="Alkali_Metals" localSheetId="20">'20'!$D$5</definedName>
    <definedName name="Alkali_Metals" localSheetId="21">'21'!$D$5</definedName>
    <definedName name="Alkali_Metals" localSheetId="22">'22'!$D$5</definedName>
    <definedName name="Alkali_Metals" localSheetId="23">'23'!$D$5</definedName>
    <definedName name="Alkali_Metals" localSheetId="24">'24'!$D$5</definedName>
    <definedName name="Alkali_Metals" localSheetId="25">'25'!$D$5</definedName>
    <definedName name="Alkali_Metals" localSheetId="26">'26'!$D$5</definedName>
    <definedName name="Alkali_Metals" localSheetId="27">'27'!$D$5</definedName>
    <definedName name="Alkali_Metals" localSheetId="28">'28'!$D$5</definedName>
    <definedName name="Alkali_Metals" localSheetId="29">'29'!$D$5</definedName>
    <definedName name="Alkali_Metals" localSheetId="3">'3'!$D$5</definedName>
    <definedName name="Alkali_Metals" localSheetId="30">'30'!$D$5</definedName>
    <definedName name="Alkali_Metals" localSheetId="31">'31'!$D$5</definedName>
    <definedName name="Alkali_Metals" localSheetId="32">'32'!$D$5</definedName>
    <definedName name="Alkali_Metals" localSheetId="33">'33'!$D$5</definedName>
    <definedName name="Alkali_Metals" localSheetId="34">'34'!$D$5</definedName>
    <definedName name="Alkali_Metals" localSheetId="35">'35'!$D$5</definedName>
    <definedName name="Alkali_Metals" localSheetId="36">'36'!$D$5</definedName>
    <definedName name="Alkali_Metals" localSheetId="37">'37'!$D$5</definedName>
    <definedName name="Alkali_Metals" localSheetId="38">'38'!$D$5</definedName>
    <definedName name="Alkali_Metals" localSheetId="39">'39'!$D$5</definedName>
    <definedName name="Alkali_Metals" localSheetId="4">'4'!$D$5</definedName>
    <definedName name="Alkali_Metals" localSheetId="40">'40'!$D$5</definedName>
    <definedName name="Alkali_Metals" localSheetId="41">'41'!$D$5</definedName>
    <definedName name="Alkali_Metals" localSheetId="42">'42'!$D$5</definedName>
    <definedName name="Alkali_Metals" localSheetId="43">'43'!$D$5</definedName>
    <definedName name="Alkali_Metals" localSheetId="44">'44'!$D$5</definedName>
    <definedName name="Alkali_Metals" localSheetId="45">'45'!$D$5</definedName>
    <definedName name="Alkali_Metals" localSheetId="46">'46'!$D$5</definedName>
    <definedName name="Alkali_Metals" localSheetId="47">'47'!$D$5</definedName>
    <definedName name="Alkali_Metals" localSheetId="48">'48'!$D$5</definedName>
    <definedName name="Alkali_Metals" localSheetId="49">'49'!$D$5</definedName>
    <definedName name="Alkali_Metals" localSheetId="5">'5'!$D$5</definedName>
    <definedName name="Alkali_Metals" localSheetId="50">'50'!$D$5</definedName>
    <definedName name="Alkali_Metals" localSheetId="6">'6'!$D$5</definedName>
    <definedName name="Alkali_Metals" localSheetId="7">'7'!$D$5</definedName>
    <definedName name="Alkali_Metals" localSheetId="8">'8'!$D$5</definedName>
    <definedName name="Alkali_Metals" localSheetId="9">'9'!$D$5</definedName>
    <definedName name="Alkali_Metals">'1'!$D$5</definedName>
    <definedName name="Alkaline_Earths" localSheetId="10">'10'!$F$5</definedName>
    <definedName name="Alkaline_Earths" localSheetId="11">'11'!$F$5</definedName>
    <definedName name="Alkaline_Earths" localSheetId="12">'12'!$F$5</definedName>
    <definedName name="Alkaline_Earths" localSheetId="13">'13'!$F$5</definedName>
    <definedName name="Alkaline_Earths" localSheetId="14">'14'!$F$5</definedName>
    <definedName name="Alkaline_Earths" localSheetId="15">'15'!$F$5</definedName>
    <definedName name="Alkaline_Earths" localSheetId="16">'16'!$F$5</definedName>
    <definedName name="Alkaline_Earths" localSheetId="17">'17'!$F$5</definedName>
    <definedName name="Alkaline_Earths" localSheetId="18">'18'!$F$5</definedName>
    <definedName name="Alkaline_Earths" localSheetId="19">'19'!$F$5</definedName>
    <definedName name="Alkaline_Earths" localSheetId="2">'2'!$F$5</definedName>
    <definedName name="Alkaline_Earths" localSheetId="20">'20'!$F$5</definedName>
    <definedName name="Alkaline_Earths" localSheetId="21">'21'!$F$5</definedName>
    <definedName name="Alkaline_Earths" localSheetId="22">'22'!$F$5</definedName>
    <definedName name="Alkaline_Earths" localSheetId="23">'23'!$F$5</definedName>
    <definedName name="Alkaline_Earths" localSheetId="24">'24'!$F$5</definedName>
    <definedName name="Alkaline_Earths" localSheetId="25">'25'!$F$5</definedName>
    <definedName name="Alkaline_Earths" localSheetId="26">'26'!$F$5</definedName>
    <definedName name="Alkaline_Earths" localSheetId="27">'27'!$F$5</definedName>
    <definedName name="Alkaline_Earths" localSheetId="28">'28'!$F$5</definedName>
    <definedName name="Alkaline_Earths" localSheetId="29">'29'!$F$5</definedName>
    <definedName name="Alkaline_Earths" localSheetId="3">'3'!$F$5</definedName>
    <definedName name="Alkaline_Earths" localSheetId="30">'30'!$F$5</definedName>
    <definedName name="Alkaline_Earths" localSheetId="31">'31'!$F$5</definedName>
    <definedName name="Alkaline_Earths" localSheetId="32">'32'!$F$5</definedName>
    <definedName name="Alkaline_Earths" localSheetId="33">'33'!$F$5</definedName>
    <definedName name="Alkaline_Earths" localSheetId="34">'34'!$F$5</definedName>
    <definedName name="Alkaline_Earths" localSheetId="35">'35'!$F$5</definedName>
    <definedName name="Alkaline_Earths" localSheetId="36">'36'!$F$5</definedName>
    <definedName name="Alkaline_Earths" localSheetId="37">'37'!$F$5</definedName>
    <definedName name="Alkaline_Earths" localSheetId="38">'38'!$F$5</definedName>
    <definedName name="Alkaline_Earths" localSheetId="39">'39'!$F$5</definedName>
    <definedName name="Alkaline_Earths" localSheetId="4">'4'!$F$5</definedName>
    <definedName name="Alkaline_Earths" localSheetId="40">'40'!$F$5</definedName>
    <definedName name="Alkaline_Earths" localSheetId="41">'41'!$F$5</definedName>
    <definedName name="Alkaline_Earths" localSheetId="42">'42'!$F$5</definedName>
    <definedName name="Alkaline_Earths" localSheetId="43">'43'!$F$5</definedName>
    <definedName name="Alkaline_Earths" localSheetId="44">'44'!$F$5</definedName>
    <definedName name="Alkaline_Earths" localSheetId="45">'45'!$F$5</definedName>
    <definedName name="Alkaline_Earths" localSheetId="46">'46'!$F$5</definedName>
    <definedName name="Alkaline_Earths" localSheetId="47">'47'!$F$5</definedName>
    <definedName name="Alkaline_Earths" localSheetId="48">'48'!$F$5</definedName>
    <definedName name="Alkaline_Earths" localSheetId="49">'49'!$F$5</definedName>
    <definedName name="Alkaline_Earths" localSheetId="5">'5'!$F$5</definedName>
    <definedName name="Alkaline_Earths" localSheetId="50">'50'!$F$5</definedName>
    <definedName name="Alkaline_Earths" localSheetId="6">'6'!$F$5</definedName>
    <definedName name="Alkaline_Earths" localSheetId="7">'7'!$F$5</definedName>
    <definedName name="Alkaline_Earths" localSheetId="8">'8'!$F$5</definedName>
    <definedName name="Alkaline_Earths" localSheetId="9">'9'!$F$5</definedName>
    <definedName name="Alkaline_Earths">'1'!$F$5</definedName>
    <definedName name="Alumina" localSheetId="1">'1'!$C$9</definedName>
    <definedName name="Alumina" localSheetId="10">'10'!$C$9</definedName>
    <definedName name="Alumina" localSheetId="11">'11'!$C$9</definedName>
    <definedName name="Alumina" localSheetId="12">'12'!$C$9</definedName>
    <definedName name="Alumina" localSheetId="13">'13'!$C$9</definedName>
    <definedName name="Alumina" localSheetId="14">'14'!$C$9</definedName>
    <definedName name="Alumina" localSheetId="15">'15'!$C$9</definedName>
    <definedName name="Alumina" localSheetId="16">'16'!$C$9</definedName>
    <definedName name="Alumina" localSheetId="17">'17'!$C$9</definedName>
    <definedName name="Alumina" localSheetId="18">'18'!$C$9</definedName>
    <definedName name="Alumina" localSheetId="19">'19'!$C$9</definedName>
    <definedName name="Alumina" localSheetId="2">'2'!$C$9</definedName>
    <definedName name="Alumina" localSheetId="20">'20'!$C$9</definedName>
    <definedName name="Alumina" localSheetId="21">'21'!$C$9</definedName>
    <definedName name="Alumina" localSheetId="22">'22'!$C$9</definedName>
    <definedName name="Alumina" localSheetId="23">'23'!$C$9</definedName>
    <definedName name="Alumina" localSheetId="24">'24'!$C$9</definedName>
    <definedName name="Alumina" localSheetId="25">'25'!$C$9</definedName>
    <definedName name="Alumina" localSheetId="26">'26'!$C$9</definedName>
    <definedName name="Alumina" localSheetId="27">'27'!$C$9</definedName>
    <definedName name="Alumina" localSheetId="28">'28'!$C$9</definedName>
    <definedName name="Alumina" localSheetId="29">'29'!$C$9</definedName>
    <definedName name="Alumina" localSheetId="3">'3'!$C$9</definedName>
    <definedName name="Alumina" localSheetId="30">'30'!$C$9</definedName>
    <definedName name="Alumina" localSheetId="31">'31'!$C$9</definedName>
    <definedName name="Alumina" localSheetId="32">'32'!$C$9</definedName>
    <definedName name="Alumina" localSheetId="33">'33'!$C$9</definedName>
    <definedName name="Alumina" localSheetId="34">'34'!$C$9</definedName>
    <definedName name="Alumina" localSheetId="35">'35'!$C$9</definedName>
    <definedName name="Alumina" localSheetId="36">'36'!$C$9</definedName>
    <definedName name="Alumina" localSheetId="37">'37'!$C$9</definedName>
    <definedName name="Alumina" localSheetId="38">'38'!$C$9</definedName>
    <definedName name="Alumina" localSheetId="39">'39'!$C$9</definedName>
    <definedName name="Alumina" localSheetId="4">'4'!$C$9</definedName>
    <definedName name="Alumina" localSheetId="40">'40'!$C$9</definedName>
    <definedName name="Alumina" localSheetId="41">'41'!$C$9</definedName>
    <definedName name="Alumina" localSheetId="42">'42'!$C$9</definedName>
    <definedName name="Alumina" localSheetId="43">'43'!$C$9</definedName>
    <definedName name="Alumina" localSheetId="44">'44'!$C$9</definedName>
    <definedName name="Alumina" localSheetId="45">'45'!$C$9</definedName>
    <definedName name="Alumina" localSheetId="46">'46'!$C$9</definedName>
    <definedName name="Alumina" localSheetId="47">'47'!$C$9</definedName>
    <definedName name="Alumina" localSheetId="48">'48'!$C$9</definedName>
    <definedName name="Alumina" localSheetId="49">'49'!$C$9</definedName>
    <definedName name="Alumina" localSheetId="5">'5'!$C$9</definedName>
    <definedName name="Alumina" localSheetId="50">'50'!$C$9</definedName>
    <definedName name="Alumina" localSheetId="6">'6'!$C$9</definedName>
    <definedName name="Alumina" localSheetId="7">'7'!$C$9</definedName>
    <definedName name="Alumina" localSheetId="8">'8'!$C$9</definedName>
    <definedName name="Alumina" localSheetId="9">'9'!$C$9</definedName>
    <definedName name="Alumina">'1'!$C$9</definedName>
    <definedName name="Barium" localSheetId="1">'1'!$G$9</definedName>
    <definedName name="Barium" localSheetId="10">'10'!$G$9</definedName>
    <definedName name="Barium" localSheetId="11">'11'!$G$9</definedName>
    <definedName name="Barium" localSheetId="12">'12'!$G$9</definedName>
    <definedName name="Barium" localSheetId="13">'13'!$G$9</definedName>
    <definedName name="Barium" localSheetId="14">'14'!$G$9</definedName>
    <definedName name="Barium" localSheetId="15">'15'!$G$9</definedName>
    <definedName name="Barium" localSheetId="16">'16'!$G$9</definedName>
    <definedName name="Barium" localSheetId="17">'17'!$G$9</definedName>
    <definedName name="Barium" localSheetId="18">'18'!$G$9</definedName>
    <definedName name="Barium" localSheetId="19">'19'!$G$9</definedName>
    <definedName name="Barium" localSheetId="2">'2'!$G$9</definedName>
    <definedName name="Barium" localSheetId="20">'20'!$G$9</definedName>
    <definedName name="Barium" localSheetId="21">'21'!$G$9</definedName>
    <definedName name="Barium" localSheetId="22">'22'!$G$9</definedName>
    <definedName name="Barium" localSheetId="23">'23'!$G$9</definedName>
    <definedName name="Barium" localSheetId="24">'24'!$G$9</definedName>
    <definedName name="Barium" localSheetId="25">'25'!$G$9</definedName>
    <definedName name="Barium" localSheetId="26">'26'!$G$9</definedName>
    <definedName name="Barium" localSheetId="27">'27'!$G$9</definedName>
    <definedName name="Barium" localSheetId="28">'28'!$G$9</definedName>
    <definedName name="Barium" localSheetId="29">'29'!$G$9</definedName>
    <definedName name="Barium" localSheetId="3">'3'!$G$9</definedName>
    <definedName name="Barium" localSheetId="30">'30'!$G$9</definedName>
    <definedName name="Barium" localSheetId="31">'31'!$G$9</definedName>
    <definedName name="Barium" localSheetId="32">'32'!$G$9</definedName>
    <definedName name="Barium" localSheetId="33">'33'!$G$9</definedName>
    <definedName name="Barium" localSheetId="34">'34'!$G$9</definedName>
    <definedName name="Barium" localSheetId="35">'35'!$G$9</definedName>
    <definedName name="Barium" localSheetId="36">'36'!$G$9</definedName>
    <definedName name="Barium" localSheetId="37">'37'!$G$9</definedName>
    <definedName name="Barium" localSheetId="38">'38'!$G$9</definedName>
    <definedName name="Barium" localSheetId="39">'39'!$G$9</definedName>
    <definedName name="Barium" localSheetId="4">'4'!$G$9</definedName>
    <definedName name="Barium" localSheetId="40">'40'!$G$9</definedName>
    <definedName name="Barium" localSheetId="41">'41'!$G$9</definedName>
    <definedName name="Barium" localSheetId="42">'42'!$G$9</definedName>
    <definedName name="Barium" localSheetId="43">'43'!$G$9</definedName>
    <definedName name="Barium" localSheetId="44">'44'!$G$9</definedName>
    <definedName name="Barium" localSheetId="45">'45'!$G$9</definedName>
    <definedName name="Barium" localSheetId="46">'46'!$G$9</definedName>
    <definedName name="Barium" localSheetId="47">'47'!$G$9</definedName>
    <definedName name="Barium" localSheetId="48">'48'!$G$9</definedName>
    <definedName name="Barium" localSheetId="49">'49'!$G$9</definedName>
    <definedName name="Barium" localSheetId="5">'5'!$G$9</definedName>
    <definedName name="Barium" localSheetId="50">'50'!$G$9</definedName>
    <definedName name="Barium" localSheetId="6">'6'!$G$9</definedName>
    <definedName name="Barium" localSheetId="7">'7'!$G$9</definedName>
    <definedName name="Barium" localSheetId="8">'8'!$G$9</definedName>
    <definedName name="Barium" localSheetId="9">'9'!$G$9</definedName>
    <definedName name="Barium">'1'!$G$9</definedName>
    <definedName name="Bismuth" localSheetId="1">'1'!$D$11</definedName>
    <definedName name="Bismuth" localSheetId="10">'10'!$D$11</definedName>
    <definedName name="Bismuth" localSheetId="11">'11'!$D$11</definedName>
    <definedName name="Bismuth" localSheetId="12">'12'!$D$11</definedName>
    <definedName name="Bismuth" localSheetId="13">'13'!$D$11</definedName>
    <definedName name="Bismuth" localSheetId="14">'14'!$D$11</definedName>
    <definedName name="Bismuth" localSheetId="15">'15'!$D$11</definedName>
    <definedName name="Bismuth" localSheetId="16">'16'!$D$11</definedName>
    <definedName name="Bismuth" localSheetId="17">'17'!$D$11</definedName>
    <definedName name="Bismuth" localSheetId="18">'18'!$D$11</definedName>
    <definedName name="Bismuth" localSheetId="19">'19'!$D$11</definedName>
    <definedName name="Bismuth" localSheetId="2">'2'!$D$11</definedName>
    <definedName name="Bismuth" localSheetId="20">'20'!$D$11</definedName>
    <definedName name="Bismuth" localSheetId="21">'21'!$D$11</definedName>
    <definedName name="Bismuth" localSheetId="22">'22'!$D$11</definedName>
    <definedName name="Bismuth" localSheetId="23">'23'!$D$11</definedName>
    <definedName name="Bismuth" localSheetId="24">'24'!$D$11</definedName>
    <definedName name="Bismuth" localSheetId="25">'25'!$D$11</definedName>
    <definedName name="Bismuth" localSheetId="26">'26'!$D$11</definedName>
    <definedName name="Bismuth" localSheetId="27">'27'!$D$11</definedName>
    <definedName name="Bismuth" localSheetId="28">'28'!$D$11</definedName>
    <definedName name="Bismuth" localSheetId="29">'29'!$D$11</definedName>
    <definedName name="Bismuth" localSheetId="3">'3'!$D$11</definedName>
    <definedName name="Bismuth" localSheetId="30">'30'!$D$11</definedName>
    <definedName name="Bismuth" localSheetId="31">'31'!$D$11</definedName>
    <definedName name="Bismuth" localSheetId="32">'32'!$D$11</definedName>
    <definedName name="Bismuth" localSheetId="33">'33'!$D$11</definedName>
    <definedName name="Bismuth" localSheetId="34">'34'!$D$11</definedName>
    <definedName name="Bismuth" localSheetId="35">'35'!$D$11</definedName>
    <definedName name="Bismuth" localSheetId="36">'36'!$D$11</definedName>
    <definedName name="Bismuth" localSheetId="37">'37'!$D$11</definedName>
    <definedName name="Bismuth" localSheetId="38">'38'!$D$11</definedName>
    <definedName name="Bismuth" localSheetId="39">'39'!$D$11</definedName>
    <definedName name="Bismuth" localSheetId="4">'4'!$D$11</definedName>
    <definedName name="Bismuth" localSheetId="40">'40'!$D$11</definedName>
    <definedName name="Bismuth" localSheetId="41">'41'!$D$11</definedName>
    <definedName name="Bismuth" localSheetId="42">'42'!$D$11</definedName>
    <definedName name="Bismuth" localSheetId="43">'43'!$D$11</definedName>
    <definedName name="Bismuth" localSheetId="44">'44'!$D$11</definedName>
    <definedName name="Bismuth" localSheetId="45">'45'!$D$11</definedName>
    <definedName name="Bismuth" localSheetId="46">'46'!$D$11</definedName>
    <definedName name="Bismuth" localSheetId="47">'47'!$D$11</definedName>
    <definedName name="Bismuth" localSheetId="48">'48'!$D$11</definedName>
    <definedName name="Bismuth" localSheetId="49">'49'!$D$11</definedName>
    <definedName name="Bismuth" localSheetId="5">'5'!$D$11</definedName>
    <definedName name="Bismuth" localSheetId="50">'50'!$D$11</definedName>
    <definedName name="Bismuth" localSheetId="6">'6'!$D$11</definedName>
    <definedName name="Bismuth" localSheetId="7">'7'!$D$11</definedName>
    <definedName name="Bismuth" localSheetId="8">'8'!$D$11</definedName>
    <definedName name="Bismuth" localSheetId="9">'9'!$D$11</definedName>
    <definedName name="Bismuth">'1'!$D$11</definedName>
    <definedName name="Boron" localSheetId="1">'1'!$B$9</definedName>
    <definedName name="Boron" localSheetId="10">'10'!$B$9</definedName>
    <definedName name="Boron" localSheetId="11">'11'!$B$9</definedName>
    <definedName name="Boron" localSheetId="12">'12'!$B$9</definedName>
    <definedName name="Boron" localSheetId="13">'13'!$B$9</definedName>
    <definedName name="Boron" localSheetId="14">'14'!$B$9</definedName>
    <definedName name="Boron" localSheetId="15">'15'!$B$9</definedName>
    <definedName name="Boron" localSheetId="16">'16'!$B$9</definedName>
    <definedName name="Boron" localSheetId="17">'17'!$B$9</definedName>
    <definedName name="Boron" localSheetId="18">'18'!$B$9</definedName>
    <definedName name="Boron" localSheetId="19">'19'!$B$9</definedName>
    <definedName name="Boron" localSheetId="2">'2'!$B$9</definedName>
    <definedName name="Boron" localSheetId="20">'20'!$B$9</definedName>
    <definedName name="Boron" localSheetId="21">'21'!$B$9</definedName>
    <definedName name="Boron" localSheetId="22">'22'!$B$9</definedName>
    <definedName name="Boron" localSheetId="23">'23'!$B$9</definedName>
    <definedName name="Boron" localSheetId="24">'24'!$B$9</definedName>
    <definedName name="Boron" localSheetId="25">'25'!$B$9</definedName>
    <definedName name="Boron" localSheetId="26">'26'!$B$9</definedName>
    <definedName name="Boron" localSheetId="27">'27'!$B$9</definedName>
    <definedName name="Boron" localSheetId="28">'28'!$B$9</definedName>
    <definedName name="Boron" localSheetId="29">'29'!$B$9</definedName>
    <definedName name="Boron" localSheetId="3">'3'!$B$9</definedName>
    <definedName name="Boron" localSheetId="30">'30'!$B$9</definedName>
    <definedName name="Boron" localSheetId="31">'31'!$B$9</definedName>
    <definedName name="Boron" localSheetId="32">'32'!$B$9</definedName>
    <definedName name="Boron" localSheetId="33">'33'!$B$9</definedName>
    <definedName name="Boron" localSheetId="34">'34'!$B$9</definedName>
    <definedName name="Boron" localSheetId="35">'35'!$B$9</definedName>
    <definedName name="Boron" localSheetId="36">'36'!$B$9</definedName>
    <definedName name="Boron" localSheetId="37">'37'!$B$9</definedName>
    <definedName name="Boron" localSheetId="38">'38'!$B$9</definedName>
    <definedName name="Boron" localSheetId="39">'39'!$B$9</definedName>
    <definedName name="Boron" localSheetId="4">'4'!$B$9</definedName>
    <definedName name="Boron" localSheetId="40">'40'!$B$9</definedName>
    <definedName name="Boron" localSheetId="41">'41'!$B$9</definedName>
    <definedName name="Boron" localSheetId="42">'42'!$B$9</definedName>
    <definedName name="Boron" localSheetId="43">'43'!$B$9</definedName>
    <definedName name="Boron" localSheetId="44">'44'!$B$9</definedName>
    <definedName name="Boron" localSheetId="45">'45'!$B$9</definedName>
    <definedName name="Boron" localSheetId="46">'46'!$B$9</definedName>
    <definedName name="Boron" localSheetId="47">'47'!$B$9</definedName>
    <definedName name="Boron" localSheetId="48">'48'!$B$9</definedName>
    <definedName name="Boron" localSheetId="49">'49'!$B$9</definedName>
    <definedName name="Boron" localSheetId="5">'5'!$B$9</definedName>
    <definedName name="Boron" localSheetId="50">'50'!$B$9</definedName>
    <definedName name="Boron" localSheetId="6">'6'!$B$9</definedName>
    <definedName name="Boron" localSheetId="7">'7'!$B$9</definedName>
    <definedName name="Boron" localSheetId="8">'8'!$B$9</definedName>
    <definedName name="Boron" localSheetId="9">'9'!$B$9</definedName>
    <definedName name="Boron">'1'!$B$9</definedName>
    <definedName name="Calcium" localSheetId="1">'1'!$G$7</definedName>
    <definedName name="Calcium" localSheetId="10">'10'!$G$7</definedName>
    <definedName name="Calcium" localSheetId="11">'11'!$G$7</definedName>
    <definedName name="Calcium" localSheetId="12">'12'!$G$7</definedName>
    <definedName name="Calcium" localSheetId="13">'13'!$G$7</definedName>
    <definedName name="Calcium" localSheetId="14">'14'!$G$7</definedName>
    <definedName name="Calcium" localSheetId="15">'15'!$G$7</definedName>
    <definedName name="Calcium" localSheetId="16">'16'!$G$7</definedName>
    <definedName name="Calcium" localSheetId="17">'17'!$G$7</definedName>
    <definedName name="Calcium" localSheetId="18">'18'!$G$7</definedName>
    <definedName name="Calcium" localSheetId="19">'19'!$G$7</definedName>
    <definedName name="Calcium" localSheetId="2">'2'!$G$7</definedName>
    <definedName name="Calcium" localSheetId="20">'20'!$G$7</definedName>
    <definedName name="Calcium" localSheetId="21">'21'!$G$7</definedName>
    <definedName name="Calcium" localSheetId="22">'22'!$G$7</definedName>
    <definedName name="Calcium" localSheetId="23">'23'!$G$7</definedName>
    <definedName name="Calcium" localSheetId="24">'24'!$G$7</definedName>
    <definedName name="Calcium" localSheetId="25">'25'!$G$7</definedName>
    <definedName name="Calcium" localSheetId="26">'26'!$G$7</definedName>
    <definedName name="Calcium" localSheetId="27">'27'!$G$7</definedName>
    <definedName name="Calcium" localSheetId="28">'28'!$G$7</definedName>
    <definedName name="Calcium" localSheetId="29">'29'!$G$7</definedName>
    <definedName name="Calcium" localSheetId="3">'3'!$G$7</definedName>
    <definedName name="Calcium" localSheetId="30">'30'!$G$7</definedName>
    <definedName name="Calcium" localSheetId="31">'31'!$G$7</definedName>
    <definedName name="Calcium" localSheetId="32">'32'!$G$7</definedName>
    <definedName name="Calcium" localSheetId="33">'33'!$G$7</definedName>
    <definedName name="Calcium" localSheetId="34">'34'!$G$7</definedName>
    <definedName name="Calcium" localSheetId="35">'35'!$G$7</definedName>
    <definedName name="Calcium" localSheetId="36">'36'!$G$7</definedName>
    <definedName name="Calcium" localSheetId="37">'37'!$G$7</definedName>
    <definedName name="Calcium" localSheetId="38">'38'!$G$7</definedName>
    <definedName name="Calcium" localSheetId="39">'39'!$G$7</definedName>
    <definedName name="Calcium" localSheetId="4">'4'!$G$7</definedName>
    <definedName name="Calcium" localSheetId="40">'40'!$G$7</definedName>
    <definedName name="Calcium" localSheetId="41">'41'!$G$7</definedName>
    <definedName name="Calcium" localSheetId="42">'42'!$G$7</definedName>
    <definedName name="Calcium" localSheetId="43">'43'!$G$7</definedName>
    <definedName name="Calcium" localSheetId="44">'44'!$G$7</definedName>
    <definedName name="Calcium" localSheetId="45">'45'!$G$7</definedName>
    <definedName name="Calcium" localSheetId="46">'46'!$G$7</definedName>
    <definedName name="Calcium" localSheetId="47">'47'!$G$7</definedName>
    <definedName name="Calcium" localSheetId="48">'48'!$G$7</definedName>
    <definedName name="Calcium" localSheetId="49">'49'!$G$7</definedName>
    <definedName name="Calcium" localSheetId="5">'5'!$G$7</definedName>
    <definedName name="Calcium" localSheetId="50">'50'!$G$7</definedName>
    <definedName name="Calcium" localSheetId="6">'6'!$G$7</definedName>
    <definedName name="Calcium" localSheetId="7">'7'!$G$7</definedName>
    <definedName name="Calcium" localSheetId="8">'8'!$G$7</definedName>
    <definedName name="Calcium" localSheetId="9">'9'!$G$7</definedName>
    <definedName name="Calcium">'1'!$G$7</definedName>
    <definedName name="Chem">'Chemical Analysis'!$B$4:$B$111</definedName>
    <definedName name="Chrome" localSheetId="1">'1'!$B$13</definedName>
    <definedName name="Chrome" localSheetId="10">'10'!$B$13</definedName>
    <definedName name="Chrome" localSheetId="11">'11'!$B$13</definedName>
    <definedName name="Chrome" localSheetId="12">'12'!$B$13</definedName>
    <definedName name="Chrome" localSheetId="13">'13'!$B$13</definedName>
    <definedName name="Chrome" localSheetId="14">'14'!$B$13</definedName>
    <definedName name="Chrome" localSheetId="15">'15'!$B$13</definedName>
    <definedName name="Chrome" localSheetId="16">'16'!$B$13</definedName>
    <definedName name="Chrome" localSheetId="17">'17'!$B$13</definedName>
    <definedName name="Chrome" localSheetId="18">'18'!$B$13</definedName>
    <definedName name="Chrome" localSheetId="19">'19'!$B$13</definedName>
    <definedName name="Chrome" localSheetId="2">'2'!$B$13</definedName>
    <definedName name="Chrome" localSheetId="20">'20'!$B$13</definedName>
    <definedName name="Chrome" localSheetId="21">'21'!$B$13</definedName>
    <definedName name="Chrome" localSheetId="22">'22'!$B$13</definedName>
    <definedName name="Chrome" localSheetId="23">'23'!$B$13</definedName>
    <definedName name="Chrome" localSheetId="24">'24'!$B$13</definedName>
    <definedName name="Chrome" localSheetId="25">'25'!$B$13</definedName>
    <definedName name="Chrome" localSheetId="26">'26'!$B$13</definedName>
    <definedName name="Chrome" localSheetId="27">'27'!$B$13</definedName>
    <definedName name="Chrome" localSheetId="28">'28'!$B$13</definedName>
    <definedName name="Chrome" localSheetId="29">'29'!$B$13</definedName>
    <definedName name="Chrome" localSheetId="3">'3'!$B$13</definedName>
    <definedName name="Chrome" localSheetId="30">'30'!$B$13</definedName>
    <definedName name="Chrome" localSheetId="31">'31'!$B$13</definedName>
    <definedName name="Chrome" localSheetId="32">'32'!$B$13</definedName>
    <definedName name="Chrome" localSheetId="33">'33'!$B$13</definedName>
    <definedName name="Chrome" localSheetId="34">'34'!$B$13</definedName>
    <definedName name="Chrome" localSheetId="35">'35'!$B$13</definedName>
    <definedName name="Chrome" localSheetId="36">'36'!$B$13</definedName>
    <definedName name="Chrome" localSheetId="37">'37'!$B$13</definedName>
    <definedName name="Chrome" localSheetId="38">'38'!$B$13</definedName>
    <definedName name="Chrome" localSheetId="39">'39'!$B$13</definedName>
    <definedName name="Chrome" localSheetId="4">'4'!$B$13</definedName>
    <definedName name="Chrome" localSheetId="40">'40'!$B$13</definedName>
    <definedName name="Chrome" localSheetId="41">'41'!$B$13</definedName>
    <definedName name="Chrome" localSheetId="42">'42'!$B$13</definedName>
    <definedName name="Chrome" localSheetId="43">'43'!$B$13</definedName>
    <definedName name="Chrome" localSheetId="44">'44'!$B$13</definedName>
    <definedName name="Chrome" localSheetId="45">'45'!$B$13</definedName>
    <definedName name="Chrome" localSheetId="46">'46'!$B$13</definedName>
    <definedName name="Chrome" localSheetId="47">'47'!$B$13</definedName>
    <definedName name="Chrome" localSheetId="48">'48'!$B$13</definedName>
    <definedName name="Chrome" localSheetId="49">'49'!$B$13</definedName>
    <definedName name="Chrome" localSheetId="5">'5'!$B$13</definedName>
    <definedName name="Chrome" localSheetId="50">'50'!$B$13</definedName>
    <definedName name="Chrome" localSheetId="6">'6'!$B$13</definedName>
    <definedName name="Chrome" localSheetId="7">'7'!$B$13</definedName>
    <definedName name="Chrome" localSheetId="8">'8'!$B$13</definedName>
    <definedName name="Chrome" localSheetId="9">'9'!$B$13</definedName>
    <definedName name="Chrome">'1'!$B$13</definedName>
    <definedName name="Cobalt" localSheetId="1">'1'!$G$13</definedName>
    <definedName name="Cobalt" localSheetId="10">'10'!$G$13</definedName>
    <definedName name="Cobalt" localSheetId="11">'11'!$G$13</definedName>
    <definedName name="Cobalt" localSheetId="12">'12'!$G$13</definedName>
    <definedName name="Cobalt" localSheetId="13">'13'!$G$13</definedName>
    <definedName name="Cobalt" localSheetId="14">'14'!$G$13</definedName>
    <definedName name="Cobalt" localSheetId="15">'15'!$G$13</definedName>
    <definedName name="Cobalt" localSheetId="16">'16'!$G$13</definedName>
    <definedName name="Cobalt" localSheetId="17">'17'!$G$13</definedName>
    <definedName name="Cobalt" localSheetId="18">'18'!$G$13</definedName>
    <definedName name="Cobalt" localSheetId="19">'19'!$G$13</definedName>
    <definedName name="Cobalt" localSheetId="2">'2'!$G$13</definedName>
    <definedName name="Cobalt" localSheetId="20">'20'!$G$13</definedName>
    <definedName name="Cobalt" localSheetId="21">'21'!$G$13</definedName>
    <definedName name="Cobalt" localSheetId="22">'22'!$G$13</definedName>
    <definedName name="Cobalt" localSheetId="23">'23'!$G$13</definedName>
    <definedName name="Cobalt" localSheetId="24">'24'!$G$13</definedName>
    <definedName name="Cobalt" localSheetId="25">'25'!$G$13</definedName>
    <definedName name="Cobalt" localSheetId="26">'26'!$G$13</definedName>
    <definedName name="Cobalt" localSheetId="27">'27'!$G$13</definedName>
    <definedName name="Cobalt" localSheetId="28">'28'!$G$13</definedName>
    <definedName name="Cobalt" localSheetId="29">'29'!$G$13</definedName>
    <definedName name="Cobalt" localSheetId="3">'3'!$G$13</definedName>
    <definedName name="Cobalt" localSheetId="30">'30'!$G$13</definedName>
    <definedName name="Cobalt" localSheetId="31">'31'!$G$13</definedName>
    <definedName name="Cobalt" localSheetId="32">'32'!$G$13</definedName>
    <definedName name="Cobalt" localSheetId="33">'33'!$G$13</definedName>
    <definedName name="Cobalt" localSheetId="34">'34'!$G$13</definedName>
    <definedName name="Cobalt" localSheetId="35">'35'!$G$13</definedName>
    <definedName name="Cobalt" localSheetId="36">'36'!$G$13</definedName>
    <definedName name="Cobalt" localSheetId="37">'37'!$G$13</definedName>
    <definedName name="Cobalt" localSheetId="38">'38'!$G$13</definedName>
    <definedName name="Cobalt" localSheetId="39">'39'!$G$13</definedName>
    <definedName name="Cobalt" localSheetId="4">'4'!$G$13</definedName>
    <definedName name="Cobalt" localSheetId="40">'40'!$G$13</definedName>
    <definedName name="Cobalt" localSheetId="41">'41'!$G$13</definedName>
    <definedName name="Cobalt" localSheetId="42">'42'!$G$13</definedName>
    <definedName name="Cobalt" localSheetId="43">'43'!$G$13</definedName>
    <definedName name="Cobalt" localSheetId="44">'44'!$G$13</definedName>
    <definedName name="Cobalt" localSheetId="45">'45'!$G$13</definedName>
    <definedName name="Cobalt" localSheetId="46">'46'!$G$13</definedName>
    <definedName name="Cobalt" localSheetId="47">'47'!$G$13</definedName>
    <definedName name="Cobalt" localSheetId="48">'48'!$G$13</definedName>
    <definedName name="Cobalt" localSheetId="49">'49'!$G$13</definedName>
    <definedName name="Cobalt" localSheetId="5">'5'!$G$13</definedName>
    <definedName name="Cobalt" localSheetId="50">'50'!$G$13</definedName>
    <definedName name="Cobalt" localSheetId="6">'6'!$G$13</definedName>
    <definedName name="Cobalt" localSheetId="7">'7'!$G$13</definedName>
    <definedName name="Cobalt" localSheetId="8">'8'!$G$13</definedName>
    <definedName name="Cobalt" localSheetId="9">'9'!$G$13</definedName>
    <definedName name="Cobalt">'1'!$G$13</definedName>
    <definedName name="Collective__Alumina" localSheetId="1">'1'!$C$7</definedName>
    <definedName name="Collective__Alumina" localSheetId="10">'10'!$C$7</definedName>
    <definedName name="Collective__Alumina" localSheetId="11">'11'!$C$7</definedName>
    <definedName name="Collective__Alumina" localSheetId="12">'12'!$C$7</definedName>
    <definedName name="Collective__Alumina" localSheetId="13">'13'!$C$7</definedName>
    <definedName name="Collective__Alumina" localSheetId="14">'14'!$C$7</definedName>
    <definedName name="Collective__Alumina" localSheetId="15">'15'!$C$7</definedName>
    <definedName name="Collective__Alumina" localSheetId="16">'16'!$C$7</definedName>
    <definedName name="Collective__Alumina" localSheetId="17">'17'!$C$7</definedName>
    <definedName name="Collective__Alumina" localSheetId="18">'18'!$C$7</definedName>
    <definedName name="Collective__Alumina" localSheetId="19">'19'!$C$7</definedName>
    <definedName name="Collective__Alumina" localSheetId="2">'2'!$C$7</definedName>
    <definedName name="Collective__Alumina" localSheetId="20">'20'!$C$7</definedName>
    <definedName name="Collective__Alumina" localSheetId="21">'21'!$C$7</definedName>
    <definedName name="Collective__Alumina" localSheetId="22">'22'!$C$7</definedName>
    <definedName name="Collective__Alumina" localSheetId="23">'23'!$C$7</definedName>
    <definedName name="Collective__Alumina" localSheetId="24">'24'!$C$7</definedName>
    <definedName name="Collective__Alumina" localSheetId="25">'25'!$C$7</definedName>
    <definedName name="Collective__Alumina" localSheetId="26">'26'!$C$7</definedName>
    <definedName name="Collective__Alumina" localSheetId="27">'27'!$C$7</definedName>
    <definedName name="Collective__Alumina" localSheetId="28">'28'!$C$7</definedName>
    <definedName name="Collective__Alumina" localSheetId="29">'29'!$C$7</definedName>
    <definedName name="Collective__Alumina" localSheetId="3">'3'!$C$7</definedName>
    <definedName name="Collective__Alumina" localSheetId="30">'30'!$C$7</definedName>
    <definedName name="Collective__Alumina" localSheetId="31">'31'!$C$7</definedName>
    <definedName name="Collective__Alumina" localSheetId="32">'32'!$C$7</definedName>
    <definedName name="Collective__Alumina" localSheetId="33">'33'!$C$7</definedName>
    <definedName name="Collective__Alumina" localSheetId="34">'34'!$C$7</definedName>
    <definedName name="Collective__Alumina" localSheetId="35">'35'!$C$7</definedName>
    <definedName name="Collective__Alumina" localSheetId="36">'36'!$C$7</definedName>
    <definedName name="Collective__Alumina" localSheetId="38">'38'!$C$7</definedName>
    <definedName name="Collective__Alumina" localSheetId="39">'39'!$C$7</definedName>
    <definedName name="Collective__Alumina" localSheetId="4">'4'!$C$7</definedName>
    <definedName name="Collective__Alumina" localSheetId="40">'40'!$C$7</definedName>
    <definedName name="Collective__Alumina" localSheetId="41">'41'!$C$7</definedName>
    <definedName name="Collective__Alumina" localSheetId="42">'42'!$C$7</definedName>
    <definedName name="Collective__Alumina" localSheetId="43">'43'!$C$7</definedName>
    <definedName name="Collective__Alumina" localSheetId="44">'44'!$C$7</definedName>
    <definedName name="Collective__Alumina" localSheetId="45">'45'!$C$7</definedName>
    <definedName name="Collective__Alumina" localSheetId="47">'47'!$C$7</definedName>
    <definedName name="Collective__Alumina" localSheetId="48">'48'!$C$7</definedName>
    <definedName name="Collective__Alumina" localSheetId="49">'49'!$C$7</definedName>
    <definedName name="Collective__Alumina" localSheetId="5">'5'!$C$7</definedName>
    <definedName name="Collective__Alumina" localSheetId="50">'50'!$C$7</definedName>
    <definedName name="Collective__Alumina" localSheetId="6">'6'!$C$7</definedName>
    <definedName name="Collective__Alumina" localSheetId="7">'7'!$C$7</definedName>
    <definedName name="Collective__Alumina" localSheetId="8">'8'!$C$7</definedName>
    <definedName name="Collective__Alumina" localSheetId="9">'9'!$C$7</definedName>
    <definedName name="Collective_Alumina" localSheetId="37">'37'!$C$7</definedName>
    <definedName name="Collective_Alumina" localSheetId="46">'46'!$C$7</definedName>
    <definedName name="Collective_Alumina">'1'!$C$7</definedName>
    <definedName name="Cone04">1971</definedName>
    <definedName name="Copper" localSheetId="1">'1'!$E$9</definedName>
    <definedName name="Copper" localSheetId="10">'10'!$E$9</definedName>
    <definedName name="Copper" localSheetId="11">'11'!$E$9</definedName>
    <definedName name="Copper" localSheetId="12">'12'!$E$9</definedName>
    <definedName name="Copper" localSheetId="13">'13'!$E$9</definedName>
    <definedName name="Copper" localSheetId="14">'14'!$E$9</definedName>
    <definedName name="Copper" localSheetId="15">'15'!$E$9</definedName>
    <definedName name="Copper" localSheetId="16">'16'!$E$9</definedName>
    <definedName name="Copper" localSheetId="17">'17'!$E$9</definedName>
    <definedName name="Copper" localSheetId="18">'18'!$E$9</definedName>
    <definedName name="Copper" localSheetId="19">'19'!$E$9</definedName>
    <definedName name="Copper" localSheetId="2">'2'!$E$9</definedName>
    <definedName name="Copper" localSheetId="20">'20'!$E$9</definedName>
    <definedName name="Copper" localSheetId="21">'21'!$E$9</definedName>
    <definedName name="Copper" localSheetId="22">'22'!$E$9</definedName>
    <definedName name="Copper" localSheetId="23">'23'!$E$9</definedName>
    <definedName name="Copper" localSheetId="24">'24'!$E$9</definedName>
    <definedName name="Copper" localSheetId="25">'25'!$E$9</definedName>
    <definedName name="Copper" localSheetId="26">'26'!$E$9</definedName>
    <definedName name="Copper" localSheetId="27">'27'!$E$9</definedName>
    <definedName name="Copper" localSheetId="28">'28'!$E$9</definedName>
    <definedName name="Copper" localSheetId="29">'29'!$E$9</definedName>
    <definedName name="Copper" localSheetId="3">'3'!$E$9</definedName>
    <definedName name="Copper" localSheetId="30">'30'!$E$9</definedName>
    <definedName name="Copper" localSheetId="31">'31'!$E$9</definedName>
    <definedName name="Copper" localSheetId="32">'32'!$E$9</definedName>
    <definedName name="Copper" localSheetId="33">'33'!$E$9</definedName>
    <definedName name="Copper" localSheetId="34">'34'!$E$9</definedName>
    <definedName name="Copper" localSheetId="35">'35'!$E$9</definedName>
    <definedName name="Copper" localSheetId="36">'36'!$E$9</definedName>
    <definedName name="Copper" localSheetId="37">'37'!$E$9</definedName>
    <definedName name="Copper" localSheetId="38">'38'!$E$9</definedName>
    <definedName name="Copper" localSheetId="39">'39'!$E$9</definedName>
    <definedName name="Copper" localSheetId="4">'4'!$E$9</definedName>
    <definedName name="Copper" localSheetId="40">'40'!$E$9</definedName>
    <definedName name="Copper" localSheetId="41">'41'!$E$9</definedName>
    <definedName name="Copper" localSheetId="42">'42'!$E$9</definedName>
    <definedName name="Copper" localSheetId="43">'43'!$E$9</definedName>
    <definedName name="Copper" localSheetId="44">'44'!$E$9</definedName>
    <definedName name="Copper" localSheetId="45">'45'!$E$9</definedName>
    <definedName name="Copper" localSheetId="46">'46'!$E$9</definedName>
    <definedName name="Copper" localSheetId="47">'47'!$E$9</definedName>
    <definedName name="Copper" localSheetId="48">'48'!$E$9</definedName>
    <definedName name="Copper" localSheetId="49">'49'!$E$9</definedName>
    <definedName name="Copper" localSheetId="5">'5'!$E$9</definedName>
    <definedName name="Copper" localSheetId="50">'50'!$E$9</definedName>
    <definedName name="Copper" localSheetId="6">'6'!$E$9</definedName>
    <definedName name="Copper" localSheetId="7">'7'!$E$9</definedName>
    <definedName name="Copper" localSheetId="8">'8'!$E$9</definedName>
    <definedName name="Copper" localSheetId="9">'9'!$E$9</definedName>
    <definedName name="Copper">'1'!$E$9</definedName>
    <definedName name="Iron" localSheetId="1">'1'!$G$11</definedName>
    <definedName name="Iron" localSheetId="10">'10'!$G$11</definedName>
    <definedName name="Iron" localSheetId="11">'11'!$G$11</definedName>
    <definedName name="Iron" localSheetId="12">'12'!$G$11</definedName>
    <definedName name="Iron" localSheetId="13">'13'!$G$11</definedName>
    <definedName name="Iron" localSheetId="14">'14'!$G$11</definedName>
    <definedName name="Iron" localSheetId="15">'15'!$G$11</definedName>
    <definedName name="Iron" localSheetId="16">'16'!$G$11</definedName>
    <definedName name="Iron" localSheetId="17">'17'!$G$11</definedName>
    <definedName name="Iron" localSheetId="18">'18'!$G$11</definedName>
    <definedName name="Iron" localSheetId="19">'19'!$G$11</definedName>
    <definedName name="Iron" localSheetId="2">'2'!$G$11</definedName>
    <definedName name="Iron" localSheetId="20">'20'!$G$11</definedName>
    <definedName name="Iron" localSheetId="21">'21'!$G$11</definedName>
    <definedName name="Iron" localSheetId="22">'22'!$G$11</definedName>
    <definedName name="Iron" localSheetId="23">'23'!$G$11</definedName>
    <definedName name="Iron" localSheetId="24">'24'!$G$11</definedName>
    <definedName name="Iron" localSheetId="25">'25'!$G$11</definedName>
    <definedName name="Iron" localSheetId="26">'26'!$G$11</definedName>
    <definedName name="Iron" localSheetId="27">'27'!$G$11</definedName>
    <definedName name="Iron" localSheetId="28">'28'!$G$11</definedName>
    <definedName name="Iron" localSheetId="29">'29'!$G$11</definedName>
    <definedName name="Iron" localSheetId="3">'3'!$G$11</definedName>
    <definedName name="Iron" localSheetId="30">'30'!$G$11</definedName>
    <definedName name="Iron" localSheetId="31">'31'!$G$11</definedName>
    <definedName name="Iron" localSheetId="32">'32'!$G$11</definedName>
    <definedName name="Iron" localSheetId="33">'33'!$G$11</definedName>
    <definedName name="Iron" localSheetId="34">'34'!$G$11</definedName>
    <definedName name="Iron" localSheetId="35">'35'!$G$11</definedName>
    <definedName name="Iron" localSheetId="36">'36'!$G$11</definedName>
    <definedName name="Iron" localSheetId="37">'37'!$G$11</definedName>
    <definedName name="Iron" localSheetId="38">'38'!$G$11</definedName>
    <definedName name="Iron" localSheetId="39">'39'!$G$11</definedName>
    <definedName name="Iron" localSheetId="4">'4'!$G$11</definedName>
    <definedName name="Iron" localSheetId="40">'40'!$G$11</definedName>
    <definedName name="Iron" localSheetId="41">'41'!$G$11</definedName>
    <definedName name="Iron" localSheetId="42">'42'!$G$11</definedName>
    <definedName name="Iron" localSheetId="43">'43'!$G$11</definedName>
    <definedName name="Iron" localSheetId="44">'44'!$G$11</definedName>
    <definedName name="Iron" localSheetId="45">'45'!$G$11</definedName>
    <definedName name="Iron" localSheetId="46">'46'!$G$11</definedName>
    <definedName name="Iron" localSheetId="47">'47'!$G$11</definedName>
    <definedName name="Iron" localSheetId="48">'48'!$G$11</definedName>
    <definedName name="Iron" localSheetId="49">'49'!$G$11</definedName>
    <definedName name="Iron" localSheetId="5">'5'!$G$11</definedName>
    <definedName name="Iron" localSheetId="50">'50'!$G$11</definedName>
    <definedName name="Iron" localSheetId="6">'6'!$G$11</definedName>
    <definedName name="Iron" localSheetId="7">'7'!$G$11</definedName>
    <definedName name="Iron" localSheetId="8">'8'!$G$11</definedName>
    <definedName name="Iron" localSheetId="9">'9'!$G$11</definedName>
    <definedName name="Iron">'1'!$G$11</definedName>
    <definedName name="Lithium" localSheetId="1">'1'!$D$9</definedName>
    <definedName name="Lithium" localSheetId="10">'10'!$D$9</definedName>
    <definedName name="Lithium" localSheetId="11">'11'!$D$9</definedName>
    <definedName name="Lithium" localSheetId="12">'12'!$D$9</definedName>
    <definedName name="Lithium" localSheetId="13">'13'!$D$9</definedName>
    <definedName name="Lithium" localSheetId="14">'14'!$D$9</definedName>
    <definedName name="Lithium" localSheetId="15">'15'!$D$9</definedName>
    <definedName name="Lithium" localSheetId="16">'16'!$D$9</definedName>
    <definedName name="Lithium" localSheetId="17">'17'!$D$9</definedName>
    <definedName name="Lithium" localSheetId="18">'18'!$D$9</definedName>
    <definedName name="Lithium" localSheetId="19">'19'!$D$9</definedName>
    <definedName name="Lithium" localSheetId="2">'2'!$D$9</definedName>
    <definedName name="Lithium" localSheetId="20">'20'!$D$9</definedName>
    <definedName name="Lithium" localSheetId="21">'21'!$D$9</definedName>
    <definedName name="Lithium" localSheetId="22">'22'!$D$9</definedName>
    <definedName name="Lithium" localSheetId="23">'23'!$D$9</definedName>
    <definedName name="Lithium" localSheetId="24">'24'!$D$9</definedName>
    <definedName name="Lithium" localSheetId="25">'25'!$D$9</definedName>
    <definedName name="Lithium" localSheetId="26">'26'!$D$9</definedName>
    <definedName name="Lithium" localSheetId="27">'27'!$D$9</definedName>
    <definedName name="Lithium" localSheetId="28">'28'!$D$9</definedName>
    <definedName name="Lithium" localSheetId="29">'29'!$D$9</definedName>
    <definedName name="Lithium" localSheetId="3">'3'!$D$9</definedName>
    <definedName name="Lithium" localSheetId="30">'30'!$D$9</definedName>
    <definedName name="Lithium" localSheetId="31">'31'!$D$9</definedName>
    <definedName name="Lithium" localSheetId="32">'32'!$D$9</definedName>
    <definedName name="Lithium" localSheetId="33">'33'!$D$9</definedName>
    <definedName name="Lithium" localSheetId="34">'34'!$D$9</definedName>
    <definedName name="Lithium" localSheetId="35">'35'!$D$9</definedName>
    <definedName name="Lithium" localSheetId="36">'36'!$D$9</definedName>
    <definedName name="Lithium" localSheetId="37">'37'!$D$9</definedName>
    <definedName name="Lithium" localSheetId="38">'38'!$D$9</definedName>
    <definedName name="Lithium" localSheetId="39">'39'!$D$9</definedName>
    <definedName name="Lithium" localSheetId="4">'4'!$D$9</definedName>
    <definedName name="Lithium" localSheetId="40">'40'!$D$9</definedName>
    <definedName name="Lithium" localSheetId="41">'41'!$D$9</definedName>
    <definedName name="Lithium" localSheetId="42">'42'!$D$9</definedName>
    <definedName name="Lithium" localSheetId="43">'43'!$D$9</definedName>
    <definedName name="Lithium" localSheetId="44">'44'!$D$9</definedName>
    <definedName name="Lithium" localSheetId="45">'45'!$D$9</definedName>
    <definedName name="Lithium" localSheetId="46">'46'!$D$9</definedName>
    <definedName name="Lithium" localSheetId="47">'47'!$D$9</definedName>
    <definedName name="Lithium" localSheetId="48">'48'!$D$9</definedName>
    <definedName name="Lithium" localSheetId="49">'49'!$D$9</definedName>
    <definedName name="Lithium" localSheetId="5">'5'!$D$9</definedName>
    <definedName name="Lithium" localSheetId="50">'50'!$D$9</definedName>
    <definedName name="Lithium" localSheetId="6">'6'!$D$9</definedName>
    <definedName name="Lithium" localSheetId="7">'7'!$D$9</definedName>
    <definedName name="Lithium" localSheetId="8">'8'!$D$9</definedName>
    <definedName name="Lithium" localSheetId="9">'9'!$D$9</definedName>
    <definedName name="Lithium">'1'!$D$9</definedName>
    <definedName name="Magnesium" localSheetId="1">'1'!$F$7</definedName>
    <definedName name="Magnesium" localSheetId="10">'10'!$F$7</definedName>
    <definedName name="Magnesium" localSheetId="11">'11'!$F$7</definedName>
    <definedName name="Magnesium" localSheetId="12">'12'!$F$7</definedName>
    <definedName name="Magnesium" localSheetId="13">'13'!$F$7</definedName>
    <definedName name="Magnesium" localSheetId="14">'14'!$F$7</definedName>
    <definedName name="Magnesium" localSheetId="15">'15'!$F$7</definedName>
    <definedName name="Magnesium" localSheetId="16">'16'!$F$7</definedName>
    <definedName name="Magnesium" localSheetId="17">'17'!$F$7</definedName>
    <definedName name="Magnesium" localSheetId="18">'18'!$F$7</definedName>
    <definedName name="Magnesium" localSheetId="19">'19'!$F$7</definedName>
    <definedName name="Magnesium" localSheetId="2">'2'!$F$7</definedName>
    <definedName name="Magnesium" localSheetId="20">'20'!$F$7</definedName>
    <definedName name="Magnesium" localSheetId="21">'21'!$F$7</definedName>
    <definedName name="Magnesium" localSheetId="22">'22'!$F$7</definedName>
    <definedName name="Magnesium" localSheetId="23">'23'!$F$7</definedName>
    <definedName name="Magnesium" localSheetId="24">'24'!$F$7</definedName>
    <definedName name="Magnesium" localSheetId="25">'25'!$F$7</definedName>
    <definedName name="Magnesium" localSheetId="26">'26'!$F$7</definedName>
    <definedName name="Magnesium" localSheetId="27">'27'!$F$7</definedName>
    <definedName name="Magnesium" localSheetId="28">'28'!$F$7</definedName>
    <definedName name="Magnesium" localSheetId="29">'29'!$F$7</definedName>
    <definedName name="Magnesium" localSheetId="3">'3'!$F$7</definedName>
    <definedName name="Magnesium" localSheetId="30">'30'!$F$7</definedName>
    <definedName name="Magnesium" localSheetId="31">'31'!$F$7</definedName>
    <definedName name="Magnesium" localSheetId="32">'32'!$F$7</definedName>
    <definedName name="Magnesium" localSheetId="33">'33'!$F$7</definedName>
    <definedName name="Magnesium" localSheetId="34">'34'!$F$7</definedName>
    <definedName name="Magnesium" localSheetId="35">'35'!$F$7</definedName>
    <definedName name="Magnesium" localSheetId="36">'36'!$F$7</definedName>
    <definedName name="Magnesium" localSheetId="37">'37'!$F$7</definedName>
    <definedName name="Magnesium" localSheetId="38">'38'!$F$7</definedName>
    <definedName name="Magnesium" localSheetId="39">'39'!$F$7</definedName>
    <definedName name="Magnesium" localSheetId="4">'4'!$F$7</definedName>
    <definedName name="Magnesium" localSheetId="40">'40'!$F$7</definedName>
    <definedName name="Magnesium" localSheetId="41">'41'!$F$7</definedName>
    <definedName name="Magnesium" localSheetId="42">'42'!$F$7</definedName>
    <definedName name="Magnesium" localSheetId="43">'43'!$F$7</definedName>
    <definedName name="Magnesium" localSheetId="44">'44'!$F$7</definedName>
    <definedName name="Magnesium" localSheetId="45">'45'!$F$7</definedName>
    <definedName name="Magnesium" localSheetId="46">'46'!$F$7</definedName>
    <definedName name="Magnesium" localSheetId="47">'47'!$F$7</definedName>
    <definedName name="Magnesium" localSheetId="48">'48'!$F$7</definedName>
    <definedName name="Magnesium" localSheetId="49">'49'!$F$7</definedName>
    <definedName name="Magnesium" localSheetId="5">'5'!$F$7</definedName>
    <definedName name="Magnesium" localSheetId="50">'50'!$F$7</definedName>
    <definedName name="Magnesium" localSheetId="6">'6'!$F$7</definedName>
    <definedName name="Magnesium" localSheetId="7">'7'!$F$7</definedName>
    <definedName name="Magnesium" localSheetId="8">'8'!$F$7</definedName>
    <definedName name="Magnesium" localSheetId="9">'9'!$F$7</definedName>
    <definedName name="Magnesium">'1'!$F$7</definedName>
    <definedName name="Manganese" localSheetId="1">'1'!$F$13</definedName>
    <definedName name="Manganese" localSheetId="10">'10'!$F$13</definedName>
    <definedName name="Manganese" localSheetId="11">'11'!$F$13</definedName>
    <definedName name="Manganese" localSheetId="12">'12'!$F$13</definedName>
    <definedName name="Manganese" localSheetId="13">'13'!$F$13</definedName>
    <definedName name="Manganese" localSheetId="14">'14'!$F$13</definedName>
    <definedName name="Manganese" localSheetId="15">'15'!$F$13</definedName>
    <definedName name="Manganese" localSheetId="16">'16'!$F$13</definedName>
    <definedName name="Manganese" localSheetId="17">'17'!$F$13</definedName>
    <definedName name="Manganese" localSheetId="18">'18'!$F$13</definedName>
    <definedName name="Manganese" localSheetId="19">'19'!$F$13</definedName>
    <definedName name="Manganese" localSheetId="2">'2'!$F$13</definedName>
    <definedName name="Manganese" localSheetId="20">'20'!$F$13</definedName>
    <definedName name="Manganese" localSheetId="21">'21'!$F$13</definedName>
    <definedName name="Manganese" localSheetId="22">'22'!$F$13</definedName>
    <definedName name="Manganese" localSheetId="23">'23'!$F$13</definedName>
    <definedName name="Manganese" localSheetId="24">'24'!$F$13</definedName>
    <definedName name="Manganese" localSheetId="25">'25'!$F$13</definedName>
    <definedName name="Manganese" localSheetId="26">'26'!$F$13</definedName>
    <definedName name="Manganese" localSheetId="27">'27'!$F$13</definedName>
    <definedName name="Manganese" localSheetId="28">'28'!$F$13</definedName>
    <definedName name="Manganese" localSheetId="29">'29'!$F$13</definedName>
    <definedName name="Manganese" localSheetId="3">'3'!$F$13</definedName>
    <definedName name="Manganese" localSheetId="30">'30'!$F$13</definedName>
    <definedName name="Manganese" localSheetId="31">'31'!$F$13</definedName>
    <definedName name="Manganese" localSheetId="32">'32'!$F$13</definedName>
    <definedName name="Manganese" localSheetId="33">'33'!$F$13</definedName>
    <definedName name="Manganese" localSheetId="34">'34'!$F$13</definedName>
    <definedName name="Manganese" localSheetId="35">'35'!$F$13</definedName>
    <definedName name="Manganese" localSheetId="36">'36'!$F$13</definedName>
    <definedName name="Manganese" localSheetId="37">'37'!$F$13</definedName>
    <definedName name="Manganese" localSheetId="38">'38'!$F$13</definedName>
    <definedName name="Manganese" localSheetId="39">'39'!$F$13</definedName>
    <definedName name="Manganese" localSheetId="4">'4'!$F$13</definedName>
    <definedName name="Manganese" localSheetId="40">'40'!$F$13</definedName>
    <definedName name="Manganese" localSheetId="41">'41'!$F$13</definedName>
    <definedName name="Manganese" localSheetId="42">'42'!$F$13</definedName>
    <definedName name="Manganese" localSheetId="43">'43'!$F$13</definedName>
    <definedName name="Manganese" localSheetId="44">'44'!$F$13</definedName>
    <definedName name="Manganese" localSheetId="45">'45'!$F$13</definedName>
    <definedName name="Manganese" localSheetId="46">'46'!$F$13</definedName>
    <definedName name="Manganese" localSheetId="47">'47'!$F$13</definedName>
    <definedName name="Manganese" localSheetId="48">'48'!$F$13</definedName>
    <definedName name="Manganese" localSheetId="49">'49'!$F$13</definedName>
    <definedName name="Manganese" localSheetId="5">'5'!$F$13</definedName>
    <definedName name="Manganese" localSheetId="50">'50'!$F$13</definedName>
    <definedName name="Manganese" localSheetId="6">'6'!$F$13</definedName>
    <definedName name="Manganese" localSheetId="7">'7'!$F$13</definedName>
    <definedName name="Manganese" localSheetId="8">'8'!$F$13</definedName>
    <definedName name="Manganese" localSheetId="9">'9'!$F$13</definedName>
    <definedName name="Manganese">'1'!$F$13</definedName>
    <definedName name="Nickle" localSheetId="1">'1'!$C$11</definedName>
    <definedName name="Nickle" localSheetId="10">'10'!$C$11</definedName>
    <definedName name="Nickle" localSheetId="11">'11'!$C$11</definedName>
    <definedName name="Nickle" localSheetId="12">'12'!$C$11</definedName>
    <definedName name="Nickle" localSheetId="13">'13'!$C$11</definedName>
    <definedName name="Nickle" localSheetId="14">'14'!$C$11</definedName>
    <definedName name="Nickle" localSheetId="15">'15'!$C$11</definedName>
    <definedName name="Nickle" localSheetId="16">'16'!$C$11</definedName>
    <definedName name="Nickle" localSheetId="17">'17'!$C$11</definedName>
    <definedName name="Nickle" localSheetId="18">'18'!$C$11</definedName>
    <definedName name="Nickle" localSheetId="19">'19'!$C$11</definedName>
    <definedName name="Nickle" localSheetId="2">'2'!$C$11</definedName>
    <definedName name="Nickle" localSheetId="20">'20'!$C$11</definedName>
    <definedName name="Nickle" localSheetId="21">'21'!$C$11</definedName>
    <definedName name="Nickle" localSheetId="22">'22'!$C$11</definedName>
    <definedName name="Nickle" localSheetId="23">'23'!$C$11</definedName>
    <definedName name="Nickle" localSheetId="24">'24'!$C$11</definedName>
    <definedName name="Nickle" localSheetId="25">'25'!$C$11</definedName>
    <definedName name="Nickle" localSheetId="26">'26'!$C$11</definedName>
    <definedName name="Nickle" localSheetId="27">'27'!$C$11</definedName>
    <definedName name="Nickle" localSheetId="28">'28'!$C$11</definedName>
    <definedName name="Nickle" localSheetId="29">'29'!$C$11</definedName>
    <definedName name="Nickle" localSheetId="3">'3'!$C$11</definedName>
    <definedName name="Nickle" localSheetId="30">'30'!$C$11</definedName>
    <definedName name="Nickle" localSheetId="31">'31'!$C$11</definedName>
    <definedName name="Nickle" localSheetId="32">'32'!$C$11</definedName>
    <definedName name="Nickle" localSheetId="33">'33'!$C$11</definedName>
    <definedName name="Nickle" localSheetId="34">'34'!$C$11</definedName>
    <definedName name="Nickle" localSheetId="35">'35'!$C$11</definedName>
    <definedName name="Nickle" localSheetId="36">'36'!$C$11</definedName>
    <definedName name="Nickle" localSheetId="37">'37'!$C$11</definedName>
    <definedName name="Nickle" localSheetId="38">'38'!$C$11</definedName>
    <definedName name="Nickle" localSheetId="39">'39'!$C$11</definedName>
    <definedName name="Nickle" localSheetId="4">'4'!$C$11</definedName>
    <definedName name="Nickle" localSheetId="40">'40'!$C$11</definedName>
    <definedName name="Nickle" localSheetId="41">'41'!$C$11</definedName>
    <definedName name="Nickle" localSheetId="42">'42'!$C$11</definedName>
    <definedName name="Nickle" localSheetId="43">'43'!$C$11</definedName>
    <definedName name="Nickle" localSheetId="44">'44'!$C$11</definedName>
    <definedName name="Nickle" localSheetId="45">'45'!$C$11</definedName>
    <definedName name="Nickle" localSheetId="46">'46'!$C$11</definedName>
    <definedName name="Nickle" localSheetId="47">'47'!$C$11</definedName>
    <definedName name="Nickle" localSheetId="48">'48'!$C$11</definedName>
    <definedName name="Nickle" localSheetId="49">'49'!$C$11</definedName>
    <definedName name="Nickle" localSheetId="5">'5'!$C$11</definedName>
    <definedName name="Nickle" localSheetId="50">'50'!$C$11</definedName>
    <definedName name="Nickle" localSheetId="6">'6'!$C$11</definedName>
    <definedName name="Nickle" localSheetId="7">'7'!$C$11</definedName>
    <definedName name="Nickle" localSheetId="8">'8'!$C$11</definedName>
    <definedName name="Nickle" localSheetId="9">'9'!$C$11</definedName>
    <definedName name="Nickle">'1'!$C$11</definedName>
    <definedName name="Phosphorous" localSheetId="1">'1'!$D$13</definedName>
    <definedName name="Phosphorous" localSheetId="10">'10'!$D$13</definedName>
    <definedName name="Phosphorous" localSheetId="11">'11'!$D$13</definedName>
    <definedName name="Phosphorous" localSheetId="12">'12'!$D$13</definedName>
    <definedName name="Phosphorous" localSheetId="13">'13'!$D$13</definedName>
    <definedName name="Phosphorous" localSheetId="14">'14'!$D$13</definedName>
    <definedName name="Phosphorous" localSheetId="15">'15'!$D$13</definedName>
    <definedName name="Phosphorous" localSheetId="16">'16'!$D$13</definedName>
    <definedName name="Phosphorous" localSheetId="17">'17'!$D$13</definedName>
    <definedName name="Phosphorous" localSheetId="18">'18'!$D$13</definedName>
    <definedName name="Phosphorous" localSheetId="19">'19'!$D$13</definedName>
    <definedName name="Phosphorous" localSheetId="2">'2'!$D$13</definedName>
    <definedName name="Phosphorous" localSheetId="20">'20'!$D$13</definedName>
    <definedName name="Phosphorous" localSheetId="21">'21'!$D$13</definedName>
    <definedName name="Phosphorous" localSheetId="22">'22'!$D$13</definedName>
    <definedName name="Phosphorous" localSheetId="23">'23'!$D$13</definedName>
    <definedName name="Phosphorous" localSheetId="24">'24'!$D$13</definedName>
    <definedName name="Phosphorous" localSheetId="25">'25'!$D$13</definedName>
    <definedName name="Phosphorous" localSheetId="26">'26'!$D$13</definedName>
    <definedName name="Phosphorous" localSheetId="27">'27'!$D$13</definedName>
    <definedName name="Phosphorous" localSheetId="28">'28'!$D$13</definedName>
    <definedName name="Phosphorous" localSheetId="29">'29'!$D$13</definedName>
    <definedName name="Phosphorous" localSheetId="3">'3'!$D$13</definedName>
    <definedName name="Phosphorous" localSheetId="30">'30'!$D$13</definedName>
    <definedName name="Phosphorous" localSheetId="31">'31'!$D$13</definedName>
    <definedName name="Phosphorous" localSheetId="32">'32'!$D$13</definedName>
    <definedName name="Phosphorous" localSheetId="33">'33'!$D$13</definedName>
    <definedName name="Phosphorous" localSheetId="34">'34'!$D$13</definedName>
    <definedName name="Phosphorous" localSheetId="35">'35'!$D$13</definedName>
    <definedName name="Phosphorous" localSheetId="36">'36'!$D$13</definedName>
    <definedName name="Phosphorous" localSheetId="37">'37'!$D$13</definedName>
    <definedName name="Phosphorous" localSheetId="38">'38'!$D$13</definedName>
    <definedName name="Phosphorous" localSheetId="39">'39'!$D$13</definedName>
    <definedName name="Phosphorous" localSheetId="4">'4'!$D$13</definedName>
    <definedName name="Phosphorous" localSheetId="40">'40'!$D$13</definedName>
    <definedName name="Phosphorous" localSheetId="41">'41'!$D$13</definedName>
    <definedName name="Phosphorous" localSheetId="42">'42'!$D$13</definedName>
    <definedName name="Phosphorous" localSheetId="43">'43'!$D$13</definedName>
    <definedName name="Phosphorous" localSheetId="44">'44'!$D$13</definedName>
    <definedName name="Phosphorous" localSheetId="45">'45'!$D$13</definedName>
    <definedName name="Phosphorous" localSheetId="46">'46'!$D$13</definedName>
    <definedName name="Phosphorous" localSheetId="47">'47'!$D$13</definedName>
    <definedName name="Phosphorous" localSheetId="48">'48'!$D$13</definedName>
    <definedName name="Phosphorous" localSheetId="49">'49'!$D$13</definedName>
    <definedName name="Phosphorous" localSheetId="5">'5'!$D$13</definedName>
    <definedName name="Phosphorous" localSheetId="50">'50'!$D$13</definedName>
    <definedName name="Phosphorous" localSheetId="6">'6'!$D$13</definedName>
    <definedName name="Phosphorous" localSheetId="7">'7'!$D$13</definedName>
    <definedName name="Phosphorous" localSheetId="8">'8'!$D$13</definedName>
    <definedName name="Phosphorous" localSheetId="9">'9'!$D$13</definedName>
    <definedName name="Phosphorous">'1'!$D$13</definedName>
    <definedName name="Potassium" localSheetId="1">'1'!$E$7</definedName>
    <definedName name="Potassium" localSheetId="10">'10'!$E$7</definedName>
    <definedName name="Potassium" localSheetId="11">'11'!$E$7</definedName>
    <definedName name="Potassium" localSheetId="12">'12'!$E$7</definedName>
    <definedName name="Potassium" localSheetId="13">'13'!$E$7</definedName>
    <definedName name="Potassium" localSheetId="14">'14'!$E$7</definedName>
    <definedName name="Potassium" localSheetId="15">'15'!$E$7</definedName>
    <definedName name="Potassium" localSheetId="16">'16'!$E$7</definedName>
    <definedName name="Potassium" localSheetId="17">'17'!$E$7</definedName>
    <definedName name="Potassium" localSheetId="18">'18'!$E$7</definedName>
    <definedName name="Potassium" localSheetId="19">'19'!$E$7</definedName>
    <definedName name="Potassium" localSheetId="2">'2'!$E$7</definedName>
    <definedName name="Potassium" localSheetId="20">'20'!$E$7</definedName>
    <definedName name="Potassium" localSheetId="21">'21'!$E$7</definedName>
    <definedName name="Potassium" localSheetId="22">'22'!$E$7</definedName>
    <definedName name="Potassium" localSheetId="23">'23'!$E$7</definedName>
    <definedName name="Potassium" localSheetId="24">'24'!$E$7</definedName>
    <definedName name="Potassium" localSheetId="25">'25'!$E$7</definedName>
    <definedName name="Potassium" localSheetId="26">'26'!$E$7</definedName>
    <definedName name="Potassium" localSheetId="27">'27'!$E$7</definedName>
    <definedName name="Potassium" localSheetId="28">'28'!$E$7</definedName>
    <definedName name="Potassium" localSheetId="29">'29'!$E$7</definedName>
    <definedName name="Potassium" localSheetId="3">'3'!$E$7</definedName>
    <definedName name="Potassium" localSheetId="30">'30'!$E$7</definedName>
    <definedName name="Potassium" localSheetId="31">'31'!$E$7</definedName>
    <definedName name="Potassium" localSheetId="32">'32'!$E$7</definedName>
    <definedName name="Potassium" localSheetId="33">'33'!$E$7</definedName>
    <definedName name="Potassium" localSheetId="34">'34'!$E$7</definedName>
    <definedName name="Potassium" localSheetId="35">'35'!$E$7</definedName>
    <definedName name="Potassium" localSheetId="36">'36'!$E$7</definedName>
    <definedName name="Potassium" localSheetId="37">'37'!$E$7</definedName>
    <definedName name="Potassium" localSheetId="38">'38'!$E$7</definedName>
    <definedName name="Potassium" localSheetId="39">'39'!$E$7</definedName>
    <definedName name="Potassium" localSheetId="4">'4'!$E$7</definedName>
    <definedName name="Potassium" localSheetId="40">'40'!$E$7</definedName>
    <definedName name="Potassium" localSheetId="41">'41'!$E$7</definedName>
    <definedName name="Potassium" localSheetId="42">'42'!$E$7</definedName>
    <definedName name="Potassium" localSheetId="43">'43'!$E$7</definedName>
    <definedName name="Potassium" localSheetId="44">'44'!$E$7</definedName>
    <definedName name="Potassium" localSheetId="45">'45'!$E$7</definedName>
    <definedName name="Potassium" localSheetId="46">'46'!$E$7</definedName>
    <definedName name="Potassium" localSheetId="47">'47'!$E$7</definedName>
    <definedName name="Potassium" localSheetId="48">'48'!$E$7</definedName>
    <definedName name="Potassium" localSheetId="49">'49'!$E$7</definedName>
    <definedName name="Potassium" localSheetId="5">'5'!$E$7</definedName>
    <definedName name="Potassium" localSheetId="50">'50'!$E$7</definedName>
    <definedName name="Potassium" localSheetId="6">'6'!$E$7</definedName>
    <definedName name="Potassium" localSheetId="7">'7'!$E$7</definedName>
    <definedName name="Potassium" localSheetId="8">'8'!$E$7</definedName>
    <definedName name="Potassium" localSheetId="9">'9'!$E$7</definedName>
    <definedName name="Potassium">'1'!$E$7</definedName>
    <definedName name="_xlnm.Print_Area" localSheetId="42">'42'!$B$2:$U$33</definedName>
    <definedName name="_xlnm.Print_Area" localSheetId="52">'Collective Formula'!$B$2:$Q$64</definedName>
    <definedName name="Silica" localSheetId="1">'1'!$B$7</definedName>
    <definedName name="Silica" localSheetId="10">'10'!$B$7</definedName>
    <definedName name="Silica" localSheetId="11">'11'!$B$7</definedName>
    <definedName name="Silica" localSheetId="12">'12'!$B$7</definedName>
    <definedName name="Silica" localSheetId="13">'13'!$B$7</definedName>
    <definedName name="Silica" localSheetId="14">'14'!$B$7</definedName>
    <definedName name="Silica" localSheetId="15">'15'!$B$7</definedName>
    <definedName name="Silica" localSheetId="16">'16'!$B$7</definedName>
    <definedName name="Silica" localSheetId="17">'17'!$B$7</definedName>
    <definedName name="Silica" localSheetId="18">'18'!$B$7</definedName>
    <definedName name="Silica" localSheetId="19">'19'!$B$7</definedName>
    <definedName name="Silica" localSheetId="2">'2'!$B$7</definedName>
    <definedName name="Silica" localSheetId="20">'20'!$B$7</definedName>
    <definedName name="Silica" localSheetId="21">'21'!$B$7</definedName>
    <definedName name="Silica" localSheetId="22">'22'!$B$7</definedName>
    <definedName name="Silica" localSheetId="23">'23'!$B$7</definedName>
    <definedName name="Silica" localSheetId="24">'24'!$B$7</definedName>
    <definedName name="Silica" localSheetId="25">'25'!$B$7</definedName>
    <definedName name="Silica" localSheetId="26">'26'!$B$7</definedName>
    <definedName name="Silica" localSheetId="27">'27'!$B$7</definedName>
    <definedName name="Silica" localSheetId="28">'28'!$B$7</definedName>
    <definedName name="Silica" localSheetId="29">'29'!$B$7</definedName>
    <definedName name="Silica" localSheetId="3">'3'!$B$7</definedName>
    <definedName name="Silica" localSheetId="30">'30'!$B$7</definedName>
    <definedName name="Silica" localSheetId="31">'31'!$B$7</definedName>
    <definedName name="Silica" localSheetId="32">'32'!$B$7</definedName>
    <definedName name="Silica" localSheetId="33">'33'!$B$7</definedName>
    <definedName name="Silica" localSheetId="34">'34'!$B$7</definedName>
    <definedName name="Silica" localSheetId="35">'35'!$B$7</definedName>
    <definedName name="Silica" localSheetId="36">'36'!$B$7</definedName>
    <definedName name="Silica" localSheetId="37">'37'!$B$7</definedName>
    <definedName name="Silica" localSheetId="38">'38'!$B$7</definedName>
    <definedName name="Silica" localSheetId="39">'39'!$B$7</definedName>
    <definedName name="Silica" localSheetId="4">'4'!$B$7</definedName>
    <definedName name="Silica" localSheetId="40">'40'!$B$7</definedName>
    <definedName name="Silica" localSheetId="41">'41'!$B$7</definedName>
    <definedName name="Silica" localSheetId="42">'42'!$B$7</definedName>
    <definedName name="Silica" localSheetId="43">'43'!$B$7</definedName>
    <definedName name="Silica" localSheetId="44">'44'!$B$7</definedName>
    <definedName name="Silica" localSheetId="45">'45'!$B$7</definedName>
    <definedName name="Silica" localSheetId="46">'46'!$B$7</definedName>
    <definedName name="Silica" localSheetId="47">'47'!$B$7</definedName>
    <definedName name="Silica" localSheetId="48">'48'!$B$7</definedName>
    <definedName name="Silica" localSheetId="49">'49'!$B$7</definedName>
    <definedName name="Silica" localSheetId="5">'5'!$B$7</definedName>
    <definedName name="Silica" localSheetId="50">'50'!$B$7</definedName>
    <definedName name="Silica" localSheetId="6">'6'!$B$7</definedName>
    <definedName name="Silica" localSheetId="7">'7'!$B$7</definedName>
    <definedName name="Silica" localSheetId="8">'8'!$B$7</definedName>
    <definedName name="Silica" localSheetId="9">'9'!$B$7</definedName>
    <definedName name="Silica">'1'!$B$7</definedName>
    <definedName name="Sodium" localSheetId="1">'1'!$D$7</definedName>
    <definedName name="Sodium" localSheetId="10">'10'!$D$7</definedName>
    <definedName name="Sodium" localSheetId="11">'11'!$D$7</definedName>
    <definedName name="Sodium" localSheetId="12">'12'!$D$7</definedName>
    <definedName name="Sodium" localSheetId="13">'13'!$D$7</definedName>
    <definedName name="Sodium" localSheetId="14">'14'!$D$7</definedName>
    <definedName name="Sodium" localSheetId="15">'15'!$D$7</definedName>
    <definedName name="Sodium" localSheetId="16">'16'!$D$7</definedName>
    <definedName name="Sodium" localSheetId="17">'17'!$D$7</definedName>
    <definedName name="Sodium" localSheetId="18">'18'!$D$7</definedName>
    <definedName name="Sodium" localSheetId="19">'19'!$D$7</definedName>
    <definedName name="Sodium" localSheetId="2">'2'!$D$7</definedName>
    <definedName name="Sodium" localSheetId="20">'20'!$D$7</definedName>
    <definedName name="Sodium" localSheetId="21">'21'!$D$7</definedName>
    <definedName name="Sodium" localSheetId="22">'22'!$D$7</definedName>
    <definedName name="Sodium" localSheetId="23">'23'!$D$7</definedName>
    <definedName name="Sodium" localSheetId="24">'24'!$D$7</definedName>
    <definedName name="Sodium" localSheetId="25">'25'!$D$7</definedName>
    <definedName name="Sodium" localSheetId="26">'26'!$D$7</definedName>
    <definedName name="Sodium" localSheetId="27">'27'!$D$7</definedName>
    <definedName name="Sodium" localSheetId="28">'28'!$D$7</definedName>
    <definedName name="Sodium" localSheetId="29">'29'!$D$7</definedName>
    <definedName name="Sodium" localSheetId="3">'3'!$D$7</definedName>
    <definedName name="Sodium" localSheetId="30">'30'!$D$7</definedName>
    <definedName name="Sodium" localSheetId="31">'31'!$D$7</definedName>
    <definedName name="Sodium" localSheetId="32">'32'!$D$7</definedName>
    <definedName name="Sodium" localSheetId="33">'33'!$D$7</definedName>
    <definedName name="Sodium" localSheetId="34">'34'!$D$7</definedName>
    <definedName name="Sodium" localSheetId="35">'35'!$D$7</definedName>
    <definedName name="Sodium" localSheetId="36">'36'!$D$7</definedName>
    <definedName name="Sodium" localSheetId="37">'37'!$D$7</definedName>
    <definedName name="Sodium" localSheetId="38">'38'!$D$7</definedName>
    <definedName name="Sodium" localSheetId="39">'39'!$D$7</definedName>
    <definedName name="Sodium" localSheetId="4">'4'!$D$7</definedName>
    <definedName name="Sodium" localSheetId="40">'40'!$D$7</definedName>
    <definedName name="Sodium" localSheetId="41">'41'!$D$7</definedName>
    <definedName name="Sodium" localSheetId="42">'42'!$D$7</definedName>
    <definedName name="Sodium" localSheetId="43">'43'!$D$7</definedName>
    <definedName name="Sodium" localSheetId="44">'44'!$D$7</definedName>
    <definedName name="Sodium" localSheetId="45">'45'!$D$7</definedName>
    <definedName name="Sodium" localSheetId="46">'46'!$D$7</definedName>
    <definedName name="Sodium" localSheetId="47">'47'!$D$7</definedName>
    <definedName name="Sodium" localSheetId="48">'48'!$D$7</definedName>
    <definedName name="Sodium" localSheetId="49">'49'!$D$7</definedName>
    <definedName name="Sodium" localSheetId="5">'5'!$D$7</definedName>
    <definedName name="Sodium" localSheetId="50">'50'!$D$7</definedName>
    <definedName name="Sodium" localSheetId="6">'6'!$D$7</definedName>
    <definedName name="Sodium" localSheetId="7">'7'!$D$7</definedName>
    <definedName name="Sodium" localSheetId="8">'8'!$D$7</definedName>
    <definedName name="Sodium" localSheetId="9">'9'!$D$7</definedName>
    <definedName name="Sodium">'1'!$D$7</definedName>
    <definedName name="solver_adj" localSheetId="1" hidden="1">'1'!$C$18:$C$33</definedName>
    <definedName name="solver_cvg" localSheetId="1" hidden="1">0.0001</definedName>
    <definedName name="solver_drv" localSheetId="1" hidden="1">2</definedName>
    <definedName name="solver_eng" localSheetId="1" hidden="1">1</definedName>
    <definedName name="solver_est" localSheetId="1" hidden="1">1</definedName>
    <definedName name="solver_itr" localSheetId="1" hidden="1">2147483647</definedName>
    <definedName name="solver_lhs1" localSheetId="1" hidden="1">'1'!$B$7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1</definedName>
    <definedName name="solver_nwt" localSheetId="1" hidden="1">1</definedName>
    <definedName name="solver_opt" localSheetId="1" hidden="1">'1'!$B$7</definedName>
    <definedName name="solver_pre" localSheetId="1" hidden="1">0.000001</definedName>
    <definedName name="solver_rbv" localSheetId="1" hidden="1">2</definedName>
    <definedName name="solver_rel1" localSheetId="1" hidden="1">2</definedName>
    <definedName name="solver_rhs1" localSheetId="1" hidden="1">0.2</definedName>
    <definedName name="solver_rlx" localSheetId="1" hidden="1">2</definedName>
    <definedName name="solver_rsd" localSheetId="1" hidden="1">0</definedName>
    <definedName name="solver_scl" localSheetId="1" hidden="1">2</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3</definedName>
    <definedName name="Strontium" localSheetId="1">'1'!$F$9</definedName>
    <definedName name="Strontium" localSheetId="10">'10'!$F$9</definedName>
    <definedName name="Strontium" localSheetId="11">'11'!$F$9</definedName>
    <definedName name="Strontium" localSheetId="12">'12'!$F$9</definedName>
    <definedName name="Strontium" localSheetId="13">'13'!$F$9</definedName>
    <definedName name="Strontium" localSheetId="14">'14'!$F$9</definedName>
    <definedName name="Strontium" localSheetId="15">'15'!$F$9</definedName>
    <definedName name="Strontium" localSheetId="16">'16'!$F$9</definedName>
    <definedName name="Strontium" localSheetId="17">'17'!$F$9</definedName>
    <definedName name="Strontium" localSheetId="18">'18'!$F$9</definedName>
    <definedName name="Strontium" localSheetId="19">'19'!$F$9</definedName>
    <definedName name="Strontium" localSheetId="2">'2'!$F$9</definedName>
    <definedName name="Strontium" localSheetId="20">'20'!$F$9</definedName>
    <definedName name="Strontium" localSheetId="21">'21'!$F$9</definedName>
    <definedName name="Strontium" localSheetId="22">'22'!$F$9</definedName>
    <definedName name="Strontium" localSheetId="23">'23'!$F$9</definedName>
    <definedName name="Strontium" localSheetId="24">'24'!$F$9</definedName>
    <definedName name="Strontium" localSheetId="25">'25'!$F$9</definedName>
    <definedName name="Strontium" localSheetId="26">'26'!$F$9</definedName>
    <definedName name="Strontium" localSheetId="27">'27'!$F$9</definedName>
    <definedName name="Strontium" localSheetId="28">'28'!$F$9</definedName>
    <definedName name="Strontium" localSheetId="29">'29'!$F$9</definedName>
    <definedName name="Strontium" localSheetId="3">'3'!$F$9</definedName>
    <definedName name="Strontium" localSheetId="30">'30'!$F$9</definedName>
    <definedName name="Strontium" localSheetId="31">'31'!$F$9</definedName>
    <definedName name="Strontium" localSheetId="32">'32'!$F$9</definedName>
    <definedName name="Strontium" localSheetId="33">'33'!$F$9</definedName>
    <definedName name="Strontium" localSheetId="34">'34'!$F$9</definedName>
    <definedName name="Strontium" localSheetId="35">'35'!$F$9</definedName>
    <definedName name="Strontium" localSheetId="36">'36'!$F$9</definedName>
    <definedName name="Strontium" localSheetId="37">'37'!$F$9</definedName>
    <definedName name="Strontium" localSheetId="38">'38'!$F$9</definedName>
    <definedName name="Strontium" localSheetId="39">'39'!$F$9</definedName>
    <definedName name="Strontium" localSheetId="4">'4'!$F$9</definedName>
    <definedName name="Strontium" localSheetId="40">'40'!$F$9</definedName>
    <definedName name="Strontium" localSheetId="41">'41'!$F$9</definedName>
    <definedName name="Strontium" localSheetId="42">'42'!$F$9</definedName>
    <definedName name="Strontium" localSheetId="43">'43'!$F$9</definedName>
    <definedName name="Strontium" localSheetId="44">'44'!$F$9</definedName>
    <definedName name="Strontium" localSheetId="45">'45'!$F$9</definedName>
    <definedName name="Strontium" localSheetId="46">'46'!$F$9</definedName>
    <definedName name="Strontium" localSheetId="47">'47'!$F$9</definedName>
    <definedName name="Strontium" localSheetId="48">'48'!$F$9</definedName>
    <definedName name="Strontium" localSheetId="49">'49'!$F$9</definedName>
    <definedName name="Strontium" localSheetId="5">'5'!$F$9</definedName>
    <definedName name="Strontium" localSheetId="50">'50'!$F$9</definedName>
    <definedName name="Strontium" localSheetId="6">'6'!$F$9</definedName>
    <definedName name="Strontium" localSheetId="7">'7'!$F$9</definedName>
    <definedName name="Strontium" localSheetId="8">'8'!$F$9</definedName>
    <definedName name="Strontium" localSheetId="9">'9'!$F$9</definedName>
    <definedName name="Strontium">'1'!$F$9</definedName>
    <definedName name="Tin" localSheetId="1">'1'!$E$11</definedName>
    <definedName name="Tin" localSheetId="10">'10'!$E$11</definedName>
    <definedName name="Tin" localSheetId="11">'11'!$E$11</definedName>
    <definedName name="Tin" localSheetId="12">'12'!$E$11</definedName>
    <definedName name="Tin" localSheetId="13">'13'!$E$11</definedName>
    <definedName name="Tin" localSheetId="14">'14'!$E$11</definedName>
    <definedName name="Tin" localSheetId="15">'15'!$E$11</definedName>
    <definedName name="Tin" localSheetId="16">'16'!$E$11</definedName>
    <definedName name="Tin" localSheetId="17">'17'!$E$11</definedName>
    <definedName name="Tin" localSheetId="18">'18'!$E$11</definedName>
    <definedName name="Tin" localSheetId="19">'19'!$E$11</definedName>
    <definedName name="Tin" localSheetId="2">'2'!$E$11</definedName>
    <definedName name="Tin" localSheetId="20">'20'!$E$11</definedName>
    <definedName name="Tin" localSheetId="21">'21'!$E$11</definedName>
    <definedName name="Tin" localSheetId="22">'22'!$E$11</definedName>
    <definedName name="Tin" localSheetId="23">'23'!$E$11</definedName>
    <definedName name="Tin" localSheetId="24">'24'!$E$11</definedName>
    <definedName name="Tin" localSheetId="25">'25'!$E$11</definedName>
    <definedName name="Tin" localSheetId="26">'26'!$E$11</definedName>
    <definedName name="Tin" localSheetId="27">'27'!$E$11</definedName>
    <definedName name="Tin" localSheetId="28">'28'!$E$11</definedName>
    <definedName name="Tin" localSheetId="29">'29'!$E$11</definedName>
    <definedName name="Tin" localSheetId="3">'3'!$E$11</definedName>
    <definedName name="Tin" localSheetId="30">'30'!$E$11</definedName>
    <definedName name="Tin" localSheetId="31">'31'!$E$11</definedName>
    <definedName name="Tin" localSheetId="32">'32'!$E$11</definedName>
    <definedName name="Tin" localSheetId="33">'33'!$E$11</definedName>
    <definedName name="Tin" localSheetId="34">'34'!$E$11</definedName>
    <definedName name="Tin" localSheetId="35">'35'!$E$11</definedName>
    <definedName name="Tin" localSheetId="36">'36'!$E$11</definedName>
    <definedName name="Tin" localSheetId="37">'37'!$E$11</definedName>
    <definedName name="Tin" localSheetId="38">'38'!$E$11</definedName>
    <definedName name="Tin" localSheetId="39">'39'!$E$11</definedName>
    <definedName name="Tin" localSheetId="4">'4'!$E$11</definedName>
    <definedName name="Tin" localSheetId="40">'40'!$E$11</definedName>
    <definedName name="Tin" localSheetId="41">'41'!$E$11</definedName>
    <definedName name="Tin" localSheetId="42">'42'!$E$11</definedName>
    <definedName name="Tin" localSheetId="43">'43'!$E$11</definedName>
    <definedName name="Tin" localSheetId="44">'44'!$E$11</definedName>
    <definedName name="Tin" localSheetId="45">'45'!$E$11</definedName>
    <definedName name="Tin" localSheetId="46">'46'!$E$11</definedName>
    <definedName name="Tin" localSheetId="47">'47'!$E$11</definedName>
    <definedName name="Tin" localSheetId="48">'48'!$E$11</definedName>
    <definedName name="Tin" localSheetId="49">'49'!$E$11</definedName>
    <definedName name="Tin" localSheetId="5">'5'!$E$11</definedName>
    <definedName name="Tin" localSheetId="50">'50'!$E$11</definedName>
    <definedName name="Tin" localSheetId="6">'6'!$E$11</definedName>
    <definedName name="Tin" localSheetId="7">'7'!$E$11</definedName>
    <definedName name="Tin" localSheetId="8">'8'!$E$11</definedName>
    <definedName name="Tin" localSheetId="9">'9'!$E$11</definedName>
    <definedName name="Tin">'1'!$E$11</definedName>
    <definedName name="Titanium" localSheetId="1">'1'!$B$11</definedName>
    <definedName name="Titanium" localSheetId="10">'10'!$B$11</definedName>
    <definedName name="Titanium" localSheetId="11">'11'!$B$11</definedName>
    <definedName name="Titanium" localSheetId="12">'12'!$B$11</definedName>
    <definedName name="Titanium" localSheetId="13">'13'!$B$11</definedName>
    <definedName name="Titanium" localSheetId="14">'14'!$B$11</definedName>
    <definedName name="Titanium" localSheetId="15">'15'!$B$11</definedName>
    <definedName name="Titanium" localSheetId="16">'16'!$B$11</definedName>
    <definedName name="Titanium" localSheetId="17">'17'!$B$11</definedName>
    <definedName name="Titanium" localSheetId="18">'18'!$B$11</definedName>
    <definedName name="Titanium" localSheetId="19">'19'!$B$11</definedName>
    <definedName name="Titanium" localSheetId="2">'2'!$B$11</definedName>
    <definedName name="Titanium" localSheetId="20">'20'!$B$11</definedName>
    <definedName name="Titanium" localSheetId="22">'22'!$B$11</definedName>
    <definedName name="Titanium" localSheetId="23">'23'!$B$11</definedName>
    <definedName name="Titanium" localSheetId="24">'24'!$B$11</definedName>
    <definedName name="Titanium" localSheetId="25">'25'!$B$11</definedName>
    <definedName name="Titanium" localSheetId="26">'26'!$B$11</definedName>
    <definedName name="Titanium" localSheetId="27">'27'!$B$11</definedName>
    <definedName name="Titanium" localSheetId="28">'28'!$B$11</definedName>
    <definedName name="Titanium" localSheetId="29">'29'!$B$11</definedName>
    <definedName name="Titanium" localSheetId="3">'3'!$B$11</definedName>
    <definedName name="Titanium" localSheetId="30">'30'!$B$11</definedName>
    <definedName name="Titanium" localSheetId="31">'31'!$B$11</definedName>
    <definedName name="Titanium" localSheetId="32">'32'!$B$11</definedName>
    <definedName name="Titanium" localSheetId="33">'33'!$B$11</definedName>
    <definedName name="Titanium" localSheetId="34">'34'!$B$11</definedName>
    <definedName name="Titanium" localSheetId="35">'35'!$B$11</definedName>
    <definedName name="Titanium" localSheetId="36">'36'!$B$11</definedName>
    <definedName name="Titanium" localSheetId="37">'37'!$B$11</definedName>
    <definedName name="Titanium" localSheetId="38">'38'!$B$11</definedName>
    <definedName name="Titanium" localSheetId="39">'39'!$B$11</definedName>
    <definedName name="Titanium" localSheetId="4">'4'!$B$11</definedName>
    <definedName name="Titanium" localSheetId="40">'40'!$B$11</definedName>
    <definedName name="Titanium" localSheetId="41">'41'!$B$11</definedName>
    <definedName name="Titanium" localSheetId="42">'42'!$B$11</definedName>
    <definedName name="Titanium" localSheetId="43">'43'!$B$11</definedName>
    <definedName name="Titanium" localSheetId="44">'44'!$B$11</definedName>
    <definedName name="Titanium" localSheetId="45">'45'!$B$11</definedName>
    <definedName name="Titanium" localSheetId="46">'46'!$B$11</definedName>
    <definedName name="Titanium" localSheetId="47">'47'!$B$11</definedName>
    <definedName name="Titanium" localSheetId="48">'48'!$B$11</definedName>
    <definedName name="Titanium" localSheetId="49">'49'!$B$11</definedName>
    <definedName name="Titanium" localSheetId="5">'5'!$B$11</definedName>
    <definedName name="Titanium" localSheetId="50">'50'!$B$11</definedName>
    <definedName name="Titanium" localSheetId="6">'6'!$B$11</definedName>
    <definedName name="Titanium" localSheetId="7">'7'!$B$11</definedName>
    <definedName name="Titanium" localSheetId="8">'8'!$B$11</definedName>
    <definedName name="Titanium" localSheetId="9">'9'!$B$11</definedName>
    <definedName name="Titanium">'1'!$B$11</definedName>
    <definedName name="Zinc" localSheetId="1">'1'!$F$11</definedName>
    <definedName name="Zinc" localSheetId="10">'10'!$F$11</definedName>
    <definedName name="Zinc" localSheetId="11">'11'!$F$11</definedName>
    <definedName name="Zinc" localSheetId="12">'12'!$F$11</definedName>
    <definedName name="Zinc" localSheetId="13">'13'!$F$11</definedName>
    <definedName name="Zinc" localSheetId="14">'14'!$F$11</definedName>
    <definedName name="Zinc" localSheetId="15">'15'!$F$11</definedName>
    <definedName name="Zinc" localSheetId="16">'16'!$F$11</definedName>
    <definedName name="Zinc" localSheetId="17">'17'!$F$11</definedName>
    <definedName name="Zinc" localSheetId="18">'18'!$F$11</definedName>
    <definedName name="Zinc" localSheetId="19">'19'!$F$11</definedName>
    <definedName name="Zinc" localSheetId="2">'2'!$F$11</definedName>
    <definedName name="Zinc" localSheetId="20">'20'!$F$11</definedName>
    <definedName name="Zinc" localSheetId="21">'21'!$F$11</definedName>
    <definedName name="Zinc" localSheetId="22">'22'!$F$11</definedName>
    <definedName name="Zinc" localSheetId="23">'23'!$F$11</definedName>
    <definedName name="Zinc" localSheetId="24">'24'!$F$11</definedName>
    <definedName name="Zinc" localSheetId="25">'25'!$F$11</definedName>
    <definedName name="Zinc" localSheetId="26">'26'!$F$11</definedName>
    <definedName name="Zinc" localSheetId="27">'27'!$F$11</definedName>
    <definedName name="Zinc" localSheetId="28">'28'!$F$11</definedName>
    <definedName name="Zinc" localSheetId="29">'29'!$F$11</definedName>
    <definedName name="Zinc" localSheetId="3">'3'!$F$11</definedName>
    <definedName name="Zinc" localSheetId="30">'30'!$F$11</definedName>
    <definedName name="Zinc" localSheetId="31">'31'!$F$11</definedName>
    <definedName name="Zinc" localSheetId="32">'32'!$F$11</definedName>
    <definedName name="Zinc" localSheetId="33">'33'!$F$11</definedName>
    <definedName name="Zinc" localSheetId="34">'34'!$F$11</definedName>
    <definedName name="Zinc" localSheetId="35">'35'!$F$11</definedName>
    <definedName name="Zinc" localSheetId="36">'36'!$F$11</definedName>
    <definedName name="Zinc" localSheetId="37">'37'!$F$11</definedName>
    <definedName name="Zinc" localSheetId="38">'38'!$F$11</definedName>
    <definedName name="Zinc" localSheetId="39">'39'!$F$11</definedName>
    <definedName name="Zinc" localSheetId="4">'4'!$F$11</definedName>
    <definedName name="Zinc" localSheetId="40">'40'!$F$11</definedName>
    <definedName name="Zinc" localSheetId="41">'41'!$F$11</definedName>
    <definedName name="Zinc" localSheetId="42">'42'!$F$11</definedName>
    <definedName name="Zinc" localSheetId="43">'43'!$F$11</definedName>
    <definedName name="Zinc" localSheetId="44">'44'!$F$11</definedName>
    <definedName name="Zinc" localSheetId="45">'45'!$F$11</definedName>
    <definedName name="Zinc" localSheetId="46">'46'!$F$11</definedName>
    <definedName name="Zinc" localSheetId="47">'47'!$F$11</definedName>
    <definedName name="Zinc" localSheetId="48">'48'!$F$11</definedName>
    <definedName name="Zinc" localSheetId="49">'49'!$F$11</definedName>
    <definedName name="Zinc" localSheetId="5">'5'!$F$11</definedName>
    <definedName name="Zinc" localSheetId="50">'50'!$F$11</definedName>
    <definedName name="Zinc" localSheetId="6">'6'!$F$11</definedName>
    <definedName name="Zinc" localSheetId="7">'7'!$F$11</definedName>
    <definedName name="Zinc" localSheetId="8">'8'!$F$11</definedName>
    <definedName name="Zinc" localSheetId="9">'9'!$F$11</definedName>
    <definedName name="Zinc">'1'!$F$11</definedName>
    <definedName name="Zirconium" localSheetId="1">'1'!$C$13</definedName>
    <definedName name="Zirconium" localSheetId="10">'10'!$C$13</definedName>
    <definedName name="Zirconium" localSheetId="11">'11'!$C$13</definedName>
    <definedName name="Zirconium" localSheetId="12">'12'!$C$13</definedName>
    <definedName name="Zirconium" localSheetId="13">'13'!$C$13</definedName>
    <definedName name="Zirconium" localSheetId="14">'14'!$C$13</definedName>
    <definedName name="Zirconium" localSheetId="15">'15'!$C$13</definedName>
    <definedName name="Zirconium" localSheetId="16">'16'!$C$13</definedName>
    <definedName name="Zirconium" localSheetId="17">'17'!$C$13</definedName>
    <definedName name="Zirconium" localSheetId="18">'18'!$C$13</definedName>
    <definedName name="Zirconium" localSheetId="19">'19'!$C$13</definedName>
    <definedName name="Zirconium" localSheetId="2">'2'!$C$13</definedName>
    <definedName name="Zirconium" localSheetId="20">'20'!$C$13</definedName>
    <definedName name="Zirconium" localSheetId="21">'21'!$C$13</definedName>
    <definedName name="Zirconium" localSheetId="22">'22'!$C$13</definedName>
    <definedName name="Zirconium" localSheetId="23">'23'!$C$13</definedName>
    <definedName name="Zirconium" localSheetId="24">'24'!$C$13</definedName>
    <definedName name="Zirconium" localSheetId="25">'25'!$C$13</definedName>
    <definedName name="Zirconium" localSheetId="26">'26'!$C$13</definedName>
    <definedName name="Zirconium" localSheetId="27">'27'!$C$13</definedName>
    <definedName name="Zirconium" localSheetId="28">'28'!$C$13</definedName>
    <definedName name="Zirconium" localSheetId="29">'29'!$C$13</definedName>
    <definedName name="Zirconium" localSheetId="3">'3'!$C$13</definedName>
    <definedName name="Zirconium" localSheetId="30">'30'!$C$13</definedName>
    <definedName name="Zirconium" localSheetId="31">'31'!$C$13</definedName>
    <definedName name="Zirconium" localSheetId="32">'32'!$C$13</definedName>
    <definedName name="Zirconium" localSheetId="33">'33'!$C$13</definedName>
    <definedName name="Zirconium" localSheetId="34">'34'!$C$13</definedName>
    <definedName name="Zirconium" localSheetId="35">'35'!$C$13</definedName>
    <definedName name="Zirconium" localSheetId="36">'36'!$C$13</definedName>
    <definedName name="Zirconium" localSheetId="37">'37'!$C$13</definedName>
    <definedName name="Zirconium" localSheetId="38">'38'!$C$13</definedName>
    <definedName name="Zirconium" localSheetId="39">'39'!$C$13</definedName>
    <definedName name="Zirconium" localSheetId="4">'4'!$C$13</definedName>
    <definedName name="Zirconium" localSheetId="40">'40'!$C$13</definedName>
    <definedName name="Zirconium" localSheetId="41">'41'!$C$13</definedName>
    <definedName name="Zirconium" localSheetId="42">'42'!$C$13</definedName>
    <definedName name="Zirconium" localSheetId="43">'43'!$C$13</definedName>
    <definedName name="Zirconium" localSheetId="44">'44'!$C$13</definedName>
    <definedName name="Zirconium" localSheetId="45">'45'!$C$13</definedName>
    <definedName name="Zirconium" localSheetId="46">'46'!$C$13</definedName>
    <definedName name="Zirconium" localSheetId="47">'47'!$C$13</definedName>
    <definedName name="Zirconium" localSheetId="48">'48'!$C$13</definedName>
    <definedName name="Zirconium" localSheetId="49">'49'!$C$13</definedName>
    <definedName name="Zirconium" localSheetId="5">'5'!$C$13</definedName>
    <definedName name="Zirconium" localSheetId="50">'50'!$C$13</definedName>
    <definedName name="Zirconium" localSheetId="6">'6'!$C$13</definedName>
    <definedName name="Zirconium" localSheetId="7">'7'!$C$13</definedName>
    <definedName name="Zirconium" localSheetId="8">'8'!$C$13</definedName>
    <definedName name="Zirconium" localSheetId="9">'9'!$C$13</definedName>
    <definedName name="Zirconium">'1'!$C$13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7" i="29" l="1"/>
  <c r="D23" i="19"/>
  <c r="J88" i="14"/>
  <c r="Y59" i="32"/>
  <c r="AB16" i="30"/>
  <c r="AA16" i="30"/>
  <c r="Y56" i="32"/>
  <c r="E18" i="32"/>
  <c r="L38" i="32"/>
  <c r="E19" i="32"/>
  <c r="L39" i="32"/>
  <c r="E20" i="32"/>
  <c r="L40" i="32"/>
  <c r="E21" i="32"/>
  <c r="L41" i="32"/>
  <c r="L42" i="32"/>
  <c r="L54" i="32"/>
  <c r="L57" i="32"/>
  <c r="E23" i="32"/>
  <c r="L43" i="32"/>
  <c r="L44" i="32"/>
  <c r="L45" i="32"/>
  <c r="L46" i="32"/>
  <c r="L47" i="32"/>
  <c r="L48" i="32"/>
  <c r="L49" i="32"/>
  <c r="L50" i="32"/>
  <c r="L51" i="32"/>
  <c r="L52" i="32"/>
  <c r="L53" i="32"/>
  <c r="B38" i="32"/>
  <c r="B39" i="32"/>
  <c r="B54" i="32"/>
  <c r="B57" i="32"/>
  <c r="B40" i="32"/>
  <c r="B41" i="32"/>
  <c r="B42" i="32"/>
  <c r="B43" i="32"/>
  <c r="B44" i="32"/>
  <c r="B45" i="32"/>
  <c r="B46" i="32"/>
  <c r="B47" i="32"/>
  <c r="B48" i="32"/>
  <c r="B49" i="32"/>
  <c r="B50" i="32"/>
  <c r="B51" i="32"/>
  <c r="B52" i="32"/>
  <c r="B53" i="32"/>
  <c r="C38" i="32"/>
  <c r="C39" i="32"/>
  <c r="C54" i="32"/>
  <c r="C57" i="32"/>
  <c r="C40" i="32"/>
  <c r="C41" i="32"/>
  <c r="C42" i="32"/>
  <c r="C43" i="32"/>
  <c r="C44" i="32"/>
  <c r="C45" i="32"/>
  <c r="C46" i="32"/>
  <c r="C47" i="32"/>
  <c r="C48" i="32"/>
  <c r="C49" i="32"/>
  <c r="C50" i="32"/>
  <c r="C51" i="32"/>
  <c r="C52" i="32"/>
  <c r="C53" i="32"/>
  <c r="D38" i="32"/>
  <c r="D39" i="32"/>
  <c r="D54" i="32"/>
  <c r="D57" i="32"/>
  <c r="D40" i="32"/>
  <c r="D41" i="32"/>
  <c r="D42" i="32"/>
  <c r="D43" i="32"/>
  <c r="D44" i="32"/>
  <c r="D45" i="32"/>
  <c r="D46" i="32"/>
  <c r="D47" i="32"/>
  <c r="D48" i="32"/>
  <c r="D49" i="32"/>
  <c r="D50" i="32"/>
  <c r="D51" i="32"/>
  <c r="D52" i="32"/>
  <c r="D53" i="32"/>
  <c r="E38" i="32"/>
  <c r="E39" i="32"/>
  <c r="E40" i="32"/>
  <c r="E41" i="32"/>
  <c r="E42" i="32"/>
  <c r="E43" i="32"/>
  <c r="E44" i="32"/>
  <c r="E45" i="32"/>
  <c r="E46" i="32"/>
  <c r="E47" i="32"/>
  <c r="E48" i="32"/>
  <c r="E49" i="32"/>
  <c r="E54" i="32"/>
  <c r="E57" i="32"/>
  <c r="E50" i="32"/>
  <c r="E51" i="32"/>
  <c r="E52" i="32"/>
  <c r="E53" i="32"/>
  <c r="F38" i="32"/>
  <c r="F39" i="32"/>
  <c r="F54" i="32"/>
  <c r="F57" i="32"/>
  <c r="F40" i="32"/>
  <c r="F41" i="32"/>
  <c r="F42" i="32"/>
  <c r="F43" i="32"/>
  <c r="F44" i="32"/>
  <c r="F45" i="32"/>
  <c r="F46" i="32"/>
  <c r="F47" i="32"/>
  <c r="F48" i="32"/>
  <c r="F49" i="32"/>
  <c r="F50" i="32"/>
  <c r="F51" i="32"/>
  <c r="F52" i="32"/>
  <c r="F53" i="32"/>
  <c r="G38" i="32"/>
  <c r="G39" i="32"/>
  <c r="G54" i="32"/>
  <c r="G57" i="32"/>
  <c r="G40" i="32"/>
  <c r="G41" i="32"/>
  <c r="G42" i="32"/>
  <c r="G43" i="32"/>
  <c r="G44" i="32"/>
  <c r="G45" i="32"/>
  <c r="G46" i="32"/>
  <c r="G47" i="32"/>
  <c r="G48" i="32"/>
  <c r="G49" i="32"/>
  <c r="G50" i="32"/>
  <c r="G51" i="32"/>
  <c r="G52" i="32"/>
  <c r="G53" i="32"/>
  <c r="H38" i="32"/>
  <c r="H39" i="32"/>
  <c r="H54" i="32"/>
  <c r="H57" i="32"/>
  <c r="H40" i="32"/>
  <c r="H41" i="32"/>
  <c r="H42" i="32"/>
  <c r="H43" i="32"/>
  <c r="H44" i="32"/>
  <c r="H45" i="32"/>
  <c r="H46" i="32"/>
  <c r="H47" i="32"/>
  <c r="H48" i="32"/>
  <c r="H49" i="32"/>
  <c r="H50" i="32"/>
  <c r="H51" i="32"/>
  <c r="H52" i="32"/>
  <c r="H53" i="32"/>
  <c r="I38" i="32"/>
  <c r="I39" i="32"/>
  <c r="I40" i="32"/>
  <c r="I41" i="32"/>
  <c r="I54" i="32"/>
  <c r="I57" i="32"/>
  <c r="I42" i="32"/>
  <c r="I43" i="32"/>
  <c r="I44" i="32"/>
  <c r="I45" i="32"/>
  <c r="I46" i="32"/>
  <c r="I47" i="32"/>
  <c r="I48" i="32"/>
  <c r="I49" i="32"/>
  <c r="I50" i="32"/>
  <c r="I51" i="32"/>
  <c r="I52" i="32"/>
  <c r="I53" i="32"/>
  <c r="J38" i="32"/>
  <c r="J39" i="32"/>
  <c r="J54" i="32"/>
  <c r="J57" i="32"/>
  <c r="J40" i="32"/>
  <c r="J41" i="32"/>
  <c r="J42" i="32"/>
  <c r="J43" i="32"/>
  <c r="J44" i="32"/>
  <c r="J45" i="32"/>
  <c r="J46" i="32"/>
  <c r="J47" i="32"/>
  <c r="J48" i="32"/>
  <c r="J49" i="32"/>
  <c r="J50" i="32"/>
  <c r="J51" i="32"/>
  <c r="J52" i="32"/>
  <c r="J53" i="32"/>
  <c r="K38" i="32"/>
  <c r="K39" i="32"/>
  <c r="K54" i="32"/>
  <c r="K57" i="32"/>
  <c r="K40" i="32"/>
  <c r="K41" i="32"/>
  <c r="K42" i="32"/>
  <c r="K43" i="32"/>
  <c r="K44" i="32"/>
  <c r="K45" i="32"/>
  <c r="K46" i="32"/>
  <c r="K47" i="32"/>
  <c r="K48" i="32"/>
  <c r="K49" i="32"/>
  <c r="K50" i="32"/>
  <c r="K51" i="32"/>
  <c r="K52" i="32"/>
  <c r="K53" i="32"/>
  <c r="M38" i="32"/>
  <c r="M39" i="32"/>
  <c r="M54" i="32"/>
  <c r="M57" i="32"/>
  <c r="M40" i="32"/>
  <c r="M41" i="32"/>
  <c r="M42" i="32"/>
  <c r="M43" i="32"/>
  <c r="M44" i="32"/>
  <c r="M45" i="32"/>
  <c r="M46" i="32"/>
  <c r="M47" i="32"/>
  <c r="M48" i="32"/>
  <c r="M49" i="32"/>
  <c r="M50" i="32"/>
  <c r="M51" i="32"/>
  <c r="M52" i="32"/>
  <c r="M53" i="32"/>
  <c r="N38" i="32"/>
  <c r="N39" i="32"/>
  <c r="N54" i="32"/>
  <c r="N57" i="32"/>
  <c r="N40" i="32"/>
  <c r="N41" i="32"/>
  <c r="N42" i="32"/>
  <c r="N43" i="32"/>
  <c r="N44" i="32"/>
  <c r="N45" i="32"/>
  <c r="N46" i="32"/>
  <c r="N47" i="32"/>
  <c r="N48" i="32"/>
  <c r="N49" i="32"/>
  <c r="N50" i="32"/>
  <c r="N51" i="32"/>
  <c r="N52" i="32"/>
  <c r="N53" i="32"/>
  <c r="O38" i="32"/>
  <c r="O39" i="32"/>
  <c r="O54" i="32"/>
  <c r="O57" i="32"/>
  <c r="O40" i="32"/>
  <c r="O41" i="32"/>
  <c r="O42" i="32"/>
  <c r="O43" i="32"/>
  <c r="O44" i="32"/>
  <c r="O45" i="32"/>
  <c r="O46" i="32"/>
  <c r="O47" i="32"/>
  <c r="O48" i="32"/>
  <c r="O49" i="32"/>
  <c r="O50" i="32"/>
  <c r="O51" i="32"/>
  <c r="O52" i="32"/>
  <c r="O53" i="32"/>
  <c r="P38" i="32"/>
  <c r="P39" i="32"/>
  <c r="P54" i="32"/>
  <c r="P57" i="32"/>
  <c r="P40" i="32"/>
  <c r="P41" i="32"/>
  <c r="P42" i="32"/>
  <c r="P43" i="32"/>
  <c r="P44" i="32"/>
  <c r="P45" i="32"/>
  <c r="P46" i="32"/>
  <c r="P47" i="32"/>
  <c r="P48" i="32"/>
  <c r="P49" i="32"/>
  <c r="P50" i="32"/>
  <c r="P51" i="32"/>
  <c r="P52" i="32"/>
  <c r="P53" i="32"/>
  <c r="Q38" i="32"/>
  <c r="Q39" i="32"/>
  <c r="Q54" i="32"/>
  <c r="Q57" i="32"/>
  <c r="Q40" i="32"/>
  <c r="Q41" i="32"/>
  <c r="Q42" i="32"/>
  <c r="Q43" i="32"/>
  <c r="Q44" i="32"/>
  <c r="Q45" i="32"/>
  <c r="Q46" i="32"/>
  <c r="Q47" i="32"/>
  <c r="Q48" i="32"/>
  <c r="Q49" i="32"/>
  <c r="Q50" i="32"/>
  <c r="Q51" i="32"/>
  <c r="Q52" i="32"/>
  <c r="Q53" i="32"/>
  <c r="R38" i="32"/>
  <c r="R39" i="32"/>
  <c r="R40" i="32"/>
  <c r="R41" i="32"/>
  <c r="R54" i="32"/>
  <c r="R57" i="32"/>
  <c r="R42" i="32"/>
  <c r="R43" i="32"/>
  <c r="R44" i="32"/>
  <c r="R45" i="32"/>
  <c r="R46" i="32"/>
  <c r="R47" i="32"/>
  <c r="R48" i="32"/>
  <c r="R49" i="32"/>
  <c r="R50" i="32"/>
  <c r="R51" i="32"/>
  <c r="R52" i="32"/>
  <c r="R53" i="32"/>
  <c r="S38" i="32"/>
  <c r="S39" i="32"/>
  <c r="S54" i="32"/>
  <c r="S57" i="32"/>
  <c r="S40" i="32"/>
  <c r="S41" i="32"/>
  <c r="S42" i="32"/>
  <c r="S43" i="32"/>
  <c r="S44" i="32"/>
  <c r="S45" i="32"/>
  <c r="S46" i="32"/>
  <c r="S47" i="32"/>
  <c r="S48" i="32"/>
  <c r="S49" i="32"/>
  <c r="S50" i="32"/>
  <c r="S51" i="32"/>
  <c r="S52" i="32"/>
  <c r="S53" i="32"/>
  <c r="T38" i="32"/>
  <c r="T39" i="32"/>
  <c r="T54" i="32"/>
  <c r="T57" i="32"/>
  <c r="T40" i="32"/>
  <c r="T41" i="32"/>
  <c r="T42" i="32"/>
  <c r="T43" i="32"/>
  <c r="T44" i="32"/>
  <c r="T45" i="32"/>
  <c r="T46" i="32"/>
  <c r="T47" i="32"/>
  <c r="T48" i="32"/>
  <c r="T49" i="32"/>
  <c r="T50" i="32"/>
  <c r="T51" i="32"/>
  <c r="T52" i="32"/>
  <c r="T53" i="32"/>
  <c r="U38" i="32"/>
  <c r="U39" i="32"/>
  <c r="U40" i="32"/>
  <c r="U41" i="32"/>
  <c r="U42" i="32"/>
  <c r="U43" i="32"/>
  <c r="U44" i="32"/>
  <c r="U45" i="32"/>
  <c r="U54" i="32"/>
  <c r="U57" i="32"/>
  <c r="U46" i="32"/>
  <c r="U47" i="32"/>
  <c r="U48" i="32"/>
  <c r="U49" i="32"/>
  <c r="U50" i="32"/>
  <c r="U51" i="32"/>
  <c r="U52" i="32"/>
  <c r="U53" i="32"/>
  <c r="V38" i="32"/>
  <c r="V39" i="32"/>
  <c r="V54" i="32"/>
  <c r="V57" i="32"/>
  <c r="V40" i="32"/>
  <c r="V41" i="32"/>
  <c r="V42" i="32"/>
  <c r="V43" i="32"/>
  <c r="V44" i="32"/>
  <c r="V45" i="32"/>
  <c r="V46" i="32"/>
  <c r="V47" i="32"/>
  <c r="V48" i="32"/>
  <c r="V49" i="32"/>
  <c r="V50" i="32"/>
  <c r="V51" i="32"/>
  <c r="V52" i="32"/>
  <c r="V53" i="32"/>
  <c r="W38" i="32"/>
  <c r="W39" i="32"/>
  <c r="W54" i="32"/>
  <c r="W57" i="32"/>
  <c r="W40" i="32"/>
  <c r="W41" i="32"/>
  <c r="W42" i="32"/>
  <c r="W43" i="32"/>
  <c r="W44" i="32"/>
  <c r="W45" i="32"/>
  <c r="W46" i="32"/>
  <c r="W47" i="32"/>
  <c r="W48" i="32"/>
  <c r="W49" i="32"/>
  <c r="W50" i="32"/>
  <c r="W51" i="32"/>
  <c r="W52" i="32"/>
  <c r="W53" i="32"/>
  <c r="X38" i="32"/>
  <c r="X39" i="32"/>
  <c r="X54" i="32"/>
  <c r="X57" i="32"/>
  <c r="X40" i="32"/>
  <c r="X41" i="32"/>
  <c r="X42" i="32"/>
  <c r="X43" i="32"/>
  <c r="X44" i="32"/>
  <c r="X45" i="32"/>
  <c r="X46" i="32"/>
  <c r="X47" i="32"/>
  <c r="X48" i="32"/>
  <c r="X49" i="32"/>
  <c r="X50" i="32"/>
  <c r="X51" i="32"/>
  <c r="X52" i="32"/>
  <c r="X53" i="32"/>
  <c r="D20" i="21"/>
  <c r="Z58" i="29"/>
  <c r="Z59" i="29"/>
  <c r="Z60" i="29"/>
  <c r="Z61" i="29"/>
  <c r="Z62" i="29"/>
  <c r="Z63" i="29"/>
  <c r="Z64" i="29"/>
  <c r="Z65" i="29"/>
  <c r="Z66" i="29"/>
  <c r="Z71" i="29"/>
  <c r="Z72" i="29"/>
  <c r="Z73" i="29"/>
  <c r="Z74" i="29"/>
  <c r="Z75" i="29"/>
  <c r="Z76" i="29"/>
  <c r="E24" i="32"/>
  <c r="G24" i="32"/>
  <c r="G74" i="14"/>
  <c r="F33" i="32"/>
  <c r="D33" i="32"/>
  <c r="F32" i="32"/>
  <c r="D32" i="32"/>
  <c r="F31" i="32"/>
  <c r="D31" i="32"/>
  <c r="F30" i="32"/>
  <c r="D30" i="32"/>
  <c r="F29" i="32"/>
  <c r="D29" i="32"/>
  <c r="F28" i="32"/>
  <c r="D28" i="32"/>
  <c r="F27" i="32"/>
  <c r="D27" i="32"/>
  <c r="F26" i="32"/>
  <c r="D26" i="32"/>
  <c r="F25" i="32"/>
  <c r="F75" i="14"/>
  <c r="D25" i="32"/>
  <c r="F24" i="32"/>
  <c r="D24" i="32"/>
  <c r="F23" i="32"/>
  <c r="D23" i="32"/>
  <c r="F22" i="32"/>
  <c r="D22" i="32"/>
  <c r="F21" i="32"/>
  <c r="D21" i="32"/>
  <c r="F20" i="32"/>
  <c r="D20" i="32"/>
  <c r="F19" i="32"/>
  <c r="G19" i="32"/>
  <c r="G69" i="14"/>
  <c r="D19" i="32"/>
  <c r="F18" i="32"/>
  <c r="D18" i="32"/>
  <c r="B2" i="32"/>
  <c r="Z14" i="29"/>
  <c r="C42" i="14"/>
  <c r="C84" i="14"/>
  <c r="D84" i="14"/>
  <c r="F84" i="14"/>
  <c r="G84" i="14"/>
  <c r="I84" i="14"/>
  <c r="J84" i="14"/>
  <c r="L84" i="14"/>
  <c r="M84" i="14"/>
  <c r="O84" i="14"/>
  <c r="P84" i="14"/>
  <c r="P295" i="14"/>
  <c r="M295" i="14"/>
  <c r="J295" i="14"/>
  <c r="G295" i="14"/>
  <c r="D295" i="14"/>
  <c r="P274" i="14"/>
  <c r="M274" i="14"/>
  <c r="J274" i="14"/>
  <c r="G274" i="14"/>
  <c r="D274" i="14"/>
  <c r="O274" i="14"/>
  <c r="L274" i="14"/>
  <c r="I274" i="14"/>
  <c r="F274" i="14"/>
  <c r="C274" i="14"/>
  <c r="P232" i="14"/>
  <c r="M232" i="14"/>
  <c r="J232" i="14"/>
  <c r="G232" i="14"/>
  <c r="D232" i="14"/>
  <c r="P211" i="14"/>
  <c r="M211" i="14"/>
  <c r="J211" i="14"/>
  <c r="G211" i="14"/>
  <c r="D211" i="14"/>
  <c r="P169" i="14"/>
  <c r="M169" i="14"/>
  <c r="J169" i="14"/>
  <c r="G169" i="14"/>
  <c r="D169" i="14"/>
  <c r="P148" i="14"/>
  <c r="M148" i="14"/>
  <c r="J148" i="14"/>
  <c r="G148" i="14"/>
  <c r="D148" i="14"/>
  <c r="P105" i="14"/>
  <c r="M105" i="14"/>
  <c r="J105" i="14"/>
  <c r="G105" i="14"/>
  <c r="D105" i="14"/>
  <c r="O295" i="14"/>
  <c r="L295" i="14"/>
  <c r="I295" i="14"/>
  <c r="F295" i="14"/>
  <c r="C295" i="14"/>
  <c r="O232" i="14"/>
  <c r="L232" i="14"/>
  <c r="I232" i="14"/>
  <c r="F232" i="14"/>
  <c r="C232" i="14"/>
  <c r="O169" i="14"/>
  <c r="L169" i="14"/>
  <c r="I169" i="14"/>
  <c r="F169" i="14"/>
  <c r="C169" i="14"/>
  <c r="O105" i="14"/>
  <c r="L105" i="14"/>
  <c r="I105" i="14"/>
  <c r="F105" i="14"/>
  <c r="C105" i="14"/>
  <c r="O211" i="14"/>
  <c r="L211" i="14"/>
  <c r="I211" i="14"/>
  <c r="F211" i="14"/>
  <c r="C211" i="14"/>
  <c r="O148" i="14"/>
  <c r="L148" i="14"/>
  <c r="I148" i="14"/>
  <c r="F148" i="14"/>
  <c r="C148" i="14"/>
  <c r="P42" i="14"/>
  <c r="M42" i="14"/>
  <c r="J42" i="14"/>
  <c r="G42" i="14"/>
  <c r="D42" i="14"/>
  <c r="P21" i="14"/>
  <c r="M21" i="14"/>
  <c r="J21" i="14"/>
  <c r="G21" i="14"/>
  <c r="D21" i="14"/>
  <c r="F42" i="14"/>
  <c r="I42" i="14"/>
  <c r="L42" i="14"/>
  <c r="O42" i="14"/>
  <c r="O21" i="14"/>
  <c r="L21" i="14"/>
  <c r="I21" i="14"/>
  <c r="F21" i="14"/>
  <c r="C21" i="14"/>
  <c r="C20" i="14"/>
  <c r="O278" i="14"/>
  <c r="L278" i="14"/>
  <c r="I278" i="14"/>
  <c r="F278" i="14"/>
  <c r="C278" i="14"/>
  <c r="O257" i="14"/>
  <c r="L257" i="14"/>
  <c r="I257" i="14"/>
  <c r="F257" i="14"/>
  <c r="C257" i="14"/>
  <c r="O215" i="14"/>
  <c r="L215" i="14"/>
  <c r="I215" i="14"/>
  <c r="F215" i="14"/>
  <c r="C215" i="14"/>
  <c r="O194" i="14"/>
  <c r="L194" i="14"/>
  <c r="I194" i="14"/>
  <c r="F194" i="14"/>
  <c r="C194" i="14"/>
  <c r="O152" i="14"/>
  <c r="L152" i="14"/>
  <c r="I152" i="14"/>
  <c r="F152" i="14"/>
  <c r="C152" i="14"/>
  <c r="O130" i="14"/>
  <c r="L130" i="14"/>
  <c r="I130" i="14"/>
  <c r="F130" i="14"/>
  <c r="C130" i="14"/>
  <c r="O88" i="14"/>
  <c r="L88" i="14"/>
  <c r="I88" i="14"/>
  <c r="F88" i="14"/>
  <c r="C88" i="14"/>
  <c r="O67" i="14"/>
  <c r="L67" i="14"/>
  <c r="I67" i="14"/>
  <c r="F67" i="14"/>
  <c r="C67" i="14"/>
  <c r="C4" i="14"/>
  <c r="C25" i="14"/>
  <c r="F25" i="14"/>
  <c r="I25" i="14"/>
  <c r="L25" i="14"/>
  <c r="O25" i="14"/>
  <c r="O4" i="14"/>
  <c r="L4" i="14"/>
  <c r="I4" i="14"/>
  <c r="F4" i="14"/>
  <c r="P278" i="14"/>
  <c r="O294" i="14"/>
  <c r="O293" i="14"/>
  <c r="O292" i="14"/>
  <c r="O291" i="14"/>
  <c r="O290" i="14"/>
  <c r="O289" i="14"/>
  <c r="O288" i="14"/>
  <c r="O287" i="14"/>
  <c r="O286" i="14"/>
  <c r="O285" i="14"/>
  <c r="O284" i="14"/>
  <c r="O283" i="14"/>
  <c r="O281" i="14"/>
  <c r="O280" i="14"/>
  <c r="O279" i="14"/>
  <c r="M278" i="14"/>
  <c r="L294" i="14"/>
  <c r="L293" i="14"/>
  <c r="L292" i="14"/>
  <c r="L291" i="14"/>
  <c r="L290" i="14"/>
  <c r="L289" i="14"/>
  <c r="L288" i="14"/>
  <c r="L287" i="14"/>
  <c r="L286" i="14"/>
  <c r="L285" i="14"/>
  <c r="L284" i="14"/>
  <c r="L283" i="14"/>
  <c r="L281" i="14"/>
  <c r="L280" i="14"/>
  <c r="L279" i="14"/>
  <c r="J278" i="14"/>
  <c r="I294" i="14"/>
  <c r="I293" i="14"/>
  <c r="I292" i="14"/>
  <c r="I291" i="14"/>
  <c r="I290" i="14"/>
  <c r="I289" i="14"/>
  <c r="I288" i="14"/>
  <c r="I287" i="14"/>
  <c r="I286" i="14"/>
  <c r="I285" i="14"/>
  <c r="I284" i="14"/>
  <c r="I283" i="14"/>
  <c r="I281" i="14"/>
  <c r="I280" i="14"/>
  <c r="I279" i="14"/>
  <c r="G278" i="14"/>
  <c r="F294" i="14"/>
  <c r="F293" i="14"/>
  <c r="F292" i="14"/>
  <c r="F291" i="14"/>
  <c r="F290" i="14"/>
  <c r="F289" i="14"/>
  <c r="F288" i="14"/>
  <c r="F287" i="14"/>
  <c r="F286" i="14"/>
  <c r="F285" i="14"/>
  <c r="F284" i="14"/>
  <c r="F283" i="14"/>
  <c r="F281" i="14"/>
  <c r="F280" i="14"/>
  <c r="F279" i="14"/>
  <c r="D278" i="14"/>
  <c r="C294" i="14"/>
  <c r="C293" i="14"/>
  <c r="C292" i="14"/>
  <c r="C291" i="14"/>
  <c r="C290" i="14"/>
  <c r="C289" i="14"/>
  <c r="C288" i="14"/>
  <c r="C287" i="14"/>
  <c r="C286" i="14"/>
  <c r="C285" i="14"/>
  <c r="C284" i="14"/>
  <c r="C283" i="14"/>
  <c r="C281" i="14"/>
  <c r="C280" i="14"/>
  <c r="C279" i="14"/>
  <c r="P257" i="14"/>
  <c r="O273" i="14"/>
  <c r="O272" i="14"/>
  <c r="O271" i="14"/>
  <c r="O270" i="14"/>
  <c r="O269" i="14"/>
  <c r="O268" i="14"/>
  <c r="O267" i="14"/>
  <c r="O266" i="14"/>
  <c r="O265" i="14"/>
  <c r="O263" i="14"/>
  <c r="O262" i="14"/>
  <c r="O260" i="14"/>
  <c r="O259" i="14"/>
  <c r="O258" i="14"/>
  <c r="M257" i="14"/>
  <c r="G257" i="14"/>
  <c r="J257" i="14"/>
  <c r="L273" i="14"/>
  <c r="L272" i="14"/>
  <c r="L271" i="14"/>
  <c r="L270" i="14"/>
  <c r="L269" i="14"/>
  <c r="L268" i="14"/>
  <c r="L267" i="14"/>
  <c r="L266" i="14"/>
  <c r="L265" i="14"/>
  <c r="L264" i="14"/>
  <c r="L263" i="14"/>
  <c r="L262" i="14"/>
  <c r="L260" i="14"/>
  <c r="L259" i="14"/>
  <c r="L258" i="14"/>
  <c r="I273" i="14"/>
  <c r="I272" i="14"/>
  <c r="I271" i="14"/>
  <c r="I270" i="14"/>
  <c r="I269" i="14"/>
  <c r="I268" i="14"/>
  <c r="I267" i="14"/>
  <c r="I266" i="14"/>
  <c r="I265" i="14"/>
  <c r="I264" i="14"/>
  <c r="I263" i="14"/>
  <c r="I262" i="14"/>
  <c r="I260" i="14"/>
  <c r="I259" i="14"/>
  <c r="I258" i="14"/>
  <c r="F266" i="14"/>
  <c r="F273" i="14"/>
  <c r="F272" i="14"/>
  <c r="F271" i="14"/>
  <c r="F270" i="14"/>
  <c r="F269" i="14"/>
  <c r="F268" i="14"/>
  <c r="F267" i="14"/>
  <c r="F265" i="14"/>
  <c r="F264" i="14"/>
  <c r="F263" i="14"/>
  <c r="F262" i="14"/>
  <c r="F260" i="14"/>
  <c r="F259" i="14"/>
  <c r="F258" i="14"/>
  <c r="D257" i="14"/>
  <c r="C273" i="14"/>
  <c r="C272" i="14"/>
  <c r="C271" i="14"/>
  <c r="C270" i="14"/>
  <c r="C269" i="14"/>
  <c r="C268" i="14"/>
  <c r="C267" i="14"/>
  <c r="C266" i="14"/>
  <c r="C265" i="14"/>
  <c r="C264" i="14"/>
  <c r="C263" i="14"/>
  <c r="C262" i="14"/>
  <c r="C260" i="14"/>
  <c r="C259" i="14"/>
  <c r="C258" i="14"/>
  <c r="P215" i="14"/>
  <c r="O231" i="14"/>
  <c r="O230" i="14"/>
  <c r="O229" i="14"/>
  <c r="O228" i="14"/>
  <c r="O227" i="14"/>
  <c r="O226" i="14"/>
  <c r="O225" i="14"/>
  <c r="O224" i="14"/>
  <c r="O223" i="14"/>
  <c r="O222" i="14"/>
  <c r="O221" i="14"/>
  <c r="O220" i="14"/>
  <c r="O218" i="14"/>
  <c r="O217" i="14"/>
  <c r="O216" i="14"/>
  <c r="M215" i="14"/>
  <c r="L231" i="14"/>
  <c r="L230" i="14"/>
  <c r="L229" i="14"/>
  <c r="L228" i="14"/>
  <c r="L227" i="14"/>
  <c r="L226" i="14"/>
  <c r="L225" i="14"/>
  <c r="L224" i="14"/>
  <c r="L223" i="14"/>
  <c r="L222" i="14"/>
  <c r="L221" i="14"/>
  <c r="L220" i="14"/>
  <c r="L218" i="14"/>
  <c r="L217" i="14"/>
  <c r="L216" i="14"/>
  <c r="J215" i="14"/>
  <c r="I231" i="14"/>
  <c r="I230" i="14"/>
  <c r="I229" i="14"/>
  <c r="I228" i="14"/>
  <c r="I227" i="14"/>
  <c r="I226" i="14"/>
  <c r="I225" i="14"/>
  <c r="I224" i="14"/>
  <c r="I223" i="14"/>
  <c r="I222" i="14"/>
  <c r="I221" i="14"/>
  <c r="I220" i="14"/>
  <c r="I218" i="14"/>
  <c r="I217" i="14"/>
  <c r="I216" i="14"/>
  <c r="G215" i="14"/>
  <c r="F231" i="14"/>
  <c r="F230" i="14"/>
  <c r="F229" i="14"/>
  <c r="F228" i="14"/>
  <c r="F227" i="14"/>
  <c r="F226" i="14"/>
  <c r="F225" i="14"/>
  <c r="F224" i="14"/>
  <c r="F223" i="14"/>
  <c r="F222" i="14"/>
  <c r="F221" i="14"/>
  <c r="F220" i="14"/>
  <c r="F218" i="14"/>
  <c r="F217" i="14"/>
  <c r="F216" i="14"/>
  <c r="D215" i="14"/>
  <c r="C231" i="14"/>
  <c r="C230" i="14"/>
  <c r="C229" i="14"/>
  <c r="C228" i="14"/>
  <c r="C227" i="14"/>
  <c r="C226" i="14"/>
  <c r="C225" i="14"/>
  <c r="C224" i="14"/>
  <c r="C223" i="14"/>
  <c r="C222" i="14"/>
  <c r="C221" i="14"/>
  <c r="C220" i="14"/>
  <c r="C218" i="14"/>
  <c r="C217" i="14"/>
  <c r="C216" i="14"/>
  <c r="D194" i="14"/>
  <c r="G194" i="14"/>
  <c r="J194" i="14"/>
  <c r="M194" i="14"/>
  <c r="P194" i="14"/>
  <c r="O210" i="14"/>
  <c r="O209" i="14"/>
  <c r="O208" i="14"/>
  <c r="O207" i="14"/>
  <c r="O206" i="14"/>
  <c r="O205" i="14"/>
  <c r="O204" i="14"/>
  <c r="O203" i="14"/>
  <c r="O202" i="14"/>
  <c r="O201" i="14"/>
  <c r="O200" i="14"/>
  <c r="O199" i="14"/>
  <c r="O197" i="14"/>
  <c r="O196" i="14"/>
  <c r="O195" i="14"/>
  <c r="L210" i="14"/>
  <c r="L209" i="14"/>
  <c r="L208" i="14"/>
  <c r="L207" i="14"/>
  <c r="L206" i="14"/>
  <c r="L205" i="14"/>
  <c r="L204" i="14"/>
  <c r="L203" i="14"/>
  <c r="L202" i="14"/>
  <c r="L201" i="14"/>
  <c r="L200" i="14"/>
  <c r="L199" i="14"/>
  <c r="L197" i="14"/>
  <c r="L196" i="14"/>
  <c r="L195" i="14"/>
  <c r="I210" i="14"/>
  <c r="I209" i="14"/>
  <c r="I208" i="14"/>
  <c r="I207" i="14"/>
  <c r="I206" i="14"/>
  <c r="I205" i="14"/>
  <c r="I204" i="14"/>
  <c r="I203" i="14"/>
  <c r="I202" i="14"/>
  <c r="I201" i="14"/>
  <c r="I200" i="14"/>
  <c r="I199" i="14"/>
  <c r="I197" i="14"/>
  <c r="I196" i="14"/>
  <c r="I195" i="14"/>
  <c r="F210" i="14"/>
  <c r="F209" i="14"/>
  <c r="F208" i="14"/>
  <c r="F207" i="14"/>
  <c r="F206" i="14"/>
  <c r="F205" i="14"/>
  <c r="F204" i="14"/>
  <c r="F203" i="14"/>
  <c r="F202" i="14"/>
  <c r="F201" i="14"/>
  <c r="F200" i="14"/>
  <c r="F199" i="14"/>
  <c r="F197" i="14"/>
  <c r="F196" i="14"/>
  <c r="F195" i="14"/>
  <c r="C210" i="14"/>
  <c r="C209" i="14"/>
  <c r="C208" i="14"/>
  <c r="C207" i="14"/>
  <c r="C206" i="14"/>
  <c r="C205" i="14"/>
  <c r="C204" i="14"/>
  <c r="C203" i="14"/>
  <c r="C202" i="14"/>
  <c r="C201" i="14"/>
  <c r="C200" i="14"/>
  <c r="C199" i="14"/>
  <c r="C197" i="14"/>
  <c r="C196" i="14"/>
  <c r="C195" i="14"/>
  <c r="G152" i="14"/>
  <c r="D152" i="14"/>
  <c r="O147" i="14"/>
  <c r="P153" i="14"/>
  <c r="P152" i="14"/>
  <c r="O168" i="14"/>
  <c r="O167" i="14"/>
  <c r="O166" i="14"/>
  <c r="O165" i="14"/>
  <c r="O164" i="14"/>
  <c r="O163" i="14"/>
  <c r="O162" i="14"/>
  <c r="O161" i="14"/>
  <c r="O160" i="14"/>
  <c r="O159" i="14"/>
  <c r="O158" i="14"/>
  <c r="O157" i="14"/>
  <c r="O155" i="14"/>
  <c r="O154" i="14"/>
  <c r="O153" i="14"/>
  <c r="M152" i="14"/>
  <c r="L168" i="14"/>
  <c r="L167" i="14"/>
  <c r="L166" i="14"/>
  <c r="L165" i="14"/>
  <c r="L164" i="14"/>
  <c r="L163" i="14"/>
  <c r="L162" i="14"/>
  <c r="L161" i="14"/>
  <c r="L160" i="14"/>
  <c r="L159" i="14"/>
  <c r="L158" i="14"/>
  <c r="L157" i="14"/>
  <c r="L155" i="14"/>
  <c r="L154" i="14"/>
  <c r="L153" i="14"/>
  <c r="J152" i="14"/>
  <c r="I168" i="14"/>
  <c r="I167" i="14"/>
  <c r="I166" i="14"/>
  <c r="I165" i="14"/>
  <c r="I164" i="14"/>
  <c r="I163" i="14"/>
  <c r="I162" i="14"/>
  <c r="I161" i="14"/>
  <c r="I160" i="14"/>
  <c r="I159" i="14"/>
  <c r="I158" i="14"/>
  <c r="I157" i="14"/>
  <c r="I155" i="14"/>
  <c r="I154" i="14"/>
  <c r="I153" i="14"/>
  <c r="F168" i="14"/>
  <c r="F167" i="14"/>
  <c r="F166" i="14"/>
  <c r="F165" i="14"/>
  <c r="F164" i="14"/>
  <c r="F163" i="14"/>
  <c r="F162" i="14"/>
  <c r="F161" i="14"/>
  <c r="F160" i="14"/>
  <c r="F159" i="14"/>
  <c r="F158" i="14"/>
  <c r="F157" i="14"/>
  <c r="F155" i="14"/>
  <c r="F154" i="14"/>
  <c r="F153" i="14"/>
  <c r="C168" i="14"/>
  <c r="C167" i="14"/>
  <c r="C166" i="14"/>
  <c r="C165" i="14"/>
  <c r="C164" i="14"/>
  <c r="C163" i="14"/>
  <c r="C162" i="14"/>
  <c r="C161" i="14"/>
  <c r="C160" i="14"/>
  <c r="C159" i="14"/>
  <c r="C158" i="14"/>
  <c r="C157" i="14"/>
  <c r="C155" i="14"/>
  <c r="C154" i="14"/>
  <c r="C153" i="14"/>
  <c r="P130" i="14"/>
  <c r="O145" i="14"/>
  <c r="O144" i="14"/>
  <c r="O143" i="14"/>
  <c r="O142" i="14"/>
  <c r="O141" i="14"/>
  <c r="O140" i="14"/>
  <c r="O139" i="14"/>
  <c r="O138" i="14"/>
  <c r="O137" i="14"/>
  <c r="O136" i="14"/>
  <c r="O135" i="14"/>
  <c r="O133" i="14"/>
  <c r="O132" i="14"/>
  <c r="O131" i="14"/>
  <c r="M130" i="14"/>
  <c r="L147" i="14"/>
  <c r="L145" i="14"/>
  <c r="L144" i="14"/>
  <c r="L143" i="14"/>
  <c r="L142" i="14"/>
  <c r="L141" i="14"/>
  <c r="L140" i="14"/>
  <c r="L139" i="14"/>
  <c r="L138" i="14"/>
  <c r="L137" i="14"/>
  <c r="L136" i="14"/>
  <c r="L135" i="14"/>
  <c r="L133" i="14"/>
  <c r="L132" i="14"/>
  <c r="L131" i="14"/>
  <c r="J130" i="14"/>
  <c r="I147" i="14"/>
  <c r="I145" i="14"/>
  <c r="I144" i="14"/>
  <c r="I143" i="14"/>
  <c r="I142" i="14"/>
  <c r="I141" i="14"/>
  <c r="I140" i="14"/>
  <c r="I139" i="14"/>
  <c r="I138" i="14"/>
  <c r="I137" i="14"/>
  <c r="I136" i="14"/>
  <c r="I135" i="14"/>
  <c r="I133" i="14"/>
  <c r="I132" i="14"/>
  <c r="I131" i="14"/>
  <c r="G130" i="14"/>
  <c r="F147" i="14"/>
  <c r="F145" i="14"/>
  <c r="F144" i="14"/>
  <c r="F143" i="14"/>
  <c r="F142" i="14"/>
  <c r="F141" i="14"/>
  <c r="F140" i="14"/>
  <c r="F139" i="14"/>
  <c r="F138" i="14"/>
  <c r="F137" i="14"/>
  <c r="F136" i="14"/>
  <c r="F135" i="14"/>
  <c r="F133" i="14"/>
  <c r="F132" i="14"/>
  <c r="F131" i="14"/>
  <c r="C147" i="14"/>
  <c r="C145" i="14"/>
  <c r="C144" i="14"/>
  <c r="C143" i="14"/>
  <c r="C142" i="14"/>
  <c r="C141" i="14"/>
  <c r="C140" i="14"/>
  <c r="C139" i="14"/>
  <c r="C138" i="14"/>
  <c r="C137" i="14"/>
  <c r="C136" i="14"/>
  <c r="C135" i="14"/>
  <c r="C133" i="14"/>
  <c r="C132" i="14"/>
  <c r="C131" i="14"/>
  <c r="D130" i="14"/>
  <c r="P88" i="14"/>
  <c r="M88" i="14"/>
  <c r="O76" i="14"/>
  <c r="L75" i="14"/>
  <c r="L72" i="14"/>
  <c r="I82" i="14"/>
  <c r="I77" i="14"/>
  <c r="I76" i="14"/>
  <c r="I75" i="14"/>
  <c r="I74" i="14"/>
  <c r="I72" i="14"/>
  <c r="O13" i="14"/>
  <c r="M4" i="14"/>
  <c r="I19" i="14"/>
  <c r="G88" i="14"/>
  <c r="F99" i="14"/>
  <c r="O104" i="14"/>
  <c r="O103" i="14"/>
  <c r="O102" i="14"/>
  <c r="O101" i="14"/>
  <c r="O100" i="14"/>
  <c r="O99" i="14"/>
  <c r="O98" i="14"/>
  <c r="O97" i="14"/>
  <c r="O96" i="14"/>
  <c r="O95" i="14"/>
  <c r="O94" i="14"/>
  <c r="O93" i="14"/>
  <c r="O91" i="14"/>
  <c r="O90" i="14"/>
  <c r="O89" i="14"/>
  <c r="L104" i="14"/>
  <c r="L103" i="14"/>
  <c r="L102" i="14"/>
  <c r="L101" i="14"/>
  <c r="L100" i="14"/>
  <c r="L99" i="14"/>
  <c r="L98" i="14"/>
  <c r="L97" i="14"/>
  <c r="L96" i="14"/>
  <c r="L95" i="14"/>
  <c r="L94" i="14"/>
  <c r="L93" i="14"/>
  <c r="L91" i="14"/>
  <c r="L90" i="14"/>
  <c r="L89" i="14"/>
  <c r="I99" i="14"/>
  <c r="I104" i="14"/>
  <c r="I103" i="14"/>
  <c r="I102" i="14"/>
  <c r="I101" i="14"/>
  <c r="I100" i="14"/>
  <c r="I98" i="14"/>
  <c r="I97" i="14"/>
  <c r="I96" i="14"/>
  <c r="I95" i="14"/>
  <c r="I94" i="14"/>
  <c r="I93" i="14"/>
  <c r="I91" i="14"/>
  <c r="I90" i="14"/>
  <c r="I89" i="14"/>
  <c r="F104" i="14"/>
  <c r="F103" i="14"/>
  <c r="F102" i="14"/>
  <c r="F101" i="14"/>
  <c r="F100" i="14"/>
  <c r="F98" i="14"/>
  <c r="F97" i="14"/>
  <c r="F96" i="14"/>
  <c r="F95" i="14"/>
  <c r="F94" i="14"/>
  <c r="F93" i="14"/>
  <c r="F91" i="14"/>
  <c r="F90" i="14"/>
  <c r="F89" i="14"/>
  <c r="D88" i="14"/>
  <c r="C104" i="14"/>
  <c r="C103" i="14"/>
  <c r="C102" i="14"/>
  <c r="C101" i="14"/>
  <c r="C100" i="14"/>
  <c r="C99" i="14"/>
  <c r="C98" i="14"/>
  <c r="C97" i="14"/>
  <c r="C96" i="14"/>
  <c r="C95" i="14"/>
  <c r="C94" i="14"/>
  <c r="C93" i="14"/>
  <c r="C91" i="14"/>
  <c r="C90" i="14"/>
  <c r="C89" i="14"/>
  <c r="P67" i="14"/>
  <c r="O83" i="14"/>
  <c r="O82" i="14"/>
  <c r="O81" i="14"/>
  <c r="O80" i="14"/>
  <c r="O79" i="14"/>
  <c r="O78" i="14"/>
  <c r="O77" i="14"/>
  <c r="O75" i="14"/>
  <c r="O74" i="14"/>
  <c r="O73" i="14"/>
  <c r="O72" i="14"/>
  <c r="O70" i="14"/>
  <c r="O69" i="14"/>
  <c r="O68" i="14"/>
  <c r="M67" i="14"/>
  <c r="L83" i="14"/>
  <c r="L82" i="14"/>
  <c r="L81" i="14"/>
  <c r="L80" i="14"/>
  <c r="L79" i="14"/>
  <c r="L78" i="14"/>
  <c r="L77" i="14"/>
  <c r="L76" i="14"/>
  <c r="L74" i="14"/>
  <c r="L73" i="14"/>
  <c r="L70" i="14"/>
  <c r="L69" i="14"/>
  <c r="L68" i="14"/>
  <c r="J67" i="14"/>
  <c r="I83" i="14"/>
  <c r="I81" i="14"/>
  <c r="I80" i="14"/>
  <c r="I79" i="14"/>
  <c r="I78" i="14"/>
  <c r="I70" i="14"/>
  <c r="I69" i="14"/>
  <c r="F18" i="33"/>
  <c r="I68" i="14"/>
  <c r="G67" i="14"/>
  <c r="Y56" i="31"/>
  <c r="E30" i="31"/>
  <c r="G30" i="31"/>
  <c r="D80" i="14"/>
  <c r="C70" i="14"/>
  <c r="D67" i="14"/>
  <c r="C83" i="14"/>
  <c r="C82" i="14"/>
  <c r="C81" i="14"/>
  <c r="C80" i="14"/>
  <c r="C79" i="14"/>
  <c r="C78" i="14"/>
  <c r="C77" i="14"/>
  <c r="C76" i="14"/>
  <c r="C75" i="14"/>
  <c r="C74" i="14"/>
  <c r="C73" i="14"/>
  <c r="C72" i="14"/>
  <c r="C69" i="14"/>
  <c r="C68" i="14"/>
  <c r="O41" i="14"/>
  <c r="O40" i="14"/>
  <c r="O39" i="14"/>
  <c r="O38" i="14"/>
  <c r="O37" i="14"/>
  <c r="O36" i="14"/>
  <c r="O35" i="14"/>
  <c r="O34" i="14"/>
  <c r="O33" i="14"/>
  <c r="O32" i="14"/>
  <c r="O31" i="14"/>
  <c r="O30" i="14"/>
  <c r="O27" i="14"/>
  <c r="O26" i="14"/>
  <c r="L41" i="14"/>
  <c r="L40" i="14"/>
  <c r="L39" i="14"/>
  <c r="L38" i="14"/>
  <c r="L37" i="14"/>
  <c r="L36" i="14"/>
  <c r="F27" i="27"/>
  <c r="L35" i="14"/>
  <c r="F26" i="27"/>
  <c r="L34" i="14"/>
  <c r="L33" i="14"/>
  <c r="L32" i="14"/>
  <c r="L31" i="14"/>
  <c r="L30" i="14"/>
  <c r="L28" i="14"/>
  <c r="L27" i="14"/>
  <c r="L26" i="14"/>
  <c r="P25" i="14"/>
  <c r="M25" i="14"/>
  <c r="I41" i="14"/>
  <c r="I40" i="14"/>
  <c r="I39" i="14"/>
  <c r="I38" i="14"/>
  <c r="I37" i="14"/>
  <c r="I36" i="14"/>
  <c r="F27" i="26"/>
  <c r="I35" i="14"/>
  <c r="F26" i="26"/>
  <c r="I34" i="14"/>
  <c r="I33" i="14"/>
  <c r="I32" i="14"/>
  <c r="I31" i="14"/>
  <c r="I30" i="14"/>
  <c r="I28" i="14"/>
  <c r="I27" i="14"/>
  <c r="I26" i="14"/>
  <c r="G25" i="14"/>
  <c r="J25" i="14"/>
  <c r="F28" i="14"/>
  <c r="O28" i="14"/>
  <c r="C28" i="14"/>
  <c r="F41" i="14"/>
  <c r="F30" i="14"/>
  <c r="F40" i="14"/>
  <c r="F39" i="14"/>
  <c r="F38" i="14"/>
  <c r="F37" i="14"/>
  <c r="F36" i="14"/>
  <c r="F35" i="14"/>
  <c r="F34" i="14"/>
  <c r="F33" i="14"/>
  <c r="F32" i="14"/>
  <c r="F31" i="14"/>
  <c r="F27" i="14"/>
  <c r="F26" i="14"/>
  <c r="C41" i="14"/>
  <c r="C40" i="14"/>
  <c r="C39" i="14"/>
  <c r="C38" i="14"/>
  <c r="C37" i="14"/>
  <c r="C36" i="14"/>
  <c r="C35" i="14"/>
  <c r="C34" i="14"/>
  <c r="C33" i="14"/>
  <c r="C32" i="14"/>
  <c r="C31" i="14"/>
  <c r="C30" i="14"/>
  <c r="C29" i="14"/>
  <c r="C27" i="14"/>
  <c r="C26" i="14"/>
  <c r="D25" i="14"/>
  <c r="P4" i="14"/>
  <c r="O20" i="14"/>
  <c r="O19" i="14"/>
  <c r="O18" i="14"/>
  <c r="O17" i="14"/>
  <c r="O16" i="14"/>
  <c r="O15" i="14"/>
  <c r="O14" i="14"/>
  <c r="F25" i="23"/>
  <c r="O12" i="14"/>
  <c r="F22" i="23"/>
  <c r="O9" i="14"/>
  <c r="L20" i="14"/>
  <c r="L19" i="14"/>
  <c r="D4" i="14"/>
  <c r="G4" i="14"/>
  <c r="J4" i="14"/>
  <c r="I20" i="14"/>
  <c r="Y56" i="20"/>
  <c r="E26" i="20"/>
  <c r="G26" i="20"/>
  <c r="G13" i="14"/>
  <c r="Y56" i="19"/>
  <c r="E32" i="19"/>
  <c r="G32" i="19"/>
  <c r="D19" i="14"/>
  <c r="C19" i="14"/>
  <c r="B2" i="20"/>
  <c r="B51" i="20"/>
  <c r="B52" i="20"/>
  <c r="B53" i="20"/>
  <c r="C51" i="20"/>
  <c r="C52" i="20"/>
  <c r="C53" i="20"/>
  <c r="D51" i="20"/>
  <c r="D52" i="20"/>
  <c r="D53" i="20"/>
  <c r="E51" i="20"/>
  <c r="E52" i="20"/>
  <c r="E53" i="20"/>
  <c r="F51" i="20"/>
  <c r="F52" i="20"/>
  <c r="F53" i="20"/>
  <c r="G51" i="20"/>
  <c r="G52" i="20"/>
  <c r="G53" i="20"/>
  <c r="H51" i="20"/>
  <c r="H52" i="20"/>
  <c r="H53" i="20"/>
  <c r="I51" i="20"/>
  <c r="I52" i="20"/>
  <c r="I53" i="20"/>
  <c r="J51" i="20"/>
  <c r="J52" i="20"/>
  <c r="J53" i="20"/>
  <c r="K51" i="20"/>
  <c r="K52" i="20"/>
  <c r="K53" i="20"/>
  <c r="L51" i="20"/>
  <c r="L52" i="20"/>
  <c r="L53" i="20"/>
  <c r="M51" i="20"/>
  <c r="M52" i="20"/>
  <c r="M53" i="20"/>
  <c r="N51" i="20"/>
  <c r="N52" i="20"/>
  <c r="N53" i="20"/>
  <c r="O51" i="20"/>
  <c r="O52" i="20"/>
  <c r="O53" i="20"/>
  <c r="P51" i="20"/>
  <c r="P52" i="20"/>
  <c r="P53" i="20"/>
  <c r="Q51" i="20"/>
  <c r="Q52" i="20"/>
  <c r="Q53" i="20"/>
  <c r="R51" i="20"/>
  <c r="R52" i="20"/>
  <c r="R53" i="20"/>
  <c r="S51" i="20"/>
  <c r="S52" i="20"/>
  <c r="S53" i="20"/>
  <c r="T51" i="20"/>
  <c r="T52" i="20"/>
  <c r="T53" i="20"/>
  <c r="U51" i="20"/>
  <c r="U52" i="20"/>
  <c r="U53" i="20"/>
  <c r="V51" i="20"/>
  <c r="V52" i="20"/>
  <c r="V53" i="20"/>
  <c r="W46" i="20"/>
  <c r="W51" i="20"/>
  <c r="W52" i="20"/>
  <c r="W53" i="20"/>
  <c r="X51" i="20"/>
  <c r="X52" i="20"/>
  <c r="X53" i="20"/>
  <c r="D18" i="20"/>
  <c r="F18" i="20"/>
  <c r="F5" i="14"/>
  <c r="D19" i="20"/>
  <c r="F19" i="20"/>
  <c r="F6" i="14"/>
  <c r="D20" i="20"/>
  <c r="F20" i="20"/>
  <c r="F7" i="14"/>
  <c r="D21" i="20"/>
  <c r="F21" i="20"/>
  <c r="F8" i="14"/>
  <c r="D22" i="20"/>
  <c r="F22" i="20"/>
  <c r="F9" i="14"/>
  <c r="D23" i="20"/>
  <c r="F23" i="20"/>
  <c r="F10" i="14"/>
  <c r="D24" i="20"/>
  <c r="F24" i="20"/>
  <c r="F11" i="14"/>
  <c r="D25" i="20"/>
  <c r="F25" i="20"/>
  <c r="F12" i="14"/>
  <c r="D26" i="20"/>
  <c r="F26" i="20"/>
  <c r="F13" i="14"/>
  <c r="D27" i="20"/>
  <c r="F27" i="20"/>
  <c r="F14" i="14"/>
  <c r="D28" i="20"/>
  <c r="F28" i="20"/>
  <c r="F15" i="14"/>
  <c r="D29" i="20"/>
  <c r="F29" i="20"/>
  <c r="F16" i="14"/>
  <c r="D30" i="20"/>
  <c r="F30" i="20"/>
  <c r="F17" i="14"/>
  <c r="D31" i="20"/>
  <c r="F31" i="20"/>
  <c r="F18" i="14"/>
  <c r="D32" i="20"/>
  <c r="F32" i="20"/>
  <c r="F19" i="14"/>
  <c r="D33" i="20"/>
  <c r="F33" i="20"/>
  <c r="F20" i="14"/>
  <c r="Y59" i="20"/>
  <c r="Z111" i="29"/>
  <c r="Z110" i="29"/>
  <c r="Z108" i="29"/>
  <c r="Z107" i="29"/>
  <c r="Z106" i="29"/>
  <c r="Z105" i="29"/>
  <c r="Z104" i="29"/>
  <c r="Z103" i="29"/>
  <c r="Z102" i="29"/>
  <c r="Z101" i="29"/>
  <c r="Z100" i="29"/>
  <c r="Z99" i="29"/>
  <c r="Z98" i="29"/>
  <c r="Z97" i="29"/>
  <c r="Z96" i="29"/>
  <c r="Z95" i="29"/>
  <c r="Z94" i="29"/>
  <c r="Z93" i="29"/>
  <c r="Z90" i="29"/>
  <c r="Z89" i="29"/>
  <c r="Z88" i="29"/>
  <c r="Z86" i="29"/>
  <c r="Z85" i="29"/>
  <c r="Z84" i="29"/>
  <c r="Z83" i="29"/>
  <c r="Z82" i="29"/>
  <c r="Z81" i="29"/>
  <c r="Z80" i="29"/>
  <c r="Z79" i="29"/>
  <c r="Z78" i="29"/>
  <c r="Z77" i="29"/>
  <c r="Z70" i="29"/>
  <c r="Z69" i="29"/>
  <c r="Z67" i="29"/>
  <c r="Z68" i="29"/>
  <c r="Z57" i="29"/>
  <c r="Z56" i="29"/>
  <c r="Z55" i="29"/>
  <c r="Z54" i="29"/>
  <c r="Z53" i="29"/>
  <c r="Z52" i="29"/>
  <c r="Z51" i="29"/>
  <c r="Z50" i="29"/>
  <c r="Z49" i="29"/>
  <c r="Z48" i="29"/>
  <c r="Z47" i="29"/>
  <c r="Z46" i="29"/>
  <c r="Z45" i="29"/>
  <c r="Z44" i="29"/>
  <c r="Z43" i="29"/>
  <c r="Z42" i="29"/>
  <c r="Z41" i="29"/>
  <c r="Z92" i="29"/>
  <c r="Z91" i="29"/>
  <c r="Z35" i="29"/>
  <c r="Z40" i="29"/>
  <c r="Z39" i="29"/>
  <c r="Z38" i="29"/>
  <c r="Z37" i="29"/>
  <c r="Z34" i="29"/>
  <c r="Z36" i="29"/>
  <c r="Z33" i="29"/>
  <c r="Z32" i="29"/>
  <c r="Z31" i="29"/>
  <c r="Z30" i="29"/>
  <c r="Z29" i="29"/>
  <c r="Z28" i="29"/>
  <c r="Z27" i="29"/>
  <c r="Z26" i="29"/>
  <c r="Z25" i="29"/>
  <c r="Z24" i="29"/>
  <c r="Z23" i="29"/>
  <c r="Z22" i="29"/>
  <c r="Z21" i="29"/>
  <c r="Z20" i="29"/>
  <c r="Z19" i="29"/>
  <c r="Z18" i="29"/>
  <c r="Z17" i="29"/>
  <c r="Z16" i="29"/>
  <c r="Z15" i="29"/>
  <c r="Z13" i="29"/>
  <c r="Z12" i="29"/>
  <c r="Z10" i="29"/>
  <c r="Z9" i="29"/>
  <c r="Z8" i="29"/>
  <c r="Z7" i="29"/>
  <c r="Z6" i="29"/>
  <c r="Z5" i="29"/>
  <c r="Z4" i="29"/>
  <c r="B2" i="21"/>
  <c r="B2" i="22"/>
  <c r="R8" i="30"/>
  <c r="B2" i="23"/>
  <c r="B2" i="24"/>
  <c r="B2" i="25"/>
  <c r="B2" i="26"/>
  <c r="B2" i="27"/>
  <c r="R13" i="30"/>
  <c r="B2" i="28"/>
  <c r="B2" i="31"/>
  <c r="B2" i="33"/>
  <c r="B2" i="34"/>
  <c r="B2" i="35"/>
  <c r="B2" i="36"/>
  <c r="B2" i="37"/>
  <c r="B2" i="38"/>
  <c r="B2" i="39"/>
  <c r="B2" i="40"/>
  <c r="B2" i="41"/>
  <c r="R25" i="30"/>
  <c r="B2" i="42"/>
  <c r="B2" i="43"/>
  <c r="B2" i="44"/>
  <c r="B2" i="45"/>
  <c r="B2" i="46"/>
  <c r="R30" i="30"/>
  <c r="B2" i="47"/>
  <c r="B2" i="48"/>
  <c r="B2" i="49"/>
  <c r="B2" i="50"/>
  <c r="B2" i="51"/>
  <c r="B2" i="52"/>
  <c r="B2" i="53"/>
  <c r="B2" i="54"/>
  <c r="B2" i="55"/>
  <c r="B2" i="56"/>
  <c r="B2" i="57"/>
  <c r="R41" i="30"/>
  <c r="B2" i="58"/>
  <c r="R42" i="30"/>
  <c r="B2" i="59"/>
  <c r="R43" i="30"/>
  <c r="B2" i="60"/>
  <c r="B2" i="61"/>
  <c r="B2" i="62"/>
  <c r="R46" i="30"/>
  <c r="B2" i="63"/>
  <c r="B2" i="64"/>
  <c r="B2" i="65"/>
  <c r="B2" i="66"/>
  <c r="B2" i="67"/>
  <c r="B2" i="68"/>
  <c r="B2" i="69"/>
  <c r="B2" i="70"/>
  <c r="B2" i="19"/>
  <c r="Y56" i="70"/>
  <c r="E18" i="70"/>
  <c r="P44" i="70"/>
  <c r="P45" i="70"/>
  <c r="P46" i="70"/>
  <c r="P47" i="70"/>
  <c r="P48" i="70"/>
  <c r="P49" i="70"/>
  <c r="P50" i="70"/>
  <c r="P51" i="70"/>
  <c r="P52" i="70"/>
  <c r="P53" i="70"/>
  <c r="B44" i="70"/>
  <c r="B45" i="70"/>
  <c r="B46" i="70"/>
  <c r="B47" i="70"/>
  <c r="B48" i="70"/>
  <c r="B49" i="70"/>
  <c r="B50" i="70"/>
  <c r="B51" i="70"/>
  <c r="B52" i="70"/>
  <c r="B53" i="70"/>
  <c r="C44" i="70"/>
  <c r="C45" i="70"/>
  <c r="C46" i="70"/>
  <c r="C47" i="70"/>
  <c r="C48" i="70"/>
  <c r="C49" i="70"/>
  <c r="C50" i="70"/>
  <c r="C51" i="70"/>
  <c r="C52" i="70"/>
  <c r="C53" i="70"/>
  <c r="D44" i="70"/>
  <c r="D45" i="70"/>
  <c r="D46" i="70"/>
  <c r="D47" i="70"/>
  <c r="D48" i="70"/>
  <c r="D49" i="70"/>
  <c r="D50" i="70"/>
  <c r="D51" i="70"/>
  <c r="D52" i="70"/>
  <c r="D53" i="70"/>
  <c r="E44" i="70"/>
  <c r="E45" i="70"/>
  <c r="E46" i="70"/>
  <c r="E47" i="70"/>
  <c r="E48" i="70"/>
  <c r="E49" i="70"/>
  <c r="E50" i="70"/>
  <c r="E51" i="70"/>
  <c r="E52" i="70"/>
  <c r="E53" i="70"/>
  <c r="F44" i="70"/>
  <c r="F45" i="70"/>
  <c r="F46" i="70"/>
  <c r="F47" i="70"/>
  <c r="F48" i="70"/>
  <c r="F49" i="70"/>
  <c r="F50" i="70"/>
  <c r="F51" i="70"/>
  <c r="F52" i="70"/>
  <c r="F53" i="70"/>
  <c r="G44" i="70"/>
  <c r="G45" i="70"/>
  <c r="G46" i="70"/>
  <c r="G47" i="70"/>
  <c r="G48" i="70"/>
  <c r="G49" i="70"/>
  <c r="G50" i="70"/>
  <c r="G51" i="70"/>
  <c r="G52" i="70"/>
  <c r="G53" i="70"/>
  <c r="H44" i="70"/>
  <c r="H45" i="70"/>
  <c r="H46" i="70"/>
  <c r="H47" i="70"/>
  <c r="H48" i="70"/>
  <c r="H49" i="70"/>
  <c r="H50" i="70"/>
  <c r="H51" i="70"/>
  <c r="H52" i="70"/>
  <c r="H53" i="70"/>
  <c r="I44" i="70"/>
  <c r="I45" i="70"/>
  <c r="I46" i="70"/>
  <c r="I47" i="70"/>
  <c r="I48" i="70"/>
  <c r="I49" i="70"/>
  <c r="I50" i="70"/>
  <c r="I51" i="70"/>
  <c r="I52" i="70"/>
  <c r="I53" i="70"/>
  <c r="J44" i="70"/>
  <c r="J45" i="70"/>
  <c r="J46" i="70"/>
  <c r="J47" i="70"/>
  <c r="J48" i="70"/>
  <c r="J49" i="70"/>
  <c r="J50" i="70"/>
  <c r="J51" i="70"/>
  <c r="J52" i="70"/>
  <c r="J53" i="70"/>
  <c r="K44" i="70"/>
  <c r="K45" i="70"/>
  <c r="K46" i="70"/>
  <c r="K47" i="70"/>
  <c r="K48" i="70"/>
  <c r="K49" i="70"/>
  <c r="K50" i="70"/>
  <c r="K51" i="70"/>
  <c r="K52" i="70"/>
  <c r="K53" i="70"/>
  <c r="L44" i="70"/>
  <c r="L45" i="70"/>
  <c r="L46" i="70"/>
  <c r="L47" i="70"/>
  <c r="L48" i="70"/>
  <c r="L49" i="70"/>
  <c r="L50" i="70"/>
  <c r="L51" i="70"/>
  <c r="L52" i="70"/>
  <c r="L53" i="70"/>
  <c r="M44" i="70"/>
  <c r="M45" i="70"/>
  <c r="M46" i="70"/>
  <c r="M47" i="70"/>
  <c r="M48" i="70"/>
  <c r="M49" i="70"/>
  <c r="M50" i="70"/>
  <c r="M51" i="70"/>
  <c r="M52" i="70"/>
  <c r="M53" i="70"/>
  <c r="N44" i="70"/>
  <c r="N45" i="70"/>
  <c r="N46" i="70"/>
  <c r="N47" i="70"/>
  <c r="N48" i="70"/>
  <c r="N49" i="70"/>
  <c r="N50" i="70"/>
  <c r="N51" i="70"/>
  <c r="N52" i="70"/>
  <c r="N53" i="70"/>
  <c r="O44" i="70"/>
  <c r="O45" i="70"/>
  <c r="O46" i="70"/>
  <c r="O47" i="70"/>
  <c r="O48" i="70"/>
  <c r="O49" i="70"/>
  <c r="O50" i="70"/>
  <c r="O51" i="70"/>
  <c r="O52" i="70"/>
  <c r="O53" i="70"/>
  <c r="Q44" i="70"/>
  <c r="Q45" i="70"/>
  <c r="Q46" i="70"/>
  <c r="Q47" i="70"/>
  <c r="Q48" i="70"/>
  <c r="Q49" i="70"/>
  <c r="Q50" i="70"/>
  <c r="Q51" i="70"/>
  <c r="Q52" i="70"/>
  <c r="Q53" i="70"/>
  <c r="R44" i="70"/>
  <c r="R45" i="70"/>
  <c r="R46" i="70"/>
  <c r="R47" i="70"/>
  <c r="R48" i="70"/>
  <c r="R49" i="70"/>
  <c r="R50" i="70"/>
  <c r="R51" i="70"/>
  <c r="R52" i="70"/>
  <c r="R53" i="70"/>
  <c r="S44" i="70"/>
  <c r="S45" i="70"/>
  <c r="S46" i="70"/>
  <c r="S47" i="70"/>
  <c r="S48" i="70"/>
  <c r="S49" i="70"/>
  <c r="S50" i="70"/>
  <c r="S51" i="70"/>
  <c r="S52" i="70"/>
  <c r="S53" i="70"/>
  <c r="T44" i="70"/>
  <c r="T45" i="70"/>
  <c r="T46" i="70"/>
  <c r="T47" i="70"/>
  <c r="T48" i="70"/>
  <c r="T49" i="70"/>
  <c r="T50" i="70"/>
  <c r="T51" i="70"/>
  <c r="T52" i="70"/>
  <c r="T53" i="70"/>
  <c r="U44" i="70"/>
  <c r="U45" i="70"/>
  <c r="U46" i="70"/>
  <c r="U47" i="70"/>
  <c r="U48" i="70"/>
  <c r="U49" i="70"/>
  <c r="U50" i="70"/>
  <c r="U51" i="70"/>
  <c r="U52" i="70"/>
  <c r="U53" i="70"/>
  <c r="V44" i="70"/>
  <c r="V45" i="70"/>
  <c r="V46" i="70"/>
  <c r="V47" i="70"/>
  <c r="V48" i="70"/>
  <c r="V49" i="70"/>
  <c r="V50" i="70"/>
  <c r="V51" i="70"/>
  <c r="V52" i="70"/>
  <c r="V53" i="70"/>
  <c r="W44" i="70"/>
  <c r="W45" i="70"/>
  <c r="W46" i="70"/>
  <c r="W47" i="70"/>
  <c r="W48" i="70"/>
  <c r="W49" i="70"/>
  <c r="W50" i="70"/>
  <c r="W51" i="70"/>
  <c r="W52" i="70"/>
  <c r="W53" i="70"/>
  <c r="X44" i="70"/>
  <c r="X45" i="70"/>
  <c r="X46" i="70"/>
  <c r="X47" i="70"/>
  <c r="X48" i="70"/>
  <c r="X49" i="70"/>
  <c r="X50" i="70"/>
  <c r="X51" i="70"/>
  <c r="X52" i="70"/>
  <c r="X53" i="70"/>
  <c r="Y56" i="69"/>
  <c r="E19" i="69"/>
  <c r="G42" i="69"/>
  <c r="P45" i="69"/>
  <c r="P46" i="69"/>
  <c r="P47" i="69"/>
  <c r="P48" i="69"/>
  <c r="P49" i="69"/>
  <c r="P50" i="69"/>
  <c r="P51" i="69"/>
  <c r="P52" i="69"/>
  <c r="P53" i="69"/>
  <c r="B42" i="69"/>
  <c r="B45" i="69"/>
  <c r="B46" i="69"/>
  <c r="B47" i="69"/>
  <c r="B48" i="69"/>
  <c r="B49" i="69"/>
  <c r="B50" i="69"/>
  <c r="B51" i="69"/>
  <c r="B52" i="69"/>
  <c r="B53" i="69"/>
  <c r="C45" i="69"/>
  <c r="C46" i="69"/>
  <c r="C47" i="69"/>
  <c r="C48" i="69"/>
  <c r="C49" i="69"/>
  <c r="C50" i="69"/>
  <c r="C51" i="69"/>
  <c r="C52" i="69"/>
  <c r="C53" i="69"/>
  <c r="D45" i="69"/>
  <c r="D46" i="69"/>
  <c r="D47" i="69"/>
  <c r="D48" i="69"/>
  <c r="D49" i="69"/>
  <c r="D50" i="69"/>
  <c r="D51" i="69"/>
  <c r="D52" i="69"/>
  <c r="D53" i="69"/>
  <c r="E42" i="69"/>
  <c r="E45" i="69"/>
  <c r="E46" i="69"/>
  <c r="E47" i="69"/>
  <c r="E48" i="69"/>
  <c r="E49" i="69"/>
  <c r="E50" i="69"/>
  <c r="E51" i="69"/>
  <c r="E52" i="69"/>
  <c r="E53" i="69"/>
  <c r="F42" i="69"/>
  <c r="F45" i="69"/>
  <c r="F46" i="69"/>
  <c r="F47" i="69"/>
  <c r="F48" i="69"/>
  <c r="F49" i="69"/>
  <c r="F50" i="69"/>
  <c r="F51" i="69"/>
  <c r="F52" i="69"/>
  <c r="F53" i="69"/>
  <c r="G45" i="69"/>
  <c r="G46" i="69"/>
  <c r="G47" i="69"/>
  <c r="G48" i="69"/>
  <c r="G49" i="69"/>
  <c r="G50" i="69"/>
  <c r="G51" i="69"/>
  <c r="G52" i="69"/>
  <c r="G53" i="69"/>
  <c r="H42" i="69"/>
  <c r="H45" i="69"/>
  <c r="H46" i="69"/>
  <c r="H47" i="69"/>
  <c r="H48" i="69"/>
  <c r="H49" i="69"/>
  <c r="H50" i="69"/>
  <c r="H51" i="69"/>
  <c r="H52" i="69"/>
  <c r="H53" i="69"/>
  <c r="I45" i="69"/>
  <c r="I46" i="69"/>
  <c r="I47" i="69"/>
  <c r="I48" i="69"/>
  <c r="I49" i="69"/>
  <c r="I50" i="69"/>
  <c r="I51" i="69"/>
  <c r="I52" i="69"/>
  <c r="I53" i="69"/>
  <c r="J42" i="69"/>
  <c r="J45" i="69"/>
  <c r="J46" i="69"/>
  <c r="J47" i="69"/>
  <c r="J48" i="69"/>
  <c r="J49" i="69"/>
  <c r="J50" i="69"/>
  <c r="J51" i="69"/>
  <c r="J52" i="69"/>
  <c r="J53" i="69"/>
  <c r="K45" i="69"/>
  <c r="K46" i="69"/>
  <c r="K47" i="69"/>
  <c r="K48" i="69"/>
  <c r="K49" i="69"/>
  <c r="K50" i="69"/>
  <c r="K51" i="69"/>
  <c r="K52" i="69"/>
  <c r="K53" i="69"/>
  <c r="L45" i="69"/>
  <c r="L46" i="69"/>
  <c r="L47" i="69"/>
  <c r="L48" i="69"/>
  <c r="L49" i="69"/>
  <c r="L50" i="69"/>
  <c r="L51" i="69"/>
  <c r="L52" i="69"/>
  <c r="L53" i="69"/>
  <c r="M42" i="69"/>
  <c r="M45" i="69"/>
  <c r="M46" i="69"/>
  <c r="M47" i="69"/>
  <c r="M48" i="69"/>
  <c r="M49" i="69"/>
  <c r="M50" i="69"/>
  <c r="M51" i="69"/>
  <c r="M52" i="69"/>
  <c r="M53" i="69"/>
  <c r="N42" i="69"/>
  <c r="N45" i="69"/>
  <c r="N46" i="69"/>
  <c r="N47" i="69"/>
  <c r="N48" i="69"/>
  <c r="N49" i="69"/>
  <c r="N50" i="69"/>
  <c r="N51" i="69"/>
  <c r="N52" i="69"/>
  <c r="N53" i="69"/>
  <c r="O45" i="69"/>
  <c r="O46" i="69"/>
  <c r="O47" i="69"/>
  <c r="O48" i="69"/>
  <c r="O49" i="69"/>
  <c r="O50" i="69"/>
  <c r="O51" i="69"/>
  <c r="O52" i="69"/>
  <c r="O53" i="69"/>
  <c r="Q42" i="69"/>
  <c r="Q45" i="69"/>
  <c r="Q46" i="69"/>
  <c r="Q47" i="69"/>
  <c r="Q48" i="69"/>
  <c r="Q49" i="69"/>
  <c r="Q50" i="69"/>
  <c r="Q51" i="69"/>
  <c r="Q52" i="69"/>
  <c r="Q53" i="69"/>
  <c r="R42" i="69"/>
  <c r="R45" i="69"/>
  <c r="R46" i="69"/>
  <c r="R47" i="69"/>
  <c r="R48" i="69"/>
  <c r="R49" i="69"/>
  <c r="R50" i="69"/>
  <c r="R51" i="69"/>
  <c r="R52" i="69"/>
  <c r="R53" i="69"/>
  <c r="S42" i="69"/>
  <c r="S45" i="69"/>
  <c r="S46" i="69"/>
  <c r="S47" i="69"/>
  <c r="S48" i="69"/>
  <c r="S49" i="69"/>
  <c r="S50" i="69"/>
  <c r="S51" i="69"/>
  <c r="S52" i="69"/>
  <c r="S53" i="69"/>
  <c r="T42" i="69"/>
  <c r="T45" i="69"/>
  <c r="T46" i="69"/>
  <c r="T47" i="69"/>
  <c r="T48" i="69"/>
  <c r="T49" i="69"/>
  <c r="T50" i="69"/>
  <c r="T51" i="69"/>
  <c r="T52" i="69"/>
  <c r="T53" i="69"/>
  <c r="U42" i="69"/>
  <c r="U45" i="69"/>
  <c r="U46" i="69"/>
  <c r="U47" i="69"/>
  <c r="U48" i="69"/>
  <c r="U49" i="69"/>
  <c r="U50" i="69"/>
  <c r="U51" i="69"/>
  <c r="U52" i="69"/>
  <c r="U53" i="69"/>
  <c r="V42" i="69"/>
  <c r="V45" i="69"/>
  <c r="V46" i="69"/>
  <c r="V47" i="69"/>
  <c r="V48" i="69"/>
  <c r="V49" i="69"/>
  <c r="V50" i="69"/>
  <c r="V51" i="69"/>
  <c r="V52" i="69"/>
  <c r="V53" i="69"/>
  <c r="W42" i="69"/>
  <c r="W45" i="69"/>
  <c r="W46" i="69"/>
  <c r="W47" i="69"/>
  <c r="W48" i="69"/>
  <c r="W49" i="69"/>
  <c r="W50" i="69"/>
  <c r="W51" i="69"/>
  <c r="W52" i="69"/>
  <c r="W53" i="69"/>
  <c r="X42" i="69"/>
  <c r="X45" i="69"/>
  <c r="X46" i="69"/>
  <c r="X47" i="69"/>
  <c r="X48" i="69"/>
  <c r="X49" i="69"/>
  <c r="X50" i="69"/>
  <c r="X51" i="69"/>
  <c r="X52" i="69"/>
  <c r="X53" i="69"/>
  <c r="Y56" i="68"/>
  <c r="E18" i="68"/>
  <c r="P45" i="68"/>
  <c r="P46" i="68"/>
  <c r="P47" i="68"/>
  <c r="P48" i="68"/>
  <c r="P49" i="68"/>
  <c r="P50" i="68"/>
  <c r="P51" i="68"/>
  <c r="P52" i="68"/>
  <c r="P53" i="68"/>
  <c r="B45" i="68"/>
  <c r="B46" i="68"/>
  <c r="B47" i="68"/>
  <c r="B48" i="68"/>
  <c r="B49" i="68"/>
  <c r="B50" i="68"/>
  <c r="B51" i="68"/>
  <c r="B52" i="68"/>
  <c r="B53" i="68"/>
  <c r="C45" i="68"/>
  <c r="C46" i="68"/>
  <c r="C47" i="68"/>
  <c r="C48" i="68"/>
  <c r="C49" i="68"/>
  <c r="C50" i="68"/>
  <c r="C51" i="68"/>
  <c r="C52" i="68"/>
  <c r="C53" i="68"/>
  <c r="D45" i="68"/>
  <c r="D46" i="68"/>
  <c r="D47" i="68"/>
  <c r="D48" i="68"/>
  <c r="D49" i="68"/>
  <c r="D50" i="68"/>
  <c r="D51" i="68"/>
  <c r="D52" i="68"/>
  <c r="D53" i="68"/>
  <c r="E45" i="68"/>
  <c r="E46" i="68"/>
  <c r="E47" i="68"/>
  <c r="E48" i="68"/>
  <c r="E49" i="68"/>
  <c r="E50" i="68"/>
  <c r="E51" i="68"/>
  <c r="E52" i="68"/>
  <c r="E53" i="68"/>
  <c r="F45" i="68"/>
  <c r="F46" i="68"/>
  <c r="F47" i="68"/>
  <c r="F48" i="68"/>
  <c r="F49" i="68"/>
  <c r="F50" i="68"/>
  <c r="F51" i="68"/>
  <c r="F52" i="68"/>
  <c r="F53" i="68"/>
  <c r="G45" i="68"/>
  <c r="G46" i="68"/>
  <c r="G47" i="68"/>
  <c r="G48" i="68"/>
  <c r="G49" i="68"/>
  <c r="G50" i="68"/>
  <c r="G51" i="68"/>
  <c r="G52" i="68"/>
  <c r="G53" i="68"/>
  <c r="H45" i="68"/>
  <c r="H46" i="68"/>
  <c r="H47" i="68"/>
  <c r="H48" i="68"/>
  <c r="H49" i="68"/>
  <c r="H50" i="68"/>
  <c r="H51" i="68"/>
  <c r="H52" i="68"/>
  <c r="H53" i="68"/>
  <c r="I45" i="68"/>
  <c r="I46" i="68"/>
  <c r="I47" i="68"/>
  <c r="I48" i="68"/>
  <c r="I49" i="68"/>
  <c r="I50" i="68"/>
  <c r="I51" i="68"/>
  <c r="I52" i="68"/>
  <c r="I53" i="68"/>
  <c r="J45" i="68"/>
  <c r="J46" i="68"/>
  <c r="J47" i="68"/>
  <c r="J48" i="68"/>
  <c r="J49" i="68"/>
  <c r="J50" i="68"/>
  <c r="J51" i="68"/>
  <c r="J52" i="68"/>
  <c r="J53" i="68"/>
  <c r="K45" i="68"/>
  <c r="K46" i="68"/>
  <c r="K47" i="68"/>
  <c r="K48" i="68"/>
  <c r="K49" i="68"/>
  <c r="K50" i="68"/>
  <c r="K51" i="68"/>
  <c r="K52" i="68"/>
  <c r="K53" i="68"/>
  <c r="L45" i="68"/>
  <c r="L46" i="68"/>
  <c r="L47" i="68"/>
  <c r="L48" i="68"/>
  <c r="L49" i="68"/>
  <c r="L50" i="68"/>
  <c r="L51" i="68"/>
  <c r="L52" i="68"/>
  <c r="L53" i="68"/>
  <c r="M45" i="68"/>
  <c r="M46" i="68"/>
  <c r="M47" i="68"/>
  <c r="M48" i="68"/>
  <c r="M49" i="68"/>
  <c r="M50" i="68"/>
  <c r="M51" i="68"/>
  <c r="M52" i="68"/>
  <c r="M53" i="68"/>
  <c r="N45" i="68"/>
  <c r="N46" i="68"/>
  <c r="N47" i="68"/>
  <c r="N48" i="68"/>
  <c r="N49" i="68"/>
  <c r="N50" i="68"/>
  <c r="N51" i="68"/>
  <c r="N52" i="68"/>
  <c r="N53" i="68"/>
  <c r="O45" i="68"/>
  <c r="O46" i="68"/>
  <c r="O47" i="68"/>
  <c r="O48" i="68"/>
  <c r="O49" i="68"/>
  <c r="O50" i="68"/>
  <c r="O51" i="68"/>
  <c r="O52" i="68"/>
  <c r="O53" i="68"/>
  <c r="Q45" i="68"/>
  <c r="Q46" i="68"/>
  <c r="Q47" i="68"/>
  <c r="Q48" i="68"/>
  <c r="Q49" i="68"/>
  <c r="Q50" i="68"/>
  <c r="Q51" i="68"/>
  <c r="Q52" i="68"/>
  <c r="Q53" i="68"/>
  <c r="R45" i="68"/>
  <c r="R46" i="68"/>
  <c r="R47" i="68"/>
  <c r="R48" i="68"/>
  <c r="R49" i="68"/>
  <c r="R50" i="68"/>
  <c r="R51" i="68"/>
  <c r="R52" i="68"/>
  <c r="R53" i="68"/>
  <c r="S45" i="68"/>
  <c r="S46" i="68"/>
  <c r="S47" i="68"/>
  <c r="S48" i="68"/>
  <c r="S49" i="68"/>
  <c r="S50" i="68"/>
  <c r="S51" i="68"/>
  <c r="S52" i="68"/>
  <c r="S53" i="68"/>
  <c r="T45" i="68"/>
  <c r="T46" i="68"/>
  <c r="T47" i="68"/>
  <c r="T48" i="68"/>
  <c r="T49" i="68"/>
  <c r="T50" i="68"/>
  <c r="T51" i="68"/>
  <c r="T52" i="68"/>
  <c r="T53" i="68"/>
  <c r="U45" i="68"/>
  <c r="U46" i="68"/>
  <c r="U47" i="68"/>
  <c r="U48" i="68"/>
  <c r="U49" i="68"/>
  <c r="U50" i="68"/>
  <c r="U51" i="68"/>
  <c r="U52" i="68"/>
  <c r="U53" i="68"/>
  <c r="V45" i="68"/>
  <c r="V46" i="68"/>
  <c r="V47" i="68"/>
  <c r="V48" i="68"/>
  <c r="V49" i="68"/>
  <c r="V50" i="68"/>
  <c r="V51" i="68"/>
  <c r="V52" i="68"/>
  <c r="V53" i="68"/>
  <c r="W45" i="68"/>
  <c r="W46" i="68"/>
  <c r="W47" i="68"/>
  <c r="W48" i="68"/>
  <c r="W49" i="68"/>
  <c r="W50" i="68"/>
  <c r="W51" i="68"/>
  <c r="W52" i="68"/>
  <c r="W53" i="68"/>
  <c r="X45" i="68"/>
  <c r="X46" i="68"/>
  <c r="X47" i="68"/>
  <c r="X48" i="68"/>
  <c r="X49" i="68"/>
  <c r="X50" i="68"/>
  <c r="X51" i="68"/>
  <c r="X52" i="68"/>
  <c r="X53" i="68"/>
  <c r="Y56" i="67"/>
  <c r="E21" i="67"/>
  <c r="P42" i="67"/>
  <c r="P45" i="67"/>
  <c r="P46" i="67"/>
  <c r="P47" i="67"/>
  <c r="P48" i="67"/>
  <c r="P49" i="67"/>
  <c r="P50" i="67"/>
  <c r="P51" i="67"/>
  <c r="P52" i="67"/>
  <c r="P53" i="67"/>
  <c r="B45" i="67"/>
  <c r="B46" i="67"/>
  <c r="B47" i="67"/>
  <c r="B48" i="67"/>
  <c r="B49" i="67"/>
  <c r="B50" i="67"/>
  <c r="B51" i="67"/>
  <c r="B52" i="67"/>
  <c r="B53" i="67"/>
  <c r="C45" i="67"/>
  <c r="C46" i="67"/>
  <c r="C47" i="67"/>
  <c r="C48" i="67"/>
  <c r="C49" i="67"/>
  <c r="C50" i="67"/>
  <c r="C51" i="67"/>
  <c r="C52" i="67"/>
  <c r="C53" i="67"/>
  <c r="D45" i="67"/>
  <c r="D46" i="67"/>
  <c r="D47" i="67"/>
  <c r="D48" i="67"/>
  <c r="D49" i="67"/>
  <c r="D50" i="67"/>
  <c r="D51" i="67"/>
  <c r="D52" i="67"/>
  <c r="D53" i="67"/>
  <c r="E45" i="67"/>
  <c r="E46" i="67"/>
  <c r="E47" i="67"/>
  <c r="E48" i="67"/>
  <c r="E49" i="67"/>
  <c r="E50" i="67"/>
  <c r="E51" i="67"/>
  <c r="E52" i="67"/>
  <c r="E53" i="67"/>
  <c r="F45" i="67"/>
  <c r="F46" i="67"/>
  <c r="F47" i="67"/>
  <c r="F48" i="67"/>
  <c r="F49" i="67"/>
  <c r="F50" i="67"/>
  <c r="F51" i="67"/>
  <c r="F52" i="67"/>
  <c r="F53" i="67"/>
  <c r="G45" i="67"/>
  <c r="G46" i="67"/>
  <c r="G47" i="67"/>
  <c r="G48" i="67"/>
  <c r="G49" i="67"/>
  <c r="G50" i="67"/>
  <c r="G51" i="67"/>
  <c r="G52" i="67"/>
  <c r="G53" i="67"/>
  <c r="H42" i="67"/>
  <c r="H45" i="67"/>
  <c r="H46" i="67"/>
  <c r="H47" i="67"/>
  <c r="H48" i="67"/>
  <c r="H49" i="67"/>
  <c r="H50" i="67"/>
  <c r="H51" i="67"/>
  <c r="H52" i="67"/>
  <c r="H53" i="67"/>
  <c r="I45" i="67"/>
  <c r="I46" i="67"/>
  <c r="I47" i="67"/>
  <c r="I48" i="67"/>
  <c r="I49" i="67"/>
  <c r="I50" i="67"/>
  <c r="I51" i="67"/>
  <c r="I52" i="67"/>
  <c r="I53" i="67"/>
  <c r="J45" i="67"/>
  <c r="J46" i="67"/>
  <c r="J47" i="67"/>
  <c r="J48" i="67"/>
  <c r="J49" i="67"/>
  <c r="J50" i="67"/>
  <c r="J51" i="67"/>
  <c r="J52" i="67"/>
  <c r="J53" i="67"/>
  <c r="K45" i="67"/>
  <c r="K46" i="67"/>
  <c r="K47" i="67"/>
  <c r="K48" i="67"/>
  <c r="K49" i="67"/>
  <c r="K50" i="67"/>
  <c r="K51" i="67"/>
  <c r="K52" i="67"/>
  <c r="K53" i="67"/>
  <c r="L45" i="67"/>
  <c r="L46" i="67"/>
  <c r="L47" i="67"/>
  <c r="L48" i="67"/>
  <c r="L49" i="67"/>
  <c r="L50" i="67"/>
  <c r="L51" i="67"/>
  <c r="L52" i="67"/>
  <c r="L53" i="67"/>
  <c r="M45" i="67"/>
  <c r="M46" i="67"/>
  <c r="M47" i="67"/>
  <c r="M48" i="67"/>
  <c r="M49" i="67"/>
  <c r="M50" i="67"/>
  <c r="M51" i="67"/>
  <c r="M52" i="67"/>
  <c r="M53" i="67"/>
  <c r="N45" i="67"/>
  <c r="N46" i="67"/>
  <c r="N47" i="67"/>
  <c r="N48" i="67"/>
  <c r="N49" i="67"/>
  <c r="N50" i="67"/>
  <c r="N51" i="67"/>
  <c r="N52" i="67"/>
  <c r="N53" i="67"/>
  <c r="O45" i="67"/>
  <c r="O46" i="67"/>
  <c r="O47" i="67"/>
  <c r="O48" i="67"/>
  <c r="O49" i="67"/>
  <c r="O50" i="67"/>
  <c r="O51" i="67"/>
  <c r="O52" i="67"/>
  <c r="O53" i="67"/>
  <c r="Q42" i="67"/>
  <c r="Q45" i="67"/>
  <c r="Q46" i="67"/>
  <c r="Q47" i="67"/>
  <c r="Q48" i="67"/>
  <c r="Q49" i="67"/>
  <c r="Q50" i="67"/>
  <c r="Q51" i="67"/>
  <c r="Q52" i="67"/>
  <c r="Q53" i="67"/>
  <c r="R45" i="67"/>
  <c r="R46" i="67"/>
  <c r="R47" i="67"/>
  <c r="R48" i="67"/>
  <c r="R49" i="67"/>
  <c r="R50" i="67"/>
  <c r="R51" i="67"/>
  <c r="R52" i="67"/>
  <c r="R53" i="67"/>
  <c r="S45" i="67"/>
  <c r="S46" i="67"/>
  <c r="S47" i="67"/>
  <c r="S48" i="67"/>
  <c r="S49" i="67"/>
  <c r="S50" i="67"/>
  <c r="S51" i="67"/>
  <c r="S52" i="67"/>
  <c r="S53" i="67"/>
  <c r="T45" i="67"/>
  <c r="T46" i="67"/>
  <c r="T47" i="67"/>
  <c r="T48" i="67"/>
  <c r="T49" i="67"/>
  <c r="T50" i="67"/>
  <c r="T51" i="67"/>
  <c r="T52" i="67"/>
  <c r="T53" i="67"/>
  <c r="U45" i="67"/>
  <c r="U46" i="67"/>
  <c r="U47" i="67"/>
  <c r="U48" i="67"/>
  <c r="U49" i="67"/>
  <c r="U50" i="67"/>
  <c r="U51" i="67"/>
  <c r="U52" i="67"/>
  <c r="U53" i="67"/>
  <c r="V45" i="67"/>
  <c r="V46" i="67"/>
  <c r="V47" i="67"/>
  <c r="V48" i="67"/>
  <c r="V49" i="67"/>
  <c r="V50" i="67"/>
  <c r="V51" i="67"/>
  <c r="V52" i="67"/>
  <c r="V53" i="67"/>
  <c r="W45" i="67"/>
  <c r="W46" i="67"/>
  <c r="W47" i="67"/>
  <c r="W48" i="67"/>
  <c r="W49" i="67"/>
  <c r="W50" i="67"/>
  <c r="W51" i="67"/>
  <c r="W52" i="67"/>
  <c r="W53" i="67"/>
  <c r="X45" i="67"/>
  <c r="X46" i="67"/>
  <c r="X47" i="67"/>
  <c r="X48" i="67"/>
  <c r="X49" i="67"/>
  <c r="X50" i="67"/>
  <c r="X51" i="67"/>
  <c r="X52" i="67"/>
  <c r="X53" i="67"/>
  <c r="Y56" i="66"/>
  <c r="E18" i="66"/>
  <c r="P45" i="66"/>
  <c r="P46" i="66"/>
  <c r="P47" i="66"/>
  <c r="P48" i="66"/>
  <c r="P49" i="66"/>
  <c r="P50" i="66"/>
  <c r="P51" i="66"/>
  <c r="P52" i="66"/>
  <c r="P53" i="66"/>
  <c r="B45" i="66"/>
  <c r="B46" i="66"/>
  <c r="B47" i="66"/>
  <c r="B48" i="66"/>
  <c r="B49" i="66"/>
  <c r="B50" i="66"/>
  <c r="B51" i="66"/>
  <c r="B52" i="66"/>
  <c r="B53" i="66"/>
  <c r="C45" i="66"/>
  <c r="C46" i="66"/>
  <c r="C47" i="66"/>
  <c r="C48" i="66"/>
  <c r="C49" i="66"/>
  <c r="C50" i="66"/>
  <c r="C51" i="66"/>
  <c r="C52" i="66"/>
  <c r="C53" i="66"/>
  <c r="D45" i="66"/>
  <c r="D46" i="66"/>
  <c r="D47" i="66"/>
  <c r="D48" i="66"/>
  <c r="D49" i="66"/>
  <c r="D50" i="66"/>
  <c r="D51" i="66"/>
  <c r="D52" i="66"/>
  <c r="D53" i="66"/>
  <c r="E45" i="66"/>
  <c r="E46" i="66"/>
  <c r="E47" i="66"/>
  <c r="E48" i="66"/>
  <c r="E49" i="66"/>
  <c r="E50" i="66"/>
  <c r="E51" i="66"/>
  <c r="E52" i="66"/>
  <c r="E53" i="66"/>
  <c r="F45" i="66"/>
  <c r="F46" i="66"/>
  <c r="F47" i="66"/>
  <c r="F48" i="66"/>
  <c r="F49" i="66"/>
  <c r="F50" i="66"/>
  <c r="F51" i="66"/>
  <c r="F52" i="66"/>
  <c r="F53" i="66"/>
  <c r="G45" i="66"/>
  <c r="G46" i="66"/>
  <c r="G47" i="66"/>
  <c r="G48" i="66"/>
  <c r="G49" i="66"/>
  <c r="G50" i="66"/>
  <c r="G51" i="66"/>
  <c r="G52" i="66"/>
  <c r="G53" i="66"/>
  <c r="H45" i="66"/>
  <c r="H46" i="66"/>
  <c r="H47" i="66"/>
  <c r="H48" i="66"/>
  <c r="H49" i="66"/>
  <c r="H50" i="66"/>
  <c r="H51" i="66"/>
  <c r="H52" i="66"/>
  <c r="H53" i="66"/>
  <c r="I45" i="66"/>
  <c r="I46" i="66"/>
  <c r="I47" i="66"/>
  <c r="I48" i="66"/>
  <c r="I49" i="66"/>
  <c r="I50" i="66"/>
  <c r="I51" i="66"/>
  <c r="I52" i="66"/>
  <c r="I53" i="66"/>
  <c r="J45" i="66"/>
  <c r="J46" i="66"/>
  <c r="J47" i="66"/>
  <c r="J48" i="66"/>
  <c r="J49" i="66"/>
  <c r="J50" i="66"/>
  <c r="J51" i="66"/>
  <c r="J52" i="66"/>
  <c r="J53" i="66"/>
  <c r="K45" i="66"/>
  <c r="K46" i="66"/>
  <c r="K47" i="66"/>
  <c r="K48" i="66"/>
  <c r="K49" i="66"/>
  <c r="K50" i="66"/>
  <c r="K51" i="66"/>
  <c r="K52" i="66"/>
  <c r="K53" i="66"/>
  <c r="L45" i="66"/>
  <c r="L46" i="66"/>
  <c r="L47" i="66"/>
  <c r="L48" i="66"/>
  <c r="L49" i="66"/>
  <c r="L50" i="66"/>
  <c r="L51" i="66"/>
  <c r="L52" i="66"/>
  <c r="L53" i="66"/>
  <c r="M45" i="66"/>
  <c r="M46" i="66"/>
  <c r="M47" i="66"/>
  <c r="M48" i="66"/>
  <c r="M49" i="66"/>
  <c r="M50" i="66"/>
  <c r="M51" i="66"/>
  <c r="M52" i="66"/>
  <c r="M53" i="66"/>
  <c r="N45" i="66"/>
  <c r="N46" i="66"/>
  <c r="N47" i="66"/>
  <c r="N48" i="66"/>
  <c r="N49" i="66"/>
  <c r="N50" i="66"/>
  <c r="N51" i="66"/>
  <c r="N52" i="66"/>
  <c r="N53" i="66"/>
  <c r="O45" i="66"/>
  <c r="O46" i="66"/>
  <c r="O47" i="66"/>
  <c r="O48" i="66"/>
  <c r="O49" i="66"/>
  <c r="O50" i="66"/>
  <c r="O51" i="66"/>
  <c r="O52" i="66"/>
  <c r="O53" i="66"/>
  <c r="Q45" i="66"/>
  <c r="Q46" i="66"/>
  <c r="Q47" i="66"/>
  <c r="Q48" i="66"/>
  <c r="Q49" i="66"/>
  <c r="Q50" i="66"/>
  <c r="Q51" i="66"/>
  <c r="Q52" i="66"/>
  <c r="Q53" i="66"/>
  <c r="R45" i="66"/>
  <c r="R46" i="66"/>
  <c r="R47" i="66"/>
  <c r="R48" i="66"/>
  <c r="R49" i="66"/>
  <c r="R50" i="66"/>
  <c r="R51" i="66"/>
  <c r="R52" i="66"/>
  <c r="R53" i="66"/>
  <c r="S45" i="66"/>
  <c r="S46" i="66"/>
  <c r="S47" i="66"/>
  <c r="S48" i="66"/>
  <c r="S49" i="66"/>
  <c r="S50" i="66"/>
  <c r="S51" i="66"/>
  <c r="S52" i="66"/>
  <c r="S53" i="66"/>
  <c r="T45" i="66"/>
  <c r="T46" i="66"/>
  <c r="T47" i="66"/>
  <c r="T48" i="66"/>
  <c r="T49" i="66"/>
  <c r="T50" i="66"/>
  <c r="T51" i="66"/>
  <c r="T52" i="66"/>
  <c r="T53" i="66"/>
  <c r="U45" i="66"/>
  <c r="U46" i="66"/>
  <c r="U47" i="66"/>
  <c r="U48" i="66"/>
  <c r="U49" i="66"/>
  <c r="U50" i="66"/>
  <c r="U51" i="66"/>
  <c r="U52" i="66"/>
  <c r="U53" i="66"/>
  <c r="V45" i="66"/>
  <c r="V46" i="66"/>
  <c r="V47" i="66"/>
  <c r="V48" i="66"/>
  <c r="V49" i="66"/>
  <c r="V50" i="66"/>
  <c r="V51" i="66"/>
  <c r="V52" i="66"/>
  <c r="V53" i="66"/>
  <c r="W45" i="66"/>
  <c r="W46" i="66"/>
  <c r="W47" i="66"/>
  <c r="W48" i="66"/>
  <c r="W49" i="66"/>
  <c r="W50" i="66"/>
  <c r="W51" i="66"/>
  <c r="W52" i="66"/>
  <c r="W53" i="66"/>
  <c r="X45" i="66"/>
  <c r="X46" i="66"/>
  <c r="X47" i="66"/>
  <c r="X48" i="66"/>
  <c r="X49" i="66"/>
  <c r="X50" i="66"/>
  <c r="X51" i="66"/>
  <c r="X52" i="66"/>
  <c r="X53" i="66"/>
  <c r="Y56" i="65"/>
  <c r="E20" i="65"/>
  <c r="F42" i="65"/>
  <c r="P45" i="65"/>
  <c r="P46" i="65"/>
  <c r="P47" i="65"/>
  <c r="P48" i="65"/>
  <c r="P49" i="65"/>
  <c r="P50" i="65"/>
  <c r="P51" i="65"/>
  <c r="P52" i="65"/>
  <c r="P53" i="65"/>
  <c r="B45" i="65"/>
  <c r="B46" i="65"/>
  <c r="B47" i="65"/>
  <c r="B48" i="65"/>
  <c r="B49" i="65"/>
  <c r="B50" i="65"/>
  <c r="B51" i="65"/>
  <c r="B52" i="65"/>
  <c r="B53" i="65"/>
  <c r="C45" i="65"/>
  <c r="C46" i="65"/>
  <c r="C47" i="65"/>
  <c r="C48" i="65"/>
  <c r="C49" i="65"/>
  <c r="C50" i="65"/>
  <c r="C51" i="65"/>
  <c r="C52" i="65"/>
  <c r="C53" i="65"/>
  <c r="D45" i="65"/>
  <c r="D46" i="65"/>
  <c r="D47" i="65"/>
  <c r="D48" i="65"/>
  <c r="D49" i="65"/>
  <c r="D50" i="65"/>
  <c r="D51" i="65"/>
  <c r="D52" i="65"/>
  <c r="D53" i="65"/>
  <c r="E42" i="65"/>
  <c r="E45" i="65"/>
  <c r="E46" i="65"/>
  <c r="E47" i="65"/>
  <c r="E48" i="65"/>
  <c r="E49" i="65"/>
  <c r="E50" i="65"/>
  <c r="E51" i="65"/>
  <c r="E52" i="65"/>
  <c r="E53" i="65"/>
  <c r="F45" i="65"/>
  <c r="F46" i="65"/>
  <c r="F47" i="65"/>
  <c r="F48" i="65"/>
  <c r="F49" i="65"/>
  <c r="F50" i="65"/>
  <c r="F51" i="65"/>
  <c r="F52" i="65"/>
  <c r="F53" i="65"/>
  <c r="G45" i="65"/>
  <c r="G46" i="65"/>
  <c r="G47" i="65"/>
  <c r="G48" i="65"/>
  <c r="G49" i="65"/>
  <c r="G50" i="65"/>
  <c r="G51" i="65"/>
  <c r="G52" i="65"/>
  <c r="G53" i="65"/>
  <c r="H45" i="65"/>
  <c r="H46" i="65"/>
  <c r="H47" i="65"/>
  <c r="H48" i="65"/>
  <c r="H49" i="65"/>
  <c r="H50" i="65"/>
  <c r="H51" i="65"/>
  <c r="H52" i="65"/>
  <c r="H53" i="65"/>
  <c r="I42" i="65"/>
  <c r="I45" i="65"/>
  <c r="I46" i="65"/>
  <c r="I47" i="65"/>
  <c r="I48" i="65"/>
  <c r="I49" i="65"/>
  <c r="I50" i="65"/>
  <c r="I51" i="65"/>
  <c r="I52" i="65"/>
  <c r="I53" i="65"/>
  <c r="J45" i="65"/>
  <c r="J46" i="65"/>
  <c r="J47" i="65"/>
  <c r="J48" i="65"/>
  <c r="J49" i="65"/>
  <c r="J50" i="65"/>
  <c r="J51" i="65"/>
  <c r="J52" i="65"/>
  <c r="J53" i="65"/>
  <c r="K42" i="65"/>
  <c r="K45" i="65"/>
  <c r="K46" i="65"/>
  <c r="K47" i="65"/>
  <c r="K48" i="65"/>
  <c r="K49" i="65"/>
  <c r="K50" i="65"/>
  <c r="K51" i="65"/>
  <c r="K52" i="65"/>
  <c r="K53" i="65"/>
  <c r="L45" i="65"/>
  <c r="L46" i="65"/>
  <c r="L47" i="65"/>
  <c r="L48" i="65"/>
  <c r="L49" i="65"/>
  <c r="L50" i="65"/>
  <c r="L51" i="65"/>
  <c r="L52" i="65"/>
  <c r="L53" i="65"/>
  <c r="M42" i="65"/>
  <c r="M45" i="65"/>
  <c r="M46" i="65"/>
  <c r="M47" i="65"/>
  <c r="M48" i="65"/>
  <c r="M49" i="65"/>
  <c r="M50" i="65"/>
  <c r="M51" i="65"/>
  <c r="M52" i="65"/>
  <c r="M53" i="65"/>
  <c r="N42" i="65"/>
  <c r="N45" i="65"/>
  <c r="N46" i="65"/>
  <c r="N47" i="65"/>
  <c r="N48" i="65"/>
  <c r="N49" i="65"/>
  <c r="N50" i="65"/>
  <c r="N51" i="65"/>
  <c r="N52" i="65"/>
  <c r="N53" i="65"/>
  <c r="O42" i="65"/>
  <c r="O45" i="65"/>
  <c r="O46" i="65"/>
  <c r="O47" i="65"/>
  <c r="O48" i="65"/>
  <c r="O49" i="65"/>
  <c r="O50" i="65"/>
  <c r="O51" i="65"/>
  <c r="O52" i="65"/>
  <c r="O53" i="65"/>
  <c r="Q45" i="65"/>
  <c r="Q46" i="65"/>
  <c r="Q47" i="65"/>
  <c r="Q48" i="65"/>
  <c r="Q49" i="65"/>
  <c r="Q50" i="65"/>
  <c r="Q51" i="65"/>
  <c r="Q52" i="65"/>
  <c r="Q53" i="65"/>
  <c r="R42" i="65"/>
  <c r="R45" i="65"/>
  <c r="R46" i="65"/>
  <c r="R47" i="65"/>
  <c r="R48" i="65"/>
  <c r="R49" i="65"/>
  <c r="R50" i="65"/>
  <c r="R51" i="65"/>
  <c r="R52" i="65"/>
  <c r="R53" i="65"/>
  <c r="S42" i="65"/>
  <c r="S45" i="65"/>
  <c r="S46" i="65"/>
  <c r="S47" i="65"/>
  <c r="S48" i="65"/>
  <c r="S49" i="65"/>
  <c r="S50" i="65"/>
  <c r="S51" i="65"/>
  <c r="S52" i="65"/>
  <c r="S53" i="65"/>
  <c r="T45" i="65"/>
  <c r="T46" i="65"/>
  <c r="T47" i="65"/>
  <c r="T48" i="65"/>
  <c r="T49" i="65"/>
  <c r="T50" i="65"/>
  <c r="T51" i="65"/>
  <c r="T52" i="65"/>
  <c r="T53" i="65"/>
  <c r="U42" i="65"/>
  <c r="U45" i="65"/>
  <c r="U46" i="65"/>
  <c r="U47" i="65"/>
  <c r="U48" i="65"/>
  <c r="U49" i="65"/>
  <c r="U50" i="65"/>
  <c r="U51" i="65"/>
  <c r="U52" i="65"/>
  <c r="U53" i="65"/>
  <c r="V42" i="65"/>
  <c r="V45" i="65"/>
  <c r="V46" i="65"/>
  <c r="V47" i="65"/>
  <c r="V48" i="65"/>
  <c r="V49" i="65"/>
  <c r="V50" i="65"/>
  <c r="V51" i="65"/>
  <c r="V52" i="65"/>
  <c r="V53" i="65"/>
  <c r="W42" i="65"/>
  <c r="W45" i="65"/>
  <c r="W46" i="65"/>
  <c r="W47" i="65"/>
  <c r="W48" i="65"/>
  <c r="W49" i="65"/>
  <c r="W50" i="65"/>
  <c r="W51" i="65"/>
  <c r="W52" i="65"/>
  <c r="W53" i="65"/>
  <c r="X42" i="65"/>
  <c r="X45" i="65"/>
  <c r="X46" i="65"/>
  <c r="X47" i="65"/>
  <c r="X48" i="65"/>
  <c r="X49" i="65"/>
  <c r="X50" i="65"/>
  <c r="X51" i="65"/>
  <c r="X52" i="65"/>
  <c r="X53" i="65"/>
  <c r="Y56" i="64"/>
  <c r="E21" i="64"/>
  <c r="P42" i="64"/>
  <c r="P44" i="64"/>
  <c r="P45" i="64"/>
  <c r="P46" i="64"/>
  <c r="P47" i="64"/>
  <c r="P48" i="64"/>
  <c r="P49" i="64"/>
  <c r="P50" i="64"/>
  <c r="P51" i="64"/>
  <c r="P52" i="64"/>
  <c r="P53" i="64"/>
  <c r="B44" i="64"/>
  <c r="B45" i="64"/>
  <c r="B46" i="64"/>
  <c r="B47" i="64"/>
  <c r="B48" i="64"/>
  <c r="B49" i="64"/>
  <c r="B50" i="64"/>
  <c r="B51" i="64"/>
  <c r="B52" i="64"/>
  <c r="B53" i="64"/>
  <c r="C44" i="64"/>
  <c r="C45" i="64"/>
  <c r="C46" i="64"/>
  <c r="C47" i="64"/>
  <c r="C48" i="64"/>
  <c r="C49" i="64"/>
  <c r="C50" i="64"/>
  <c r="C51" i="64"/>
  <c r="C52" i="64"/>
  <c r="C53" i="64"/>
  <c r="D42" i="64"/>
  <c r="D44" i="64"/>
  <c r="D45" i="64"/>
  <c r="D46" i="64"/>
  <c r="D47" i="64"/>
  <c r="D48" i="64"/>
  <c r="D49" i="64"/>
  <c r="D50" i="64"/>
  <c r="D51" i="64"/>
  <c r="D52" i="64"/>
  <c r="D53" i="64"/>
  <c r="E42" i="64"/>
  <c r="E44" i="64"/>
  <c r="E45" i="64"/>
  <c r="E46" i="64"/>
  <c r="E47" i="64"/>
  <c r="E48" i="64"/>
  <c r="E49" i="64"/>
  <c r="E50" i="64"/>
  <c r="E51" i="64"/>
  <c r="E52" i="64"/>
  <c r="E53" i="64"/>
  <c r="F44" i="64"/>
  <c r="F45" i="64"/>
  <c r="F46" i="64"/>
  <c r="F47" i="64"/>
  <c r="F48" i="64"/>
  <c r="F49" i="64"/>
  <c r="F50" i="64"/>
  <c r="F51" i="64"/>
  <c r="F52" i="64"/>
  <c r="F53" i="64"/>
  <c r="G44" i="64"/>
  <c r="G45" i="64"/>
  <c r="G46" i="64"/>
  <c r="G47" i="64"/>
  <c r="G48" i="64"/>
  <c r="G49" i="64"/>
  <c r="G50" i="64"/>
  <c r="G51" i="64"/>
  <c r="G52" i="64"/>
  <c r="G53" i="64"/>
  <c r="H42" i="64"/>
  <c r="H44" i="64"/>
  <c r="H45" i="64"/>
  <c r="H46" i="64"/>
  <c r="H47" i="64"/>
  <c r="H48" i="64"/>
  <c r="H49" i="64"/>
  <c r="H50" i="64"/>
  <c r="H51" i="64"/>
  <c r="H52" i="64"/>
  <c r="H53" i="64"/>
  <c r="I42" i="64"/>
  <c r="I44" i="64"/>
  <c r="I45" i="64"/>
  <c r="I46" i="64"/>
  <c r="I47" i="64"/>
  <c r="I48" i="64"/>
  <c r="I49" i="64"/>
  <c r="I50" i="64"/>
  <c r="I51" i="64"/>
  <c r="I52" i="64"/>
  <c r="I53" i="64"/>
  <c r="J42" i="64"/>
  <c r="J44" i="64"/>
  <c r="J45" i="64"/>
  <c r="J46" i="64"/>
  <c r="J47" i="64"/>
  <c r="J48" i="64"/>
  <c r="J49" i="64"/>
  <c r="J50" i="64"/>
  <c r="J51" i="64"/>
  <c r="J52" i="64"/>
  <c r="J53" i="64"/>
  <c r="K44" i="64"/>
  <c r="K45" i="64"/>
  <c r="K46" i="64"/>
  <c r="K47" i="64"/>
  <c r="K48" i="64"/>
  <c r="K49" i="64"/>
  <c r="K50" i="64"/>
  <c r="K51" i="64"/>
  <c r="K52" i="64"/>
  <c r="K53" i="64"/>
  <c r="L42" i="64"/>
  <c r="L44" i="64"/>
  <c r="L45" i="64"/>
  <c r="L46" i="64"/>
  <c r="L47" i="64"/>
  <c r="L48" i="64"/>
  <c r="L49" i="64"/>
  <c r="L50" i="64"/>
  <c r="L51" i="64"/>
  <c r="L52" i="64"/>
  <c r="L53" i="64"/>
  <c r="M42" i="64"/>
  <c r="M44" i="64"/>
  <c r="M45" i="64"/>
  <c r="M46" i="64"/>
  <c r="M47" i="64"/>
  <c r="M48" i="64"/>
  <c r="M49" i="64"/>
  <c r="M50" i="64"/>
  <c r="M51" i="64"/>
  <c r="M52" i="64"/>
  <c r="M53" i="64"/>
  <c r="N44" i="64"/>
  <c r="N45" i="64"/>
  <c r="N46" i="64"/>
  <c r="N47" i="64"/>
  <c r="N48" i="64"/>
  <c r="N49" i="64"/>
  <c r="N50" i="64"/>
  <c r="N51" i="64"/>
  <c r="N52" i="64"/>
  <c r="N53" i="64"/>
  <c r="O42" i="64"/>
  <c r="O44" i="64"/>
  <c r="O45" i="64"/>
  <c r="O46" i="64"/>
  <c r="O47" i="64"/>
  <c r="O48" i="64"/>
  <c r="O49" i="64"/>
  <c r="O50" i="64"/>
  <c r="O51" i="64"/>
  <c r="O52" i="64"/>
  <c r="O53" i="64"/>
  <c r="Q42" i="64"/>
  <c r="Q44" i="64"/>
  <c r="Q45" i="64"/>
  <c r="Q46" i="64"/>
  <c r="Q47" i="64"/>
  <c r="Q48" i="64"/>
  <c r="Q49" i="64"/>
  <c r="Q50" i="64"/>
  <c r="Q51" i="64"/>
  <c r="Q52" i="64"/>
  <c r="Q53" i="64"/>
  <c r="R42" i="64"/>
  <c r="R44" i="64"/>
  <c r="R45" i="64"/>
  <c r="R46" i="64"/>
  <c r="R47" i="64"/>
  <c r="R48" i="64"/>
  <c r="R49" i="64"/>
  <c r="R50" i="64"/>
  <c r="R51" i="64"/>
  <c r="R52" i="64"/>
  <c r="R53" i="64"/>
  <c r="S42" i="64"/>
  <c r="S44" i="64"/>
  <c r="S45" i="64"/>
  <c r="S46" i="64"/>
  <c r="S47" i="64"/>
  <c r="S48" i="64"/>
  <c r="S49" i="64"/>
  <c r="S50" i="64"/>
  <c r="S51" i="64"/>
  <c r="S52" i="64"/>
  <c r="S53" i="64"/>
  <c r="T42" i="64"/>
  <c r="T44" i="64"/>
  <c r="T45" i="64"/>
  <c r="T46" i="64"/>
  <c r="T47" i="64"/>
  <c r="T48" i="64"/>
  <c r="T49" i="64"/>
  <c r="T50" i="64"/>
  <c r="T51" i="64"/>
  <c r="T52" i="64"/>
  <c r="T53" i="64"/>
  <c r="U42" i="64"/>
  <c r="U44" i="64"/>
  <c r="U45" i="64"/>
  <c r="U46" i="64"/>
  <c r="U47" i="64"/>
  <c r="U48" i="64"/>
  <c r="U49" i="64"/>
  <c r="U50" i="64"/>
  <c r="U51" i="64"/>
  <c r="U52" i="64"/>
  <c r="U53" i="64"/>
  <c r="V42" i="64"/>
  <c r="V44" i="64"/>
  <c r="V45" i="64"/>
  <c r="V46" i="64"/>
  <c r="V47" i="64"/>
  <c r="V48" i="64"/>
  <c r="V49" i="64"/>
  <c r="V50" i="64"/>
  <c r="V51" i="64"/>
  <c r="V52" i="64"/>
  <c r="V53" i="64"/>
  <c r="W42" i="64"/>
  <c r="W44" i="64"/>
  <c r="W45" i="64"/>
  <c r="W46" i="64"/>
  <c r="W47" i="64"/>
  <c r="W48" i="64"/>
  <c r="W49" i="64"/>
  <c r="W50" i="64"/>
  <c r="W51" i="64"/>
  <c r="W52" i="64"/>
  <c r="W53" i="64"/>
  <c r="X42" i="64"/>
  <c r="X44" i="64"/>
  <c r="X45" i="64"/>
  <c r="X46" i="64"/>
  <c r="X47" i="64"/>
  <c r="X48" i="64"/>
  <c r="X49" i="64"/>
  <c r="X50" i="64"/>
  <c r="X51" i="64"/>
  <c r="X52" i="64"/>
  <c r="X53" i="64"/>
  <c r="Y56" i="63"/>
  <c r="E18" i="63"/>
  <c r="C42" i="63"/>
  <c r="P45" i="63"/>
  <c r="P46" i="63"/>
  <c r="P47" i="63"/>
  <c r="P48" i="63"/>
  <c r="P49" i="63"/>
  <c r="P50" i="63"/>
  <c r="P51" i="63"/>
  <c r="P52" i="63"/>
  <c r="P53" i="63"/>
  <c r="B45" i="63"/>
  <c r="B46" i="63"/>
  <c r="B47" i="63"/>
  <c r="B48" i="63"/>
  <c r="B49" i="63"/>
  <c r="B50" i="63"/>
  <c r="B51" i="63"/>
  <c r="B52" i="63"/>
  <c r="B53" i="63"/>
  <c r="C45" i="63"/>
  <c r="C46" i="63"/>
  <c r="C47" i="63"/>
  <c r="C48" i="63"/>
  <c r="C49" i="63"/>
  <c r="C50" i="63"/>
  <c r="C51" i="63"/>
  <c r="C52" i="63"/>
  <c r="C53" i="63"/>
  <c r="D45" i="63"/>
  <c r="D46" i="63"/>
  <c r="D47" i="63"/>
  <c r="D48" i="63"/>
  <c r="D49" i="63"/>
  <c r="D50" i="63"/>
  <c r="D51" i="63"/>
  <c r="D52" i="63"/>
  <c r="D53" i="63"/>
  <c r="E45" i="63"/>
  <c r="E46" i="63"/>
  <c r="E47" i="63"/>
  <c r="E48" i="63"/>
  <c r="E49" i="63"/>
  <c r="E50" i="63"/>
  <c r="E51" i="63"/>
  <c r="E52" i="63"/>
  <c r="E53" i="63"/>
  <c r="F45" i="63"/>
  <c r="F46" i="63"/>
  <c r="F47" i="63"/>
  <c r="F48" i="63"/>
  <c r="F49" i="63"/>
  <c r="F50" i="63"/>
  <c r="F51" i="63"/>
  <c r="F52" i="63"/>
  <c r="F53" i="63"/>
  <c r="G45" i="63"/>
  <c r="G46" i="63"/>
  <c r="G47" i="63"/>
  <c r="G48" i="63"/>
  <c r="G49" i="63"/>
  <c r="G50" i="63"/>
  <c r="G51" i="63"/>
  <c r="G52" i="63"/>
  <c r="G53" i="63"/>
  <c r="H45" i="63"/>
  <c r="H46" i="63"/>
  <c r="H47" i="63"/>
  <c r="H48" i="63"/>
  <c r="H49" i="63"/>
  <c r="H50" i="63"/>
  <c r="H51" i="63"/>
  <c r="H52" i="63"/>
  <c r="H53" i="63"/>
  <c r="I45" i="63"/>
  <c r="I46" i="63"/>
  <c r="I47" i="63"/>
  <c r="I48" i="63"/>
  <c r="I49" i="63"/>
  <c r="I50" i="63"/>
  <c r="I51" i="63"/>
  <c r="I52" i="63"/>
  <c r="I53" i="63"/>
  <c r="J45" i="63"/>
  <c r="J46" i="63"/>
  <c r="J47" i="63"/>
  <c r="J48" i="63"/>
  <c r="J49" i="63"/>
  <c r="J50" i="63"/>
  <c r="J51" i="63"/>
  <c r="J52" i="63"/>
  <c r="J53" i="63"/>
  <c r="K45" i="63"/>
  <c r="K46" i="63"/>
  <c r="K47" i="63"/>
  <c r="K48" i="63"/>
  <c r="K49" i="63"/>
  <c r="K50" i="63"/>
  <c r="K51" i="63"/>
  <c r="K52" i="63"/>
  <c r="K53" i="63"/>
  <c r="L45" i="63"/>
  <c r="L46" i="63"/>
  <c r="L47" i="63"/>
  <c r="L48" i="63"/>
  <c r="L49" i="63"/>
  <c r="L50" i="63"/>
  <c r="L51" i="63"/>
  <c r="L52" i="63"/>
  <c r="L53" i="63"/>
  <c r="M45" i="63"/>
  <c r="M46" i="63"/>
  <c r="M47" i="63"/>
  <c r="M48" i="63"/>
  <c r="M49" i="63"/>
  <c r="M50" i="63"/>
  <c r="M51" i="63"/>
  <c r="M52" i="63"/>
  <c r="M53" i="63"/>
  <c r="N45" i="63"/>
  <c r="N46" i="63"/>
  <c r="N47" i="63"/>
  <c r="N48" i="63"/>
  <c r="N49" i="63"/>
  <c r="N50" i="63"/>
  <c r="N51" i="63"/>
  <c r="N52" i="63"/>
  <c r="N53" i="63"/>
  <c r="O45" i="63"/>
  <c r="O46" i="63"/>
  <c r="O47" i="63"/>
  <c r="O48" i="63"/>
  <c r="O49" i="63"/>
  <c r="O50" i="63"/>
  <c r="O51" i="63"/>
  <c r="O52" i="63"/>
  <c r="O53" i="63"/>
  <c r="Q45" i="63"/>
  <c r="Q46" i="63"/>
  <c r="Q47" i="63"/>
  <c r="Q48" i="63"/>
  <c r="Q49" i="63"/>
  <c r="Q50" i="63"/>
  <c r="Q51" i="63"/>
  <c r="Q52" i="63"/>
  <c r="Q53" i="63"/>
  <c r="R45" i="63"/>
  <c r="R46" i="63"/>
  <c r="R47" i="63"/>
  <c r="R48" i="63"/>
  <c r="R49" i="63"/>
  <c r="R50" i="63"/>
  <c r="R51" i="63"/>
  <c r="R52" i="63"/>
  <c r="R53" i="63"/>
  <c r="S45" i="63"/>
  <c r="S46" i="63"/>
  <c r="S47" i="63"/>
  <c r="S48" i="63"/>
  <c r="S49" i="63"/>
  <c r="S50" i="63"/>
  <c r="S51" i="63"/>
  <c r="S52" i="63"/>
  <c r="S53" i="63"/>
  <c r="T45" i="63"/>
  <c r="T46" i="63"/>
  <c r="T47" i="63"/>
  <c r="T48" i="63"/>
  <c r="T49" i="63"/>
  <c r="T50" i="63"/>
  <c r="T51" i="63"/>
  <c r="T52" i="63"/>
  <c r="T53" i="63"/>
  <c r="U45" i="63"/>
  <c r="U46" i="63"/>
  <c r="U47" i="63"/>
  <c r="U48" i="63"/>
  <c r="U49" i="63"/>
  <c r="U50" i="63"/>
  <c r="U51" i="63"/>
  <c r="U52" i="63"/>
  <c r="U53" i="63"/>
  <c r="V45" i="63"/>
  <c r="V46" i="63"/>
  <c r="V47" i="63"/>
  <c r="V48" i="63"/>
  <c r="V49" i="63"/>
  <c r="V50" i="63"/>
  <c r="V51" i="63"/>
  <c r="V52" i="63"/>
  <c r="V53" i="63"/>
  <c r="W45" i="63"/>
  <c r="W46" i="63"/>
  <c r="W47" i="63"/>
  <c r="W48" i="63"/>
  <c r="W49" i="63"/>
  <c r="W50" i="63"/>
  <c r="W51" i="63"/>
  <c r="W52" i="63"/>
  <c r="W53" i="63"/>
  <c r="X45" i="63"/>
  <c r="X46" i="63"/>
  <c r="X47" i="63"/>
  <c r="X48" i="63"/>
  <c r="X49" i="63"/>
  <c r="X50" i="63"/>
  <c r="X51" i="63"/>
  <c r="X52" i="63"/>
  <c r="X53" i="63"/>
  <c r="Y56" i="62"/>
  <c r="E20" i="62"/>
  <c r="P45" i="62"/>
  <c r="P46" i="62"/>
  <c r="P47" i="62"/>
  <c r="P48" i="62"/>
  <c r="P49" i="62"/>
  <c r="P50" i="62"/>
  <c r="P51" i="62"/>
  <c r="P52" i="62"/>
  <c r="P53" i="62"/>
  <c r="B45" i="62"/>
  <c r="B46" i="62"/>
  <c r="B47" i="62"/>
  <c r="B48" i="62"/>
  <c r="B49" i="62"/>
  <c r="B50" i="62"/>
  <c r="B51" i="62"/>
  <c r="B52" i="62"/>
  <c r="B53" i="62"/>
  <c r="C45" i="62"/>
  <c r="C46" i="62"/>
  <c r="C47" i="62"/>
  <c r="C48" i="62"/>
  <c r="C49" i="62"/>
  <c r="C50" i="62"/>
  <c r="C51" i="62"/>
  <c r="C52" i="62"/>
  <c r="C53" i="62"/>
  <c r="D45" i="62"/>
  <c r="D46" i="62"/>
  <c r="D47" i="62"/>
  <c r="D48" i="62"/>
  <c r="D49" i="62"/>
  <c r="D50" i="62"/>
  <c r="D51" i="62"/>
  <c r="D52" i="62"/>
  <c r="D53" i="62"/>
  <c r="E45" i="62"/>
  <c r="E46" i="62"/>
  <c r="E47" i="62"/>
  <c r="E48" i="62"/>
  <c r="E49" i="62"/>
  <c r="E50" i="62"/>
  <c r="E51" i="62"/>
  <c r="E52" i="62"/>
  <c r="E53" i="62"/>
  <c r="F45" i="62"/>
  <c r="F46" i="62"/>
  <c r="F47" i="62"/>
  <c r="F48" i="62"/>
  <c r="F49" i="62"/>
  <c r="F50" i="62"/>
  <c r="F51" i="62"/>
  <c r="F52" i="62"/>
  <c r="F53" i="62"/>
  <c r="G45" i="62"/>
  <c r="G46" i="62"/>
  <c r="G47" i="62"/>
  <c r="G48" i="62"/>
  <c r="G49" i="62"/>
  <c r="G50" i="62"/>
  <c r="G51" i="62"/>
  <c r="G52" i="62"/>
  <c r="G53" i="62"/>
  <c r="H45" i="62"/>
  <c r="H46" i="62"/>
  <c r="H47" i="62"/>
  <c r="H48" i="62"/>
  <c r="H49" i="62"/>
  <c r="H50" i="62"/>
  <c r="H51" i="62"/>
  <c r="H52" i="62"/>
  <c r="H53" i="62"/>
  <c r="I45" i="62"/>
  <c r="I46" i="62"/>
  <c r="I47" i="62"/>
  <c r="I48" i="62"/>
  <c r="I49" i="62"/>
  <c r="I50" i="62"/>
  <c r="I51" i="62"/>
  <c r="I52" i="62"/>
  <c r="I53" i="62"/>
  <c r="J45" i="62"/>
  <c r="J46" i="62"/>
  <c r="J47" i="62"/>
  <c r="J48" i="62"/>
  <c r="J49" i="62"/>
  <c r="J50" i="62"/>
  <c r="J51" i="62"/>
  <c r="J52" i="62"/>
  <c r="J53" i="62"/>
  <c r="K45" i="62"/>
  <c r="K46" i="62"/>
  <c r="K47" i="62"/>
  <c r="K48" i="62"/>
  <c r="K49" i="62"/>
  <c r="K50" i="62"/>
  <c r="K51" i="62"/>
  <c r="K52" i="62"/>
  <c r="K53" i="62"/>
  <c r="L45" i="62"/>
  <c r="L46" i="62"/>
  <c r="L47" i="62"/>
  <c r="L48" i="62"/>
  <c r="L49" i="62"/>
  <c r="L50" i="62"/>
  <c r="L51" i="62"/>
  <c r="L52" i="62"/>
  <c r="L53" i="62"/>
  <c r="M45" i="62"/>
  <c r="M46" i="62"/>
  <c r="M47" i="62"/>
  <c r="M48" i="62"/>
  <c r="M49" i="62"/>
  <c r="M50" i="62"/>
  <c r="M51" i="62"/>
  <c r="M52" i="62"/>
  <c r="M53" i="62"/>
  <c r="N45" i="62"/>
  <c r="N46" i="62"/>
  <c r="N47" i="62"/>
  <c r="N48" i="62"/>
  <c r="N49" i="62"/>
  <c r="N50" i="62"/>
  <c r="N51" i="62"/>
  <c r="N52" i="62"/>
  <c r="N53" i="62"/>
  <c r="O45" i="62"/>
  <c r="O46" i="62"/>
  <c r="O47" i="62"/>
  <c r="O48" i="62"/>
  <c r="O49" i="62"/>
  <c r="O50" i="62"/>
  <c r="O51" i="62"/>
  <c r="O52" i="62"/>
  <c r="O53" i="62"/>
  <c r="Q45" i="62"/>
  <c r="Q46" i="62"/>
  <c r="Q47" i="62"/>
  <c r="Q48" i="62"/>
  <c r="Q49" i="62"/>
  <c r="Q50" i="62"/>
  <c r="Q51" i="62"/>
  <c r="Q52" i="62"/>
  <c r="Q53" i="62"/>
  <c r="R45" i="62"/>
  <c r="R46" i="62"/>
  <c r="R47" i="62"/>
  <c r="R48" i="62"/>
  <c r="R49" i="62"/>
  <c r="R50" i="62"/>
  <c r="R51" i="62"/>
  <c r="R52" i="62"/>
  <c r="R53" i="62"/>
  <c r="S45" i="62"/>
  <c r="S46" i="62"/>
  <c r="S47" i="62"/>
  <c r="S48" i="62"/>
  <c r="S49" i="62"/>
  <c r="S50" i="62"/>
  <c r="S51" i="62"/>
  <c r="S52" i="62"/>
  <c r="S53" i="62"/>
  <c r="T45" i="62"/>
  <c r="T46" i="62"/>
  <c r="T47" i="62"/>
  <c r="T48" i="62"/>
  <c r="T49" i="62"/>
  <c r="T50" i="62"/>
  <c r="T51" i="62"/>
  <c r="T52" i="62"/>
  <c r="T53" i="62"/>
  <c r="U45" i="62"/>
  <c r="U46" i="62"/>
  <c r="U47" i="62"/>
  <c r="U48" i="62"/>
  <c r="U49" i="62"/>
  <c r="U50" i="62"/>
  <c r="U51" i="62"/>
  <c r="U52" i="62"/>
  <c r="U53" i="62"/>
  <c r="V45" i="62"/>
  <c r="V46" i="62"/>
  <c r="V47" i="62"/>
  <c r="V48" i="62"/>
  <c r="V49" i="62"/>
  <c r="V50" i="62"/>
  <c r="V51" i="62"/>
  <c r="V52" i="62"/>
  <c r="V53" i="62"/>
  <c r="W45" i="62"/>
  <c r="W46" i="62"/>
  <c r="W47" i="62"/>
  <c r="W48" i="62"/>
  <c r="W49" i="62"/>
  <c r="W50" i="62"/>
  <c r="W51" i="62"/>
  <c r="W52" i="62"/>
  <c r="W53" i="62"/>
  <c r="X45" i="62"/>
  <c r="X46" i="62"/>
  <c r="X47" i="62"/>
  <c r="X48" i="62"/>
  <c r="X49" i="62"/>
  <c r="X50" i="62"/>
  <c r="X51" i="62"/>
  <c r="X52" i="62"/>
  <c r="X53" i="62"/>
  <c r="Y56" i="61"/>
  <c r="E18" i="61"/>
  <c r="P44" i="61"/>
  <c r="P45" i="61"/>
  <c r="P46" i="61"/>
  <c r="P47" i="61"/>
  <c r="P48" i="61"/>
  <c r="P49" i="61"/>
  <c r="P50" i="61"/>
  <c r="P51" i="61"/>
  <c r="P52" i="61"/>
  <c r="P53" i="61"/>
  <c r="B45" i="61"/>
  <c r="B46" i="61"/>
  <c r="B47" i="61"/>
  <c r="B48" i="61"/>
  <c r="B49" i="61"/>
  <c r="B50" i="61"/>
  <c r="B51" i="61"/>
  <c r="B52" i="61"/>
  <c r="B53" i="61"/>
  <c r="C45" i="61"/>
  <c r="C46" i="61"/>
  <c r="C47" i="61"/>
  <c r="C48" i="61"/>
  <c r="C49" i="61"/>
  <c r="C50" i="61"/>
  <c r="C51" i="61"/>
  <c r="C52" i="61"/>
  <c r="C53" i="61"/>
  <c r="D44" i="61"/>
  <c r="D45" i="61"/>
  <c r="D46" i="61"/>
  <c r="D47" i="61"/>
  <c r="D48" i="61"/>
  <c r="D49" i="61"/>
  <c r="D50" i="61"/>
  <c r="D51" i="61"/>
  <c r="D52" i="61"/>
  <c r="D53" i="61"/>
  <c r="E44" i="61"/>
  <c r="E45" i="61"/>
  <c r="E46" i="61"/>
  <c r="E47" i="61"/>
  <c r="E48" i="61"/>
  <c r="E49" i="61"/>
  <c r="E50" i="61"/>
  <c r="E51" i="61"/>
  <c r="E52" i="61"/>
  <c r="E53" i="61"/>
  <c r="F45" i="61"/>
  <c r="F46" i="61"/>
  <c r="F47" i="61"/>
  <c r="F48" i="61"/>
  <c r="F49" i="61"/>
  <c r="F50" i="61"/>
  <c r="F51" i="61"/>
  <c r="F52" i="61"/>
  <c r="F53" i="61"/>
  <c r="G45" i="61"/>
  <c r="G46" i="61"/>
  <c r="G47" i="61"/>
  <c r="G48" i="61"/>
  <c r="G49" i="61"/>
  <c r="G50" i="61"/>
  <c r="G51" i="61"/>
  <c r="G52" i="61"/>
  <c r="G53" i="61"/>
  <c r="H44" i="61"/>
  <c r="H45" i="61"/>
  <c r="H46" i="61"/>
  <c r="H47" i="61"/>
  <c r="H48" i="61"/>
  <c r="H49" i="61"/>
  <c r="H50" i="61"/>
  <c r="H51" i="61"/>
  <c r="H52" i="61"/>
  <c r="H53" i="61"/>
  <c r="I42" i="61"/>
  <c r="I44" i="61"/>
  <c r="I45" i="61"/>
  <c r="I46" i="61"/>
  <c r="I47" i="61"/>
  <c r="I48" i="61"/>
  <c r="I49" i="61"/>
  <c r="I50" i="61"/>
  <c r="I51" i="61"/>
  <c r="I52" i="61"/>
  <c r="I53" i="61"/>
  <c r="J42" i="61"/>
  <c r="J44" i="61"/>
  <c r="J45" i="61"/>
  <c r="J46" i="61"/>
  <c r="J47" i="61"/>
  <c r="J48" i="61"/>
  <c r="J49" i="61"/>
  <c r="J50" i="61"/>
  <c r="J51" i="61"/>
  <c r="J52" i="61"/>
  <c r="J53" i="61"/>
  <c r="K45" i="61"/>
  <c r="K46" i="61"/>
  <c r="K47" i="61"/>
  <c r="K48" i="61"/>
  <c r="K49" i="61"/>
  <c r="K50" i="61"/>
  <c r="K51" i="61"/>
  <c r="K52" i="61"/>
  <c r="K53" i="61"/>
  <c r="L44" i="61"/>
  <c r="L45" i="61"/>
  <c r="L46" i="61"/>
  <c r="L47" i="61"/>
  <c r="L48" i="61"/>
  <c r="L49" i="61"/>
  <c r="L50" i="61"/>
  <c r="L51" i="61"/>
  <c r="L52" i="61"/>
  <c r="L53" i="61"/>
  <c r="M44" i="61"/>
  <c r="M45" i="61"/>
  <c r="M46" i="61"/>
  <c r="M47" i="61"/>
  <c r="M48" i="61"/>
  <c r="M49" i="61"/>
  <c r="M50" i="61"/>
  <c r="M51" i="61"/>
  <c r="M52" i="61"/>
  <c r="M53" i="61"/>
  <c r="N42" i="61"/>
  <c r="N44" i="61"/>
  <c r="N45" i="61"/>
  <c r="N46" i="61"/>
  <c r="N47" i="61"/>
  <c r="N48" i="61"/>
  <c r="N49" i="61"/>
  <c r="N50" i="61"/>
  <c r="N51" i="61"/>
  <c r="N52" i="61"/>
  <c r="N53" i="61"/>
  <c r="O44" i="61"/>
  <c r="O45" i="61"/>
  <c r="O46" i="61"/>
  <c r="O47" i="61"/>
  <c r="O48" i="61"/>
  <c r="O49" i="61"/>
  <c r="O50" i="61"/>
  <c r="O51" i="61"/>
  <c r="O52" i="61"/>
  <c r="O53" i="61"/>
  <c r="Q44" i="61"/>
  <c r="Q45" i="61"/>
  <c r="Q46" i="61"/>
  <c r="Q47" i="61"/>
  <c r="Q48" i="61"/>
  <c r="Q49" i="61"/>
  <c r="Q50" i="61"/>
  <c r="Q51" i="61"/>
  <c r="Q52" i="61"/>
  <c r="Q53" i="61"/>
  <c r="R42" i="61"/>
  <c r="R44" i="61"/>
  <c r="R45" i="61"/>
  <c r="R46" i="61"/>
  <c r="R47" i="61"/>
  <c r="R48" i="61"/>
  <c r="R49" i="61"/>
  <c r="R50" i="61"/>
  <c r="R51" i="61"/>
  <c r="R52" i="61"/>
  <c r="R53" i="61"/>
  <c r="S42" i="61"/>
  <c r="S44" i="61"/>
  <c r="S45" i="61"/>
  <c r="S46" i="61"/>
  <c r="S47" i="61"/>
  <c r="S48" i="61"/>
  <c r="S49" i="61"/>
  <c r="S50" i="61"/>
  <c r="S51" i="61"/>
  <c r="S52" i="61"/>
  <c r="S53" i="61"/>
  <c r="T42" i="61"/>
  <c r="T44" i="61"/>
  <c r="T45" i="61"/>
  <c r="T46" i="61"/>
  <c r="T47" i="61"/>
  <c r="T48" i="61"/>
  <c r="T49" i="61"/>
  <c r="T50" i="61"/>
  <c r="T51" i="61"/>
  <c r="T52" i="61"/>
  <c r="T53" i="61"/>
  <c r="U44" i="61"/>
  <c r="U45" i="61"/>
  <c r="U46" i="61"/>
  <c r="U47" i="61"/>
  <c r="U48" i="61"/>
  <c r="U49" i="61"/>
  <c r="U50" i="61"/>
  <c r="U51" i="61"/>
  <c r="U52" i="61"/>
  <c r="U53" i="61"/>
  <c r="V42" i="61"/>
  <c r="V44" i="61"/>
  <c r="V45" i="61"/>
  <c r="V46" i="61"/>
  <c r="V47" i="61"/>
  <c r="V48" i="61"/>
  <c r="V49" i="61"/>
  <c r="V50" i="61"/>
  <c r="V51" i="61"/>
  <c r="V52" i="61"/>
  <c r="V53" i="61"/>
  <c r="W42" i="61"/>
  <c r="W44" i="61"/>
  <c r="W45" i="61"/>
  <c r="W46" i="61"/>
  <c r="W47" i="61"/>
  <c r="W48" i="61"/>
  <c r="W49" i="61"/>
  <c r="W50" i="61"/>
  <c r="W51" i="61"/>
  <c r="W52" i="61"/>
  <c r="W53" i="61"/>
  <c r="X44" i="61"/>
  <c r="X45" i="61"/>
  <c r="X46" i="61"/>
  <c r="X47" i="61"/>
  <c r="X48" i="61"/>
  <c r="X49" i="61"/>
  <c r="X50" i="61"/>
  <c r="X51" i="61"/>
  <c r="X52" i="61"/>
  <c r="X53" i="61"/>
  <c r="Y56" i="60"/>
  <c r="E18" i="60"/>
  <c r="P45" i="60"/>
  <c r="P46" i="60"/>
  <c r="P47" i="60"/>
  <c r="P48" i="60"/>
  <c r="P49" i="60"/>
  <c r="P50" i="60"/>
  <c r="P51" i="60"/>
  <c r="P52" i="60"/>
  <c r="P53" i="60"/>
  <c r="B44" i="60"/>
  <c r="B45" i="60"/>
  <c r="B46" i="60"/>
  <c r="B47" i="60"/>
  <c r="B48" i="60"/>
  <c r="B49" i="60"/>
  <c r="B50" i="60"/>
  <c r="B51" i="60"/>
  <c r="B52" i="60"/>
  <c r="B53" i="60"/>
  <c r="C44" i="60"/>
  <c r="C45" i="60"/>
  <c r="C46" i="60"/>
  <c r="C47" i="60"/>
  <c r="C48" i="60"/>
  <c r="C49" i="60"/>
  <c r="C50" i="60"/>
  <c r="C51" i="60"/>
  <c r="C52" i="60"/>
  <c r="C53" i="60"/>
  <c r="D44" i="60"/>
  <c r="D45" i="60"/>
  <c r="D46" i="60"/>
  <c r="D47" i="60"/>
  <c r="D48" i="60"/>
  <c r="D49" i="60"/>
  <c r="D50" i="60"/>
  <c r="D51" i="60"/>
  <c r="D52" i="60"/>
  <c r="D53" i="60"/>
  <c r="E44" i="60"/>
  <c r="E45" i="60"/>
  <c r="E46" i="60"/>
  <c r="E47" i="60"/>
  <c r="E48" i="60"/>
  <c r="E49" i="60"/>
  <c r="E50" i="60"/>
  <c r="E51" i="60"/>
  <c r="E52" i="60"/>
  <c r="E53" i="60"/>
  <c r="F45" i="60"/>
  <c r="F46" i="60"/>
  <c r="F47" i="60"/>
  <c r="F48" i="60"/>
  <c r="F49" i="60"/>
  <c r="F50" i="60"/>
  <c r="F51" i="60"/>
  <c r="F52" i="60"/>
  <c r="F53" i="60"/>
  <c r="G45" i="60"/>
  <c r="G46" i="60"/>
  <c r="G47" i="60"/>
  <c r="G48" i="60"/>
  <c r="G49" i="60"/>
  <c r="G50" i="60"/>
  <c r="G51" i="60"/>
  <c r="G52" i="60"/>
  <c r="G53" i="60"/>
  <c r="H44" i="60"/>
  <c r="H45" i="60"/>
  <c r="H46" i="60"/>
  <c r="H47" i="60"/>
  <c r="H48" i="60"/>
  <c r="H49" i="60"/>
  <c r="H50" i="60"/>
  <c r="H51" i="60"/>
  <c r="H52" i="60"/>
  <c r="H53" i="60"/>
  <c r="I44" i="60"/>
  <c r="I45" i="60"/>
  <c r="I46" i="60"/>
  <c r="I47" i="60"/>
  <c r="I48" i="60"/>
  <c r="I49" i="60"/>
  <c r="I50" i="60"/>
  <c r="I51" i="60"/>
  <c r="I52" i="60"/>
  <c r="I53" i="60"/>
  <c r="J44" i="60"/>
  <c r="J45" i="60"/>
  <c r="J46" i="60"/>
  <c r="J47" i="60"/>
  <c r="J48" i="60"/>
  <c r="J49" i="60"/>
  <c r="J50" i="60"/>
  <c r="J51" i="60"/>
  <c r="J52" i="60"/>
  <c r="J53" i="60"/>
  <c r="K44" i="60"/>
  <c r="K45" i="60"/>
  <c r="K46" i="60"/>
  <c r="K47" i="60"/>
  <c r="K48" i="60"/>
  <c r="K49" i="60"/>
  <c r="K50" i="60"/>
  <c r="K51" i="60"/>
  <c r="K52" i="60"/>
  <c r="K53" i="60"/>
  <c r="L44" i="60"/>
  <c r="L45" i="60"/>
  <c r="L46" i="60"/>
  <c r="L47" i="60"/>
  <c r="L48" i="60"/>
  <c r="L49" i="60"/>
  <c r="L50" i="60"/>
  <c r="L51" i="60"/>
  <c r="L52" i="60"/>
  <c r="L53" i="60"/>
  <c r="M44" i="60"/>
  <c r="M45" i="60"/>
  <c r="M46" i="60"/>
  <c r="M47" i="60"/>
  <c r="M48" i="60"/>
  <c r="M49" i="60"/>
  <c r="M50" i="60"/>
  <c r="M51" i="60"/>
  <c r="M52" i="60"/>
  <c r="M53" i="60"/>
  <c r="N44" i="60"/>
  <c r="N45" i="60"/>
  <c r="N46" i="60"/>
  <c r="N47" i="60"/>
  <c r="N48" i="60"/>
  <c r="N49" i="60"/>
  <c r="N50" i="60"/>
  <c r="N51" i="60"/>
  <c r="N52" i="60"/>
  <c r="N53" i="60"/>
  <c r="O44" i="60"/>
  <c r="O45" i="60"/>
  <c r="O46" i="60"/>
  <c r="O47" i="60"/>
  <c r="O48" i="60"/>
  <c r="O49" i="60"/>
  <c r="O50" i="60"/>
  <c r="O51" i="60"/>
  <c r="O52" i="60"/>
  <c r="O53" i="60"/>
  <c r="Q44" i="60"/>
  <c r="Q45" i="60"/>
  <c r="Q46" i="60"/>
  <c r="Q47" i="60"/>
  <c r="Q48" i="60"/>
  <c r="Q49" i="60"/>
  <c r="Q50" i="60"/>
  <c r="Q51" i="60"/>
  <c r="Q52" i="60"/>
  <c r="Q53" i="60"/>
  <c r="R44" i="60"/>
  <c r="R45" i="60"/>
  <c r="R46" i="60"/>
  <c r="R47" i="60"/>
  <c r="R48" i="60"/>
  <c r="R49" i="60"/>
  <c r="R50" i="60"/>
  <c r="R51" i="60"/>
  <c r="R52" i="60"/>
  <c r="R53" i="60"/>
  <c r="S44" i="60"/>
  <c r="S45" i="60"/>
  <c r="S46" i="60"/>
  <c r="S47" i="60"/>
  <c r="S48" i="60"/>
  <c r="S49" i="60"/>
  <c r="S50" i="60"/>
  <c r="S51" i="60"/>
  <c r="S52" i="60"/>
  <c r="S53" i="60"/>
  <c r="T44" i="60"/>
  <c r="T45" i="60"/>
  <c r="T46" i="60"/>
  <c r="T47" i="60"/>
  <c r="T48" i="60"/>
  <c r="T49" i="60"/>
  <c r="T50" i="60"/>
  <c r="T51" i="60"/>
  <c r="T52" i="60"/>
  <c r="T53" i="60"/>
  <c r="U44" i="60"/>
  <c r="U45" i="60"/>
  <c r="U46" i="60"/>
  <c r="U47" i="60"/>
  <c r="U48" i="60"/>
  <c r="U49" i="60"/>
  <c r="U50" i="60"/>
  <c r="U51" i="60"/>
  <c r="U52" i="60"/>
  <c r="U53" i="60"/>
  <c r="V44" i="60"/>
  <c r="V45" i="60"/>
  <c r="V46" i="60"/>
  <c r="V47" i="60"/>
  <c r="V48" i="60"/>
  <c r="V49" i="60"/>
  <c r="V50" i="60"/>
  <c r="V51" i="60"/>
  <c r="V52" i="60"/>
  <c r="V53" i="60"/>
  <c r="W44" i="60"/>
  <c r="W45" i="60"/>
  <c r="W46" i="60"/>
  <c r="W47" i="60"/>
  <c r="W48" i="60"/>
  <c r="W49" i="60"/>
  <c r="W50" i="60"/>
  <c r="W51" i="60"/>
  <c r="W52" i="60"/>
  <c r="W53" i="60"/>
  <c r="X44" i="60"/>
  <c r="X45" i="60"/>
  <c r="X46" i="60"/>
  <c r="X47" i="60"/>
  <c r="X48" i="60"/>
  <c r="X49" i="60"/>
  <c r="X50" i="60"/>
  <c r="X51" i="60"/>
  <c r="X52" i="60"/>
  <c r="X53" i="60"/>
  <c r="Y56" i="59"/>
  <c r="E23" i="59"/>
  <c r="B42" i="59"/>
  <c r="P42" i="59"/>
  <c r="P45" i="59"/>
  <c r="P46" i="59"/>
  <c r="P47" i="59"/>
  <c r="P48" i="59"/>
  <c r="P49" i="59"/>
  <c r="P50" i="59"/>
  <c r="P51" i="59"/>
  <c r="P52" i="59"/>
  <c r="P53" i="59"/>
  <c r="B45" i="59"/>
  <c r="B46" i="59"/>
  <c r="B47" i="59"/>
  <c r="B48" i="59"/>
  <c r="B49" i="59"/>
  <c r="B50" i="59"/>
  <c r="B51" i="59"/>
  <c r="B52" i="59"/>
  <c r="B53" i="59"/>
  <c r="C44" i="59"/>
  <c r="C45" i="59"/>
  <c r="C46" i="59"/>
  <c r="C47" i="59"/>
  <c r="C48" i="59"/>
  <c r="C49" i="59"/>
  <c r="C50" i="59"/>
  <c r="C51" i="59"/>
  <c r="C52" i="59"/>
  <c r="C53" i="59"/>
  <c r="D42" i="59"/>
  <c r="D44" i="59"/>
  <c r="D45" i="59"/>
  <c r="D46" i="59"/>
  <c r="D47" i="59"/>
  <c r="D48" i="59"/>
  <c r="D49" i="59"/>
  <c r="D50" i="59"/>
  <c r="D51" i="59"/>
  <c r="D52" i="59"/>
  <c r="D53" i="59"/>
  <c r="E42" i="59"/>
  <c r="E44" i="59"/>
  <c r="E45" i="59"/>
  <c r="E46" i="59"/>
  <c r="E47" i="59"/>
  <c r="E48" i="59"/>
  <c r="E49" i="59"/>
  <c r="E50" i="59"/>
  <c r="E51" i="59"/>
  <c r="E52" i="59"/>
  <c r="E53" i="59"/>
  <c r="F42" i="59"/>
  <c r="F44" i="59"/>
  <c r="F45" i="59"/>
  <c r="F46" i="59"/>
  <c r="F47" i="59"/>
  <c r="F48" i="59"/>
  <c r="F49" i="59"/>
  <c r="F50" i="59"/>
  <c r="F51" i="59"/>
  <c r="F52" i="59"/>
  <c r="F53" i="59"/>
  <c r="G42" i="59"/>
  <c r="G44" i="59"/>
  <c r="G45" i="59"/>
  <c r="G46" i="59"/>
  <c r="G47" i="59"/>
  <c r="G48" i="59"/>
  <c r="G49" i="59"/>
  <c r="G50" i="59"/>
  <c r="G51" i="59"/>
  <c r="G52" i="59"/>
  <c r="G53" i="59"/>
  <c r="H42" i="59"/>
  <c r="H44" i="59"/>
  <c r="H45" i="59"/>
  <c r="H46" i="59"/>
  <c r="H47" i="59"/>
  <c r="H48" i="59"/>
  <c r="H49" i="59"/>
  <c r="H50" i="59"/>
  <c r="H51" i="59"/>
  <c r="H52" i="59"/>
  <c r="H53" i="59"/>
  <c r="I42" i="59"/>
  <c r="I45" i="59"/>
  <c r="I46" i="59"/>
  <c r="I47" i="59"/>
  <c r="I48" i="59"/>
  <c r="I49" i="59"/>
  <c r="I50" i="59"/>
  <c r="I51" i="59"/>
  <c r="I52" i="59"/>
  <c r="I53" i="59"/>
  <c r="J42" i="59"/>
  <c r="J44" i="59"/>
  <c r="J45" i="59"/>
  <c r="J46" i="59"/>
  <c r="J47" i="59"/>
  <c r="J48" i="59"/>
  <c r="J49" i="59"/>
  <c r="J50" i="59"/>
  <c r="J51" i="59"/>
  <c r="J52" i="59"/>
  <c r="J53" i="59"/>
  <c r="K42" i="59"/>
  <c r="K44" i="59"/>
  <c r="K45" i="59"/>
  <c r="K46" i="59"/>
  <c r="K47" i="59"/>
  <c r="K48" i="59"/>
  <c r="K49" i="59"/>
  <c r="K50" i="59"/>
  <c r="K51" i="59"/>
  <c r="K52" i="59"/>
  <c r="K53" i="59"/>
  <c r="L42" i="59"/>
  <c r="L44" i="59"/>
  <c r="L45" i="59"/>
  <c r="L46" i="59"/>
  <c r="L47" i="59"/>
  <c r="L48" i="59"/>
  <c r="L49" i="59"/>
  <c r="L50" i="59"/>
  <c r="L51" i="59"/>
  <c r="L52" i="59"/>
  <c r="L53" i="59"/>
  <c r="M42" i="59"/>
  <c r="M44" i="59"/>
  <c r="M45" i="59"/>
  <c r="M46" i="59"/>
  <c r="M47" i="59"/>
  <c r="M48" i="59"/>
  <c r="M49" i="59"/>
  <c r="M50" i="59"/>
  <c r="M51" i="59"/>
  <c r="M52" i="59"/>
  <c r="M53" i="59"/>
  <c r="N42" i="59"/>
  <c r="N44" i="59"/>
  <c r="N45" i="59"/>
  <c r="N46" i="59"/>
  <c r="N47" i="59"/>
  <c r="N48" i="59"/>
  <c r="N49" i="59"/>
  <c r="N50" i="59"/>
  <c r="N51" i="59"/>
  <c r="N52" i="59"/>
  <c r="N53" i="59"/>
  <c r="O42" i="59"/>
  <c r="O44" i="59"/>
  <c r="O45" i="59"/>
  <c r="O46" i="59"/>
  <c r="O47" i="59"/>
  <c r="O48" i="59"/>
  <c r="O49" i="59"/>
  <c r="O50" i="59"/>
  <c r="O51" i="59"/>
  <c r="O52" i="59"/>
  <c r="O53" i="59"/>
  <c r="Q42" i="59"/>
  <c r="Q44" i="59"/>
  <c r="Q45" i="59"/>
  <c r="Q46" i="59"/>
  <c r="Q47" i="59"/>
  <c r="Q48" i="59"/>
  <c r="Q49" i="59"/>
  <c r="Q50" i="59"/>
  <c r="Q51" i="59"/>
  <c r="Q52" i="59"/>
  <c r="Q53" i="59"/>
  <c r="R42" i="59"/>
  <c r="R44" i="59"/>
  <c r="R45" i="59"/>
  <c r="R46" i="59"/>
  <c r="R47" i="59"/>
  <c r="R48" i="59"/>
  <c r="R49" i="59"/>
  <c r="R50" i="59"/>
  <c r="R51" i="59"/>
  <c r="R52" i="59"/>
  <c r="R53" i="59"/>
  <c r="S42" i="59"/>
  <c r="S44" i="59"/>
  <c r="S45" i="59"/>
  <c r="S46" i="59"/>
  <c r="S47" i="59"/>
  <c r="S48" i="59"/>
  <c r="S49" i="59"/>
  <c r="S50" i="59"/>
  <c r="S51" i="59"/>
  <c r="S52" i="59"/>
  <c r="S53" i="59"/>
  <c r="T42" i="59"/>
  <c r="T44" i="59"/>
  <c r="T45" i="59"/>
  <c r="T46" i="59"/>
  <c r="T47" i="59"/>
  <c r="T48" i="59"/>
  <c r="T49" i="59"/>
  <c r="T50" i="59"/>
  <c r="T51" i="59"/>
  <c r="T52" i="59"/>
  <c r="T53" i="59"/>
  <c r="U42" i="59"/>
  <c r="U44" i="59"/>
  <c r="U45" i="59"/>
  <c r="U46" i="59"/>
  <c r="U47" i="59"/>
  <c r="U48" i="59"/>
  <c r="U49" i="59"/>
  <c r="U50" i="59"/>
  <c r="U51" i="59"/>
  <c r="U52" i="59"/>
  <c r="U53" i="59"/>
  <c r="V42" i="59"/>
  <c r="V44" i="59"/>
  <c r="V45" i="59"/>
  <c r="V46" i="59"/>
  <c r="V47" i="59"/>
  <c r="V48" i="59"/>
  <c r="V49" i="59"/>
  <c r="V50" i="59"/>
  <c r="V51" i="59"/>
  <c r="V52" i="59"/>
  <c r="V53" i="59"/>
  <c r="W42" i="59"/>
  <c r="W44" i="59"/>
  <c r="W45" i="59"/>
  <c r="W46" i="59"/>
  <c r="W47" i="59"/>
  <c r="W48" i="59"/>
  <c r="W49" i="59"/>
  <c r="W50" i="59"/>
  <c r="W51" i="59"/>
  <c r="W52" i="59"/>
  <c r="W53" i="59"/>
  <c r="X42" i="59"/>
  <c r="X44" i="59"/>
  <c r="X45" i="59"/>
  <c r="X46" i="59"/>
  <c r="X47" i="59"/>
  <c r="X48" i="59"/>
  <c r="X49" i="59"/>
  <c r="X50" i="59"/>
  <c r="X51" i="59"/>
  <c r="X52" i="59"/>
  <c r="X53" i="59"/>
  <c r="Y56" i="58"/>
  <c r="E21" i="58"/>
  <c r="P45" i="58"/>
  <c r="P46" i="58"/>
  <c r="P47" i="58"/>
  <c r="P48" i="58"/>
  <c r="P49" i="58"/>
  <c r="P50" i="58"/>
  <c r="P51" i="58"/>
  <c r="P52" i="58"/>
  <c r="P53" i="58"/>
  <c r="B45" i="58"/>
  <c r="B46" i="58"/>
  <c r="B47" i="58"/>
  <c r="B48" i="58"/>
  <c r="B49" i="58"/>
  <c r="B50" i="58"/>
  <c r="B51" i="58"/>
  <c r="B52" i="58"/>
  <c r="B53" i="58"/>
  <c r="C44" i="58"/>
  <c r="C45" i="58"/>
  <c r="C46" i="58"/>
  <c r="C47" i="58"/>
  <c r="C48" i="58"/>
  <c r="C49" i="58"/>
  <c r="C50" i="58"/>
  <c r="C51" i="58"/>
  <c r="C52" i="58"/>
  <c r="C53" i="58"/>
  <c r="D45" i="58"/>
  <c r="D46" i="58"/>
  <c r="D47" i="58"/>
  <c r="D48" i="58"/>
  <c r="D49" i="58"/>
  <c r="D50" i="58"/>
  <c r="D51" i="58"/>
  <c r="D52" i="58"/>
  <c r="D53" i="58"/>
  <c r="E45" i="58"/>
  <c r="E46" i="58"/>
  <c r="E47" i="58"/>
  <c r="E48" i="58"/>
  <c r="E49" i="58"/>
  <c r="E50" i="58"/>
  <c r="E51" i="58"/>
  <c r="E52" i="58"/>
  <c r="E53" i="58"/>
  <c r="F44" i="58"/>
  <c r="F45" i="58"/>
  <c r="F46" i="58"/>
  <c r="F47" i="58"/>
  <c r="F48" i="58"/>
  <c r="F49" i="58"/>
  <c r="F50" i="58"/>
  <c r="F51" i="58"/>
  <c r="F52" i="58"/>
  <c r="F53" i="58"/>
  <c r="G44" i="58"/>
  <c r="G45" i="58"/>
  <c r="G46" i="58"/>
  <c r="G47" i="58"/>
  <c r="G48" i="58"/>
  <c r="G49" i="58"/>
  <c r="G50" i="58"/>
  <c r="G51" i="58"/>
  <c r="G52" i="58"/>
  <c r="G53" i="58"/>
  <c r="H45" i="58"/>
  <c r="H46" i="58"/>
  <c r="H47" i="58"/>
  <c r="H48" i="58"/>
  <c r="H49" i="58"/>
  <c r="H50" i="58"/>
  <c r="H51" i="58"/>
  <c r="H52" i="58"/>
  <c r="H53" i="58"/>
  <c r="I44" i="58"/>
  <c r="I45" i="58"/>
  <c r="I46" i="58"/>
  <c r="I47" i="58"/>
  <c r="I48" i="58"/>
  <c r="I49" i="58"/>
  <c r="I50" i="58"/>
  <c r="I51" i="58"/>
  <c r="I52" i="58"/>
  <c r="I53" i="58"/>
  <c r="J44" i="58"/>
  <c r="J45" i="58"/>
  <c r="J46" i="58"/>
  <c r="J47" i="58"/>
  <c r="J48" i="58"/>
  <c r="J49" i="58"/>
  <c r="J50" i="58"/>
  <c r="J51" i="58"/>
  <c r="J52" i="58"/>
  <c r="J53" i="58"/>
  <c r="K44" i="58"/>
  <c r="K45" i="58"/>
  <c r="K46" i="58"/>
  <c r="K47" i="58"/>
  <c r="K48" i="58"/>
  <c r="K49" i="58"/>
  <c r="K50" i="58"/>
  <c r="K51" i="58"/>
  <c r="K52" i="58"/>
  <c r="K53" i="58"/>
  <c r="L45" i="58"/>
  <c r="L46" i="58"/>
  <c r="L47" i="58"/>
  <c r="L48" i="58"/>
  <c r="L49" i="58"/>
  <c r="L50" i="58"/>
  <c r="L51" i="58"/>
  <c r="L52" i="58"/>
  <c r="L53" i="58"/>
  <c r="M45" i="58"/>
  <c r="M46" i="58"/>
  <c r="M47" i="58"/>
  <c r="M48" i="58"/>
  <c r="M49" i="58"/>
  <c r="M50" i="58"/>
  <c r="M51" i="58"/>
  <c r="M52" i="58"/>
  <c r="M53" i="58"/>
  <c r="N44" i="58"/>
  <c r="N45" i="58"/>
  <c r="N46" i="58"/>
  <c r="N47" i="58"/>
  <c r="N48" i="58"/>
  <c r="N49" i="58"/>
  <c r="N50" i="58"/>
  <c r="N51" i="58"/>
  <c r="N52" i="58"/>
  <c r="N53" i="58"/>
  <c r="O44" i="58"/>
  <c r="O45" i="58"/>
  <c r="O46" i="58"/>
  <c r="O47" i="58"/>
  <c r="O48" i="58"/>
  <c r="O49" i="58"/>
  <c r="O50" i="58"/>
  <c r="O51" i="58"/>
  <c r="O52" i="58"/>
  <c r="O53" i="58"/>
  <c r="Q44" i="58"/>
  <c r="Q45" i="58"/>
  <c r="Q46" i="58"/>
  <c r="Q47" i="58"/>
  <c r="Q48" i="58"/>
  <c r="Q49" i="58"/>
  <c r="Q50" i="58"/>
  <c r="Q51" i="58"/>
  <c r="Q52" i="58"/>
  <c r="Q53" i="58"/>
  <c r="R44" i="58"/>
  <c r="R45" i="58"/>
  <c r="R46" i="58"/>
  <c r="R47" i="58"/>
  <c r="R48" i="58"/>
  <c r="R49" i="58"/>
  <c r="R50" i="58"/>
  <c r="R51" i="58"/>
  <c r="R52" i="58"/>
  <c r="R53" i="58"/>
  <c r="S44" i="58"/>
  <c r="S45" i="58"/>
  <c r="S46" i="58"/>
  <c r="S47" i="58"/>
  <c r="S48" i="58"/>
  <c r="S49" i="58"/>
  <c r="S50" i="58"/>
  <c r="S51" i="58"/>
  <c r="S52" i="58"/>
  <c r="S53" i="58"/>
  <c r="T44" i="58"/>
  <c r="T45" i="58"/>
  <c r="T46" i="58"/>
  <c r="T47" i="58"/>
  <c r="T48" i="58"/>
  <c r="T49" i="58"/>
  <c r="T50" i="58"/>
  <c r="T51" i="58"/>
  <c r="T52" i="58"/>
  <c r="T53" i="58"/>
  <c r="U44" i="58"/>
  <c r="U45" i="58"/>
  <c r="U46" i="58"/>
  <c r="U47" i="58"/>
  <c r="U48" i="58"/>
  <c r="U49" i="58"/>
  <c r="U50" i="58"/>
  <c r="U51" i="58"/>
  <c r="U52" i="58"/>
  <c r="U53" i="58"/>
  <c r="V44" i="58"/>
  <c r="V45" i="58"/>
  <c r="V46" i="58"/>
  <c r="V47" i="58"/>
  <c r="V48" i="58"/>
  <c r="V49" i="58"/>
  <c r="V50" i="58"/>
  <c r="V51" i="58"/>
  <c r="V52" i="58"/>
  <c r="V53" i="58"/>
  <c r="W44" i="58"/>
  <c r="W45" i="58"/>
  <c r="W46" i="58"/>
  <c r="W47" i="58"/>
  <c r="W48" i="58"/>
  <c r="W49" i="58"/>
  <c r="W50" i="58"/>
  <c r="W51" i="58"/>
  <c r="W52" i="58"/>
  <c r="W53" i="58"/>
  <c r="X44" i="58"/>
  <c r="X45" i="58"/>
  <c r="X46" i="58"/>
  <c r="X47" i="58"/>
  <c r="X48" i="58"/>
  <c r="X49" i="58"/>
  <c r="X50" i="58"/>
  <c r="X51" i="58"/>
  <c r="X52" i="58"/>
  <c r="X53" i="58"/>
  <c r="Y56" i="57"/>
  <c r="P44" i="57"/>
  <c r="P45" i="57"/>
  <c r="P46" i="57"/>
  <c r="P47" i="57"/>
  <c r="P48" i="57"/>
  <c r="P49" i="57"/>
  <c r="P50" i="57"/>
  <c r="P51" i="57"/>
  <c r="P52" i="57"/>
  <c r="P53" i="57"/>
  <c r="B44" i="57"/>
  <c r="B45" i="57"/>
  <c r="B46" i="57"/>
  <c r="B47" i="57"/>
  <c r="B48" i="57"/>
  <c r="B49" i="57"/>
  <c r="B50" i="57"/>
  <c r="B51" i="57"/>
  <c r="B52" i="57"/>
  <c r="B53" i="57"/>
  <c r="C45" i="57"/>
  <c r="C46" i="57"/>
  <c r="C47" i="57"/>
  <c r="C48" i="57"/>
  <c r="C49" i="57"/>
  <c r="C50" i="57"/>
  <c r="C51" i="57"/>
  <c r="C52" i="57"/>
  <c r="C53" i="57"/>
  <c r="D44" i="57"/>
  <c r="D45" i="57"/>
  <c r="D46" i="57"/>
  <c r="D47" i="57"/>
  <c r="D48" i="57"/>
  <c r="D49" i="57"/>
  <c r="D50" i="57"/>
  <c r="D51" i="57"/>
  <c r="D52" i="57"/>
  <c r="D53" i="57"/>
  <c r="E44" i="57"/>
  <c r="E45" i="57"/>
  <c r="E46" i="57"/>
  <c r="E47" i="57"/>
  <c r="E48" i="57"/>
  <c r="E49" i="57"/>
  <c r="E50" i="57"/>
  <c r="E51" i="57"/>
  <c r="E52" i="57"/>
  <c r="E53" i="57"/>
  <c r="F44" i="57"/>
  <c r="F45" i="57"/>
  <c r="F46" i="57"/>
  <c r="F47" i="57"/>
  <c r="F48" i="57"/>
  <c r="F49" i="57"/>
  <c r="F50" i="57"/>
  <c r="F51" i="57"/>
  <c r="F52" i="57"/>
  <c r="F53" i="57"/>
  <c r="G45" i="57"/>
  <c r="G46" i="57"/>
  <c r="G47" i="57"/>
  <c r="G48" i="57"/>
  <c r="G49" i="57"/>
  <c r="G50" i="57"/>
  <c r="G51" i="57"/>
  <c r="G52" i="57"/>
  <c r="G53" i="57"/>
  <c r="H44" i="57"/>
  <c r="H45" i="57"/>
  <c r="H46" i="57"/>
  <c r="H47" i="57"/>
  <c r="H48" i="57"/>
  <c r="H49" i="57"/>
  <c r="H50" i="57"/>
  <c r="H51" i="57"/>
  <c r="H52" i="57"/>
  <c r="H53" i="57"/>
  <c r="I44" i="57"/>
  <c r="I45" i="57"/>
  <c r="I46" i="57"/>
  <c r="I47" i="57"/>
  <c r="I48" i="57"/>
  <c r="I49" i="57"/>
  <c r="I50" i="57"/>
  <c r="I51" i="57"/>
  <c r="I52" i="57"/>
  <c r="I53" i="57"/>
  <c r="J44" i="57"/>
  <c r="J45" i="57"/>
  <c r="J46" i="57"/>
  <c r="J47" i="57"/>
  <c r="J48" i="57"/>
  <c r="J49" i="57"/>
  <c r="J50" i="57"/>
  <c r="J51" i="57"/>
  <c r="J52" i="57"/>
  <c r="J53" i="57"/>
  <c r="K44" i="57"/>
  <c r="K45" i="57"/>
  <c r="K46" i="57"/>
  <c r="K47" i="57"/>
  <c r="K48" i="57"/>
  <c r="K49" i="57"/>
  <c r="K50" i="57"/>
  <c r="K51" i="57"/>
  <c r="K52" i="57"/>
  <c r="K53" i="57"/>
  <c r="L44" i="57"/>
  <c r="L45" i="57"/>
  <c r="L46" i="57"/>
  <c r="L47" i="57"/>
  <c r="L48" i="57"/>
  <c r="L49" i="57"/>
  <c r="L50" i="57"/>
  <c r="L51" i="57"/>
  <c r="L52" i="57"/>
  <c r="L53" i="57"/>
  <c r="M44" i="57"/>
  <c r="M45" i="57"/>
  <c r="M46" i="57"/>
  <c r="M47" i="57"/>
  <c r="M48" i="57"/>
  <c r="M49" i="57"/>
  <c r="M50" i="57"/>
  <c r="M51" i="57"/>
  <c r="M52" i="57"/>
  <c r="M53" i="57"/>
  <c r="N44" i="57"/>
  <c r="N45" i="57"/>
  <c r="N46" i="57"/>
  <c r="N47" i="57"/>
  <c r="N48" i="57"/>
  <c r="N49" i="57"/>
  <c r="N50" i="57"/>
  <c r="N51" i="57"/>
  <c r="N52" i="57"/>
  <c r="N53" i="57"/>
  <c r="O44" i="57"/>
  <c r="O45" i="57"/>
  <c r="O46" i="57"/>
  <c r="O47" i="57"/>
  <c r="O48" i="57"/>
  <c r="O49" i="57"/>
  <c r="O50" i="57"/>
  <c r="O51" i="57"/>
  <c r="O52" i="57"/>
  <c r="O53" i="57"/>
  <c r="Q44" i="57"/>
  <c r="Q45" i="57"/>
  <c r="Q46" i="57"/>
  <c r="Q47" i="57"/>
  <c r="Q48" i="57"/>
  <c r="Q49" i="57"/>
  <c r="Q50" i="57"/>
  <c r="Q51" i="57"/>
  <c r="Q52" i="57"/>
  <c r="Q53" i="57"/>
  <c r="R44" i="57"/>
  <c r="R45" i="57"/>
  <c r="R46" i="57"/>
  <c r="R47" i="57"/>
  <c r="R48" i="57"/>
  <c r="R49" i="57"/>
  <c r="R50" i="57"/>
  <c r="R51" i="57"/>
  <c r="R52" i="57"/>
  <c r="R53" i="57"/>
  <c r="S44" i="57"/>
  <c r="S45" i="57"/>
  <c r="S46" i="57"/>
  <c r="S47" i="57"/>
  <c r="S48" i="57"/>
  <c r="S49" i="57"/>
  <c r="S50" i="57"/>
  <c r="S51" i="57"/>
  <c r="S52" i="57"/>
  <c r="S53" i="57"/>
  <c r="T44" i="57"/>
  <c r="T45" i="57"/>
  <c r="T46" i="57"/>
  <c r="T47" i="57"/>
  <c r="T48" i="57"/>
  <c r="T49" i="57"/>
  <c r="T50" i="57"/>
  <c r="T51" i="57"/>
  <c r="T52" i="57"/>
  <c r="T53" i="57"/>
  <c r="U44" i="57"/>
  <c r="U45" i="57"/>
  <c r="U46" i="57"/>
  <c r="U47" i="57"/>
  <c r="U48" i="57"/>
  <c r="U49" i="57"/>
  <c r="U50" i="57"/>
  <c r="U51" i="57"/>
  <c r="U52" i="57"/>
  <c r="U53" i="57"/>
  <c r="V44" i="57"/>
  <c r="V45" i="57"/>
  <c r="V46" i="57"/>
  <c r="V47" i="57"/>
  <c r="V48" i="57"/>
  <c r="V49" i="57"/>
  <c r="V50" i="57"/>
  <c r="V51" i="57"/>
  <c r="V52" i="57"/>
  <c r="V53" i="57"/>
  <c r="W44" i="57"/>
  <c r="W45" i="57"/>
  <c r="W46" i="57"/>
  <c r="W47" i="57"/>
  <c r="W48" i="57"/>
  <c r="W49" i="57"/>
  <c r="W50" i="57"/>
  <c r="W51" i="57"/>
  <c r="W52" i="57"/>
  <c r="W53" i="57"/>
  <c r="X44" i="57"/>
  <c r="X45" i="57"/>
  <c r="X46" i="57"/>
  <c r="X47" i="57"/>
  <c r="X48" i="57"/>
  <c r="X49" i="57"/>
  <c r="X50" i="57"/>
  <c r="X51" i="57"/>
  <c r="X52" i="57"/>
  <c r="X53" i="57"/>
  <c r="Y56" i="56"/>
  <c r="E19" i="56"/>
  <c r="U44" i="56"/>
  <c r="P45" i="56"/>
  <c r="P46" i="56"/>
  <c r="P47" i="56"/>
  <c r="P48" i="56"/>
  <c r="P49" i="56"/>
  <c r="P50" i="56"/>
  <c r="P51" i="56"/>
  <c r="P52" i="56"/>
  <c r="P53" i="56"/>
  <c r="B42" i="56"/>
  <c r="B45" i="56"/>
  <c r="B46" i="56"/>
  <c r="B47" i="56"/>
  <c r="B48" i="56"/>
  <c r="B49" i="56"/>
  <c r="B50" i="56"/>
  <c r="B51" i="56"/>
  <c r="B52" i="56"/>
  <c r="B53" i="56"/>
  <c r="C45" i="56"/>
  <c r="C46" i="56"/>
  <c r="C47" i="56"/>
  <c r="C48" i="56"/>
  <c r="C49" i="56"/>
  <c r="C50" i="56"/>
  <c r="C51" i="56"/>
  <c r="C52" i="56"/>
  <c r="C53" i="56"/>
  <c r="D45" i="56"/>
  <c r="D46" i="56"/>
  <c r="D47" i="56"/>
  <c r="D48" i="56"/>
  <c r="D49" i="56"/>
  <c r="D50" i="56"/>
  <c r="D51" i="56"/>
  <c r="D52" i="56"/>
  <c r="D53" i="56"/>
  <c r="E42" i="56"/>
  <c r="E45" i="56"/>
  <c r="E46" i="56"/>
  <c r="E47" i="56"/>
  <c r="E48" i="56"/>
  <c r="E49" i="56"/>
  <c r="E50" i="56"/>
  <c r="E51" i="56"/>
  <c r="E52" i="56"/>
  <c r="E53" i="56"/>
  <c r="F42" i="56"/>
  <c r="F45" i="56"/>
  <c r="F46" i="56"/>
  <c r="F47" i="56"/>
  <c r="F48" i="56"/>
  <c r="F49" i="56"/>
  <c r="F50" i="56"/>
  <c r="F51" i="56"/>
  <c r="F52" i="56"/>
  <c r="F53" i="56"/>
  <c r="G45" i="56"/>
  <c r="G46" i="56"/>
  <c r="G47" i="56"/>
  <c r="G48" i="56"/>
  <c r="G49" i="56"/>
  <c r="G50" i="56"/>
  <c r="G51" i="56"/>
  <c r="G52" i="56"/>
  <c r="G53" i="56"/>
  <c r="H42" i="56"/>
  <c r="H45" i="56"/>
  <c r="H46" i="56"/>
  <c r="H47" i="56"/>
  <c r="H48" i="56"/>
  <c r="H49" i="56"/>
  <c r="H50" i="56"/>
  <c r="H51" i="56"/>
  <c r="H52" i="56"/>
  <c r="H53" i="56"/>
  <c r="I42" i="56"/>
  <c r="I45" i="56"/>
  <c r="I46" i="56"/>
  <c r="I47" i="56"/>
  <c r="I48" i="56"/>
  <c r="I49" i="56"/>
  <c r="I50" i="56"/>
  <c r="I51" i="56"/>
  <c r="I52" i="56"/>
  <c r="I53" i="56"/>
  <c r="J42" i="56"/>
  <c r="J45" i="56"/>
  <c r="J46" i="56"/>
  <c r="J47" i="56"/>
  <c r="J48" i="56"/>
  <c r="J49" i="56"/>
  <c r="J50" i="56"/>
  <c r="J51" i="56"/>
  <c r="J52" i="56"/>
  <c r="J53" i="56"/>
  <c r="K45" i="56"/>
  <c r="K46" i="56"/>
  <c r="K47" i="56"/>
  <c r="K48" i="56"/>
  <c r="K49" i="56"/>
  <c r="K50" i="56"/>
  <c r="K51" i="56"/>
  <c r="K52" i="56"/>
  <c r="K53" i="56"/>
  <c r="L42" i="56"/>
  <c r="L45" i="56"/>
  <c r="L46" i="56"/>
  <c r="L47" i="56"/>
  <c r="L48" i="56"/>
  <c r="L49" i="56"/>
  <c r="L50" i="56"/>
  <c r="L51" i="56"/>
  <c r="L52" i="56"/>
  <c r="L53" i="56"/>
  <c r="M42" i="56"/>
  <c r="M45" i="56"/>
  <c r="M46" i="56"/>
  <c r="M47" i="56"/>
  <c r="M48" i="56"/>
  <c r="M49" i="56"/>
  <c r="M50" i="56"/>
  <c r="M51" i="56"/>
  <c r="M52" i="56"/>
  <c r="M53" i="56"/>
  <c r="N42" i="56"/>
  <c r="N45" i="56"/>
  <c r="N46" i="56"/>
  <c r="N47" i="56"/>
  <c r="N48" i="56"/>
  <c r="N49" i="56"/>
  <c r="N50" i="56"/>
  <c r="N51" i="56"/>
  <c r="N52" i="56"/>
  <c r="N53" i="56"/>
  <c r="O42" i="56"/>
  <c r="O45" i="56"/>
  <c r="O46" i="56"/>
  <c r="O47" i="56"/>
  <c r="O48" i="56"/>
  <c r="O49" i="56"/>
  <c r="O50" i="56"/>
  <c r="O51" i="56"/>
  <c r="O52" i="56"/>
  <c r="O53" i="56"/>
  <c r="Q42" i="56"/>
  <c r="Q44" i="56"/>
  <c r="Q45" i="56"/>
  <c r="Q46" i="56"/>
  <c r="Q47" i="56"/>
  <c r="Q48" i="56"/>
  <c r="Q49" i="56"/>
  <c r="Q50" i="56"/>
  <c r="Q51" i="56"/>
  <c r="Q52" i="56"/>
  <c r="Q53" i="56"/>
  <c r="R42" i="56"/>
  <c r="R45" i="56"/>
  <c r="R46" i="56"/>
  <c r="R47" i="56"/>
  <c r="R48" i="56"/>
  <c r="R49" i="56"/>
  <c r="R50" i="56"/>
  <c r="R51" i="56"/>
  <c r="R52" i="56"/>
  <c r="R53" i="56"/>
  <c r="S42" i="56"/>
  <c r="S45" i="56"/>
  <c r="S46" i="56"/>
  <c r="S47" i="56"/>
  <c r="S48" i="56"/>
  <c r="S49" i="56"/>
  <c r="S50" i="56"/>
  <c r="S51" i="56"/>
  <c r="S52" i="56"/>
  <c r="S53" i="56"/>
  <c r="T42" i="56"/>
  <c r="T45" i="56"/>
  <c r="T46" i="56"/>
  <c r="T47" i="56"/>
  <c r="T48" i="56"/>
  <c r="T49" i="56"/>
  <c r="T50" i="56"/>
  <c r="T51" i="56"/>
  <c r="T52" i="56"/>
  <c r="T53" i="56"/>
  <c r="U42" i="56"/>
  <c r="U45" i="56"/>
  <c r="U46" i="56"/>
  <c r="U47" i="56"/>
  <c r="U48" i="56"/>
  <c r="U49" i="56"/>
  <c r="U50" i="56"/>
  <c r="U51" i="56"/>
  <c r="U52" i="56"/>
  <c r="U53" i="56"/>
  <c r="V42" i="56"/>
  <c r="V45" i="56"/>
  <c r="V46" i="56"/>
  <c r="V47" i="56"/>
  <c r="V48" i="56"/>
  <c r="V49" i="56"/>
  <c r="V50" i="56"/>
  <c r="V51" i="56"/>
  <c r="V52" i="56"/>
  <c r="V53" i="56"/>
  <c r="W42" i="56"/>
  <c r="W45" i="56"/>
  <c r="W46" i="56"/>
  <c r="W47" i="56"/>
  <c r="W48" i="56"/>
  <c r="W49" i="56"/>
  <c r="W50" i="56"/>
  <c r="W51" i="56"/>
  <c r="W52" i="56"/>
  <c r="W53" i="56"/>
  <c r="X42" i="56"/>
  <c r="X45" i="56"/>
  <c r="X46" i="56"/>
  <c r="X47" i="56"/>
  <c r="X48" i="56"/>
  <c r="X49" i="56"/>
  <c r="X50" i="56"/>
  <c r="X51" i="56"/>
  <c r="X52" i="56"/>
  <c r="X53" i="56"/>
  <c r="Y56" i="55"/>
  <c r="E23" i="55"/>
  <c r="P42" i="55"/>
  <c r="P45" i="55"/>
  <c r="P46" i="55"/>
  <c r="P47" i="55"/>
  <c r="P48" i="55"/>
  <c r="P49" i="55"/>
  <c r="P50" i="55"/>
  <c r="P51" i="55"/>
  <c r="P52" i="55"/>
  <c r="P53" i="55"/>
  <c r="B45" i="55"/>
  <c r="B46" i="55"/>
  <c r="B47" i="55"/>
  <c r="B48" i="55"/>
  <c r="B49" i="55"/>
  <c r="B50" i="55"/>
  <c r="B51" i="55"/>
  <c r="B52" i="55"/>
  <c r="B53" i="55"/>
  <c r="C45" i="55"/>
  <c r="C46" i="55"/>
  <c r="C47" i="55"/>
  <c r="C48" i="55"/>
  <c r="C49" i="55"/>
  <c r="C50" i="55"/>
  <c r="C51" i="55"/>
  <c r="C52" i="55"/>
  <c r="C53" i="55"/>
  <c r="D45" i="55"/>
  <c r="D46" i="55"/>
  <c r="D47" i="55"/>
  <c r="D48" i="55"/>
  <c r="D49" i="55"/>
  <c r="D50" i="55"/>
  <c r="D51" i="55"/>
  <c r="D52" i="55"/>
  <c r="D53" i="55"/>
  <c r="E45" i="55"/>
  <c r="E46" i="55"/>
  <c r="E47" i="55"/>
  <c r="E48" i="55"/>
  <c r="E49" i="55"/>
  <c r="E50" i="55"/>
  <c r="E51" i="55"/>
  <c r="E52" i="55"/>
  <c r="E53" i="55"/>
  <c r="F45" i="55"/>
  <c r="F46" i="55"/>
  <c r="F47" i="55"/>
  <c r="F48" i="55"/>
  <c r="F49" i="55"/>
  <c r="F50" i="55"/>
  <c r="F51" i="55"/>
  <c r="F52" i="55"/>
  <c r="F53" i="55"/>
  <c r="G45" i="55"/>
  <c r="G46" i="55"/>
  <c r="G47" i="55"/>
  <c r="G48" i="55"/>
  <c r="G49" i="55"/>
  <c r="G50" i="55"/>
  <c r="G51" i="55"/>
  <c r="G52" i="55"/>
  <c r="G53" i="55"/>
  <c r="H45" i="55"/>
  <c r="H46" i="55"/>
  <c r="H47" i="55"/>
  <c r="H48" i="55"/>
  <c r="H49" i="55"/>
  <c r="H50" i="55"/>
  <c r="H51" i="55"/>
  <c r="H52" i="55"/>
  <c r="H53" i="55"/>
  <c r="I45" i="55"/>
  <c r="I46" i="55"/>
  <c r="I47" i="55"/>
  <c r="I48" i="55"/>
  <c r="I49" i="55"/>
  <c r="I50" i="55"/>
  <c r="I51" i="55"/>
  <c r="I52" i="55"/>
  <c r="I53" i="55"/>
  <c r="J45" i="55"/>
  <c r="J46" i="55"/>
  <c r="J47" i="55"/>
  <c r="J48" i="55"/>
  <c r="J49" i="55"/>
  <c r="J50" i="55"/>
  <c r="J51" i="55"/>
  <c r="J52" i="55"/>
  <c r="J53" i="55"/>
  <c r="K45" i="55"/>
  <c r="K46" i="55"/>
  <c r="K47" i="55"/>
  <c r="K48" i="55"/>
  <c r="K49" i="55"/>
  <c r="K50" i="55"/>
  <c r="K51" i="55"/>
  <c r="K52" i="55"/>
  <c r="K53" i="55"/>
  <c r="L45" i="55"/>
  <c r="L46" i="55"/>
  <c r="L47" i="55"/>
  <c r="L48" i="55"/>
  <c r="L49" i="55"/>
  <c r="L50" i="55"/>
  <c r="L51" i="55"/>
  <c r="L52" i="55"/>
  <c r="L53" i="55"/>
  <c r="M45" i="55"/>
  <c r="M46" i="55"/>
  <c r="M47" i="55"/>
  <c r="M48" i="55"/>
  <c r="M49" i="55"/>
  <c r="M50" i="55"/>
  <c r="M51" i="55"/>
  <c r="M52" i="55"/>
  <c r="M53" i="55"/>
  <c r="N45" i="55"/>
  <c r="N46" i="55"/>
  <c r="N47" i="55"/>
  <c r="N48" i="55"/>
  <c r="N49" i="55"/>
  <c r="N50" i="55"/>
  <c r="N51" i="55"/>
  <c r="N52" i="55"/>
  <c r="N53" i="55"/>
  <c r="O45" i="55"/>
  <c r="O46" i="55"/>
  <c r="O47" i="55"/>
  <c r="O48" i="55"/>
  <c r="O49" i="55"/>
  <c r="O50" i="55"/>
  <c r="O51" i="55"/>
  <c r="O52" i="55"/>
  <c r="O53" i="55"/>
  <c r="Q45" i="55"/>
  <c r="Q46" i="55"/>
  <c r="Q47" i="55"/>
  <c r="Q48" i="55"/>
  <c r="Q49" i="55"/>
  <c r="Q50" i="55"/>
  <c r="Q51" i="55"/>
  <c r="Q52" i="55"/>
  <c r="Q53" i="55"/>
  <c r="R45" i="55"/>
  <c r="R46" i="55"/>
  <c r="R47" i="55"/>
  <c r="R48" i="55"/>
  <c r="R49" i="55"/>
  <c r="R50" i="55"/>
  <c r="R51" i="55"/>
  <c r="R52" i="55"/>
  <c r="R53" i="55"/>
  <c r="S42" i="55"/>
  <c r="S45" i="55"/>
  <c r="S46" i="55"/>
  <c r="S47" i="55"/>
  <c r="S48" i="55"/>
  <c r="S49" i="55"/>
  <c r="S50" i="55"/>
  <c r="S51" i="55"/>
  <c r="S52" i="55"/>
  <c r="S53" i="55"/>
  <c r="T45" i="55"/>
  <c r="T46" i="55"/>
  <c r="T47" i="55"/>
  <c r="T48" i="55"/>
  <c r="T49" i="55"/>
  <c r="T50" i="55"/>
  <c r="T51" i="55"/>
  <c r="T52" i="55"/>
  <c r="T53" i="55"/>
  <c r="U45" i="55"/>
  <c r="U46" i="55"/>
  <c r="U47" i="55"/>
  <c r="U48" i="55"/>
  <c r="U49" i="55"/>
  <c r="U50" i="55"/>
  <c r="U51" i="55"/>
  <c r="U52" i="55"/>
  <c r="U53" i="55"/>
  <c r="V42" i="55"/>
  <c r="V45" i="55"/>
  <c r="V46" i="55"/>
  <c r="V47" i="55"/>
  <c r="V48" i="55"/>
  <c r="V49" i="55"/>
  <c r="V50" i="55"/>
  <c r="V51" i="55"/>
  <c r="V52" i="55"/>
  <c r="V53" i="55"/>
  <c r="W45" i="55"/>
  <c r="W46" i="55"/>
  <c r="W47" i="55"/>
  <c r="W48" i="55"/>
  <c r="W49" i="55"/>
  <c r="W50" i="55"/>
  <c r="W51" i="55"/>
  <c r="W52" i="55"/>
  <c r="W53" i="55"/>
  <c r="X45" i="55"/>
  <c r="X46" i="55"/>
  <c r="X47" i="55"/>
  <c r="X48" i="55"/>
  <c r="X49" i="55"/>
  <c r="X50" i="55"/>
  <c r="X51" i="55"/>
  <c r="X52" i="55"/>
  <c r="X53" i="55"/>
  <c r="Y56" i="54"/>
  <c r="E20" i="54"/>
  <c r="E18" i="54"/>
  <c r="H38" i="54"/>
  <c r="E19" i="54"/>
  <c r="B39" i="54"/>
  <c r="P39" i="54"/>
  <c r="E21" i="54"/>
  <c r="P41" i="54"/>
  <c r="E22" i="54"/>
  <c r="F42" i="54"/>
  <c r="E23" i="54"/>
  <c r="C43" i="54"/>
  <c r="E24" i="54"/>
  <c r="E44" i="54"/>
  <c r="P45" i="54"/>
  <c r="P46" i="54"/>
  <c r="P47" i="54"/>
  <c r="P48" i="54"/>
  <c r="P49" i="54"/>
  <c r="P50" i="54"/>
  <c r="P51" i="54"/>
  <c r="P52" i="54"/>
  <c r="P53" i="54"/>
  <c r="B41" i="54"/>
  <c r="B45" i="54"/>
  <c r="B46" i="54"/>
  <c r="B47" i="54"/>
  <c r="B48" i="54"/>
  <c r="B49" i="54"/>
  <c r="B50" i="54"/>
  <c r="B51" i="54"/>
  <c r="B52" i="54"/>
  <c r="B53" i="54"/>
  <c r="C39" i="54"/>
  <c r="C41" i="54"/>
  <c r="C44" i="54"/>
  <c r="C45" i="54"/>
  <c r="C46" i="54"/>
  <c r="C47" i="54"/>
  <c r="C48" i="54"/>
  <c r="C49" i="54"/>
  <c r="C50" i="54"/>
  <c r="C51" i="54"/>
  <c r="C52" i="54"/>
  <c r="C53" i="54"/>
  <c r="D39" i="54"/>
  <c r="D42" i="54"/>
  <c r="D43" i="54"/>
  <c r="D44" i="54"/>
  <c r="D45" i="54"/>
  <c r="D46" i="54"/>
  <c r="D47" i="54"/>
  <c r="D48" i="54"/>
  <c r="D49" i="54"/>
  <c r="D50" i="54"/>
  <c r="D51" i="54"/>
  <c r="D52" i="54"/>
  <c r="D53" i="54"/>
  <c r="E39" i="54"/>
  <c r="E41" i="54"/>
  <c r="E42" i="54"/>
  <c r="E43" i="54"/>
  <c r="E45" i="54"/>
  <c r="E46" i="54"/>
  <c r="E47" i="54"/>
  <c r="E48" i="54"/>
  <c r="E49" i="54"/>
  <c r="E50" i="54"/>
  <c r="E51" i="54"/>
  <c r="E52" i="54"/>
  <c r="E53" i="54"/>
  <c r="F39" i="54"/>
  <c r="F43" i="54"/>
  <c r="F45" i="54"/>
  <c r="F46" i="54"/>
  <c r="F47" i="54"/>
  <c r="F48" i="54"/>
  <c r="F49" i="54"/>
  <c r="F50" i="54"/>
  <c r="F51" i="54"/>
  <c r="F52" i="54"/>
  <c r="F53" i="54"/>
  <c r="G38" i="54"/>
  <c r="G39" i="54"/>
  <c r="G41" i="54"/>
  <c r="G44" i="54"/>
  <c r="G45" i="54"/>
  <c r="G46" i="54"/>
  <c r="G47" i="54"/>
  <c r="G48" i="54"/>
  <c r="G49" i="54"/>
  <c r="G50" i="54"/>
  <c r="G51" i="54"/>
  <c r="G52" i="54"/>
  <c r="G53" i="54"/>
  <c r="H39" i="54"/>
  <c r="H42" i="54"/>
  <c r="H45" i="54"/>
  <c r="H46" i="54"/>
  <c r="H47" i="54"/>
  <c r="H48" i="54"/>
  <c r="H49" i="54"/>
  <c r="H50" i="54"/>
  <c r="H51" i="54"/>
  <c r="H52" i="54"/>
  <c r="H53" i="54"/>
  <c r="I39" i="54"/>
  <c r="I41" i="54"/>
  <c r="I42" i="54"/>
  <c r="I43" i="54"/>
  <c r="I45" i="54"/>
  <c r="I46" i="54"/>
  <c r="I47" i="54"/>
  <c r="I48" i="54"/>
  <c r="I49" i="54"/>
  <c r="I50" i="54"/>
  <c r="I51" i="54"/>
  <c r="I52" i="54"/>
  <c r="I53" i="54"/>
  <c r="J39" i="54"/>
  <c r="J43" i="54"/>
  <c r="J45" i="54"/>
  <c r="J46" i="54"/>
  <c r="J47" i="54"/>
  <c r="J48" i="54"/>
  <c r="J49" i="54"/>
  <c r="J50" i="54"/>
  <c r="J51" i="54"/>
  <c r="J52" i="54"/>
  <c r="J53" i="54"/>
  <c r="K39" i="54"/>
  <c r="K43" i="54"/>
  <c r="K44" i="54"/>
  <c r="K45" i="54"/>
  <c r="K46" i="54"/>
  <c r="K47" i="54"/>
  <c r="K48" i="54"/>
  <c r="K49" i="54"/>
  <c r="K50" i="54"/>
  <c r="K51" i="54"/>
  <c r="K52" i="54"/>
  <c r="K53" i="54"/>
  <c r="L39" i="54"/>
  <c r="L41" i="54"/>
  <c r="L42" i="54"/>
  <c r="L43" i="54"/>
  <c r="L44" i="54"/>
  <c r="L45" i="54"/>
  <c r="L46" i="54"/>
  <c r="L47" i="54"/>
  <c r="L48" i="54"/>
  <c r="L49" i="54"/>
  <c r="L50" i="54"/>
  <c r="L51" i="54"/>
  <c r="L52" i="54"/>
  <c r="L53" i="54"/>
  <c r="M39" i="54"/>
  <c r="M41" i="54"/>
  <c r="M42" i="54"/>
  <c r="M43" i="54"/>
  <c r="M44" i="54"/>
  <c r="M45" i="54"/>
  <c r="M46" i="54"/>
  <c r="M47" i="54"/>
  <c r="M48" i="54"/>
  <c r="M49" i="54"/>
  <c r="M50" i="54"/>
  <c r="M51" i="54"/>
  <c r="M52" i="54"/>
  <c r="M53" i="54"/>
  <c r="N39" i="54"/>
  <c r="N42" i="54"/>
  <c r="N43" i="54"/>
  <c r="N45" i="54"/>
  <c r="N46" i="54"/>
  <c r="N47" i="54"/>
  <c r="N48" i="54"/>
  <c r="N49" i="54"/>
  <c r="N50" i="54"/>
  <c r="N51" i="54"/>
  <c r="N52" i="54"/>
  <c r="N53" i="54"/>
  <c r="O38" i="54"/>
  <c r="O39" i="54"/>
  <c r="O43" i="54"/>
  <c r="O44" i="54"/>
  <c r="O45" i="54"/>
  <c r="O46" i="54"/>
  <c r="O47" i="54"/>
  <c r="O48" i="54"/>
  <c r="O49" i="54"/>
  <c r="O50" i="54"/>
  <c r="O51" i="54"/>
  <c r="O52" i="54"/>
  <c r="O53" i="54"/>
  <c r="Q39" i="54"/>
  <c r="Q42" i="54"/>
  <c r="Q43" i="54"/>
  <c r="Q44" i="54"/>
  <c r="Q45" i="54"/>
  <c r="Q46" i="54"/>
  <c r="Q47" i="54"/>
  <c r="Q48" i="54"/>
  <c r="Q49" i="54"/>
  <c r="Q50" i="54"/>
  <c r="Q51" i="54"/>
  <c r="Q52" i="54"/>
  <c r="Q53" i="54"/>
  <c r="R39" i="54"/>
  <c r="R42" i="54"/>
  <c r="R43" i="54"/>
  <c r="R44" i="54"/>
  <c r="R45" i="54"/>
  <c r="R46" i="54"/>
  <c r="R47" i="54"/>
  <c r="R48" i="54"/>
  <c r="R49" i="54"/>
  <c r="R50" i="54"/>
  <c r="R51" i="54"/>
  <c r="R52" i="54"/>
  <c r="R53" i="54"/>
  <c r="S39" i="54"/>
  <c r="S41" i="54"/>
  <c r="S42" i="54"/>
  <c r="S43" i="54"/>
  <c r="S44" i="54"/>
  <c r="S45" i="54"/>
  <c r="S46" i="54"/>
  <c r="S47" i="54"/>
  <c r="S48" i="54"/>
  <c r="S49" i="54"/>
  <c r="S50" i="54"/>
  <c r="S51" i="54"/>
  <c r="S52" i="54"/>
  <c r="S53" i="54"/>
  <c r="T39" i="54"/>
  <c r="T42" i="54"/>
  <c r="T43" i="54"/>
  <c r="T44" i="54"/>
  <c r="T45" i="54"/>
  <c r="T46" i="54"/>
  <c r="T47" i="54"/>
  <c r="T48" i="54"/>
  <c r="T49" i="54"/>
  <c r="T50" i="54"/>
  <c r="T51" i="54"/>
  <c r="T52" i="54"/>
  <c r="T53" i="54"/>
  <c r="U39" i="54"/>
  <c r="U41" i="54"/>
  <c r="U42" i="54"/>
  <c r="U43" i="54"/>
  <c r="U44" i="54"/>
  <c r="U45" i="54"/>
  <c r="U46" i="54"/>
  <c r="U47" i="54"/>
  <c r="U48" i="54"/>
  <c r="U49" i="54"/>
  <c r="U50" i="54"/>
  <c r="U51" i="54"/>
  <c r="U52" i="54"/>
  <c r="U53" i="54"/>
  <c r="V39" i="54"/>
  <c r="V41" i="54"/>
  <c r="V42" i="54"/>
  <c r="V43" i="54"/>
  <c r="V44" i="54"/>
  <c r="V45" i="54"/>
  <c r="V46" i="54"/>
  <c r="V47" i="54"/>
  <c r="V48" i="54"/>
  <c r="V49" i="54"/>
  <c r="V50" i="54"/>
  <c r="V51" i="54"/>
  <c r="V52" i="54"/>
  <c r="V53" i="54"/>
  <c r="W39" i="54"/>
  <c r="W42" i="54"/>
  <c r="W43" i="54"/>
  <c r="W44" i="54"/>
  <c r="W45" i="54"/>
  <c r="W46" i="54"/>
  <c r="W47" i="54"/>
  <c r="W48" i="54"/>
  <c r="W49" i="54"/>
  <c r="W50" i="54"/>
  <c r="W51" i="54"/>
  <c r="W52" i="54"/>
  <c r="W53" i="54"/>
  <c r="X38" i="54"/>
  <c r="X39" i="54"/>
  <c r="X42" i="54"/>
  <c r="X43" i="54"/>
  <c r="X44" i="54"/>
  <c r="X45" i="54"/>
  <c r="X46" i="54"/>
  <c r="X47" i="54"/>
  <c r="X48" i="54"/>
  <c r="X49" i="54"/>
  <c r="X50" i="54"/>
  <c r="X51" i="54"/>
  <c r="X52" i="54"/>
  <c r="X53" i="54"/>
  <c r="Y56" i="53"/>
  <c r="E18" i="53"/>
  <c r="P44" i="53"/>
  <c r="P45" i="53"/>
  <c r="P46" i="53"/>
  <c r="P47" i="53"/>
  <c r="P48" i="53"/>
  <c r="P49" i="53"/>
  <c r="P50" i="53"/>
  <c r="P51" i="53"/>
  <c r="P52" i="53"/>
  <c r="P53" i="53"/>
  <c r="B44" i="53"/>
  <c r="B45" i="53"/>
  <c r="B46" i="53"/>
  <c r="B47" i="53"/>
  <c r="B48" i="53"/>
  <c r="B49" i="53"/>
  <c r="B50" i="53"/>
  <c r="B51" i="53"/>
  <c r="B52" i="53"/>
  <c r="B53" i="53"/>
  <c r="C44" i="53"/>
  <c r="C45" i="53"/>
  <c r="C46" i="53"/>
  <c r="C47" i="53"/>
  <c r="C48" i="53"/>
  <c r="C49" i="53"/>
  <c r="C50" i="53"/>
  <c r="C51" i="53"/>
  <c r="C52" i="53"/>
  <c r="C53" i="53"/>
  <c r="D44" i="53"/>
  <c r="D45" i="53"/>
  <c r="D46" i="53"/>
  <c r="D47" i="53"/>
  <c r="D48" i="53"/>
  <c r="D49" i="53"/>
  <c r="D50" i="53"/>
  <c r="D51" i="53"/>
  <c r="D52" i="53"/>
  <c r="D53" i="53"/>
  <c r="E44" i="53"/>
  <c r="E45" i="53"/>
  <c r="E46" i="53"/>
  <c r="E47" i="53"/>
  <c r="E48" i="53"/>
  <c r="E49" i="53"/>
  <c r="E50" i="53"/>
  <c r="E51" i="53"/>
  <c r="E52" i="53"/>
  <c r="E53" i="53"/>
  <c r="F44" i="53"/>
  <c r="F45" i="53"/>
  <c r="F46" i="53"/>
  <c r="F47" i="53"/>
  <c r="F48" i="53"/>
  <c r="F49" i="53"/>
  <c r="F50" i="53"/>
  <c r="F51" i="53"/>
  <c r="F52" i="53"/>
  <c r="F53" i="53"/>
  <c r="G44" i="53"/>
  <c r="G45" i="53"/>
  <c r="G46" i="53"/>
  <c r="G47" i="53"/>
  <c r="G48" i="53"/>
  <c r="G49" i="53"/>
  <c r="G50" i="53"/>
  <c r="G51" i="53"/>
  <c r="G52" i="53"/>
  <c r="G53" i="53"/>
  <c r="H44" i="53"/>
  <c r="H45" i="53"/>
  <c r="H46" i="53"/>
  <c r="H47" i="53"/>
  <c r="H48" i="53"/>
  <c r="H49" i="53"/>
  <c r="H50" i="53"/>
  <c r="H51" i="53"/>
  <c r="H52" i="53"/>
  <c r="H53" i="53"/>
  <c r="I44" i="53"/>
  <c r="I45" i="53"/>
  <c r="I46" i="53"/>
  <c r="I47" i="53"/>
  <c r="I48" i="53"/>
  <c r="I49" i="53"/>
  <c r="I50" i="53"/>
  <c r="I51" i="53"/>
  <c r="I52" i="53"/>
  <c r="I53" i="53"/>
  <c r="J44" i="53"/>
  <c r="J45" i="53"/>
  <c r="J46" i="53"/>
  <c r="J47" i="53"/>
  <c r="J48" i="53"/>
  <c r="J49" i="53"/>
  <c r="J50" i="53"/>
  <c r="J51" i="53"/>
  <c r="J52" i="53"/>
  <c r="J53" i="53"/>
  <c r="K44" i="53"/>
  <c r="K45" i="53"/>
  <c r="K46" i="53"/>
  <c r="K47" i="53"/>
  <c r="K48" i="53"/>
  <c r="K49" i="53"/>
  <c r="K50" i="53"/>
  <c r="K51" i="53"/>
  <c r="K52" i="53"/>
  <c r="K53" i="53"/>
  <c r="L44" i="53"/>
  <c r="L45" i="53"/>
  <c r="L46" i="53"/>
  <c r="L47" i="53"/>
  <c r="L48" i="53"/>
  <c r="L49" i="53"/>
  <c r="L50" i="53"/>
  <c r="L51" i="53"/>
  <c r="L52" i="53"/>
  <c r="L53" i="53"/>
  <c r="M44" i="53"/>
  <c r="M45" i="53"/>
  <c r="M46" i="53"/>
  <c r="M47" i="53"/>
  <c r="M48" i="53"/>
  <c r="M49" i="53"/>
  <c r="M50" i="53"/>
  <c r="M51" i="53"/>
  <c r="M52" i="53"/>
  <c r="M53" i="53"/>
  <c r="N44" i="53"/>
  <c r="N45" i="53"/>
  <c r="N46" i="53"/>
  <c r="N47" i="53"/>
  <c r="N48" i="53"/>
  <c r="N49" i="53"/>
  <c r="N50" i="53"/>
  <c r="N51" i="53"/>
  <c r="N52" i="53"/>
  <c r="N53" i="53"/>
  <c r="O44" i="53"/>
  <c r="O45" i="53"/>
  <c r="O46" i="53"/>
  <c r="O47" i="53"/>
  <c r="O48" i="53"/>
  <c r="O49" i="53"/>
  <c r="O50" i="53"/>
  <c r="O51" i="53"/>
  <c r="O52" i="53"/>
  <c r="O53" i="53"/>
  <c r="Q44" i="53"/>
  <c r="Q45" i="53"/>
  <c r="Q46" i="53"/>
  <c r="Q47" i="53"/>
  <c r="Q48" i="53"/>
  <c r="Q49" i="53"/>
  <c r="Q50" i="53"/>
  <c r="Q51" i="53"/>
  <c r="Q52" i="53"/>
  <c r="Q53" i="53"/>
  <c r="R44" i="53"/>
  <c r="R45" i="53"/>
  <c r="R46" i="53"/>
  <c r="R47" i="53"/>
  <c r="R48" i="53"/>
  <c r="R49" i="53"/>
  <c r="R50" i="53"/>
  <c r="R51" i="53"/>
  <c r="R52" i="53"/>
  <c r="R53" i="53"/>
  <c r="S44" i="53"/>
  <c r="S45" i="53"/>
  <c r="S46" i="53"/>
  <c r="S47" i="53"/>
  <c r="S48" i="53"/>
  <c r="S49" i="53"/>
  <c r="S50" i="53"/>
  <c r="S51" i="53"/>
  <c r="S52" i="53"/>
  <c r="S53" i="53"/>
  <c r="T44" i="53"/>
  <c r="T45" i="53"/>
  <c r="T46" i="53"/>
  <c r="T47" i="53"/>
  <c r="T48" i="53"/>
  <c r="T49" i="53"/>
  <c r="T50" i="53"/>
  <c r="T51" i="53"/>
  <c r="T52" i="53"/>
  <c r="T53" i="53"/>
  <c r="U44" i="53"/>
  <c r="U45" i="53"/>
  <c r="U46" i="53"/>
  <c r="U47" i="53"/>
  <c r="U48" i="53"/>
  <c r="U49" i="53"/>
  <c r="U50" i="53"/>
  <c r="U51" i="53"/>
  <c r="U52" i="53"/>
  <c r="U53" i="53"/>
  <c r="V44" i="53"/>
  <c r="V45" i="53"/>
  <c r="V46" i="53"/>
  <c r="V47" i="53"/>
  <c r="V48" i="53"/>
  <c r="V49" i="53"/>
  <c r="V50" i="53"/>
  <c r="V51" i="53"/>
  <c r="V52" i="53"/>
  <c r="V53" i="53"/>
  <c r="W44" i="53"/>
  <c r="W45" i="53"/>
  <c r="W46" i="53"/>
  <c r="W47" i="53"/>
  <c r="W48" i="53"/>
  <c r="W49" i="53"/>
  <c r="W50" i="53"/>
  <c r="W51" i="53"/>
  <c r="W52" i="53"/>
  <c r="W53" i="53"/>
  <c r="X44" i="53"/>
  <c r="X45" i="53"/>
  <c r="X46" i="53"/>
  <c r="X47" i="53"/>
  <c r="X48" i="53"/>
  <c r="X49" i="53"/>
  <c r="X50" i="53"/>
  <c r="X51" i="53"/>
  <c r="X52" i="53"/>
  <c r="X53" i="53"/>
  <c r="Y56" i="52"/>
  <c r="E18" i="52"/>
  <c r="P42" i="52"/>
  <c r="P44" i="52"/>
  <c r="P45" i="52"/>
  <c r="P46" i="52"/>
  <c r="P47" i="52"/>
  <c r="P48" i="52"/>
  <c r="P49" i="52"/>
  <c r="P50" i="52"/>
  <c r="P51" i="52"/>
  <c r="P52" i="52"/>
  <c r="P53" i="52"/>
  <c r="B44" i="52"/>
  <c r="B45" i="52"/>
  <c r="B46" i="52"/>
  <c r="B47" i="52"/>
  <c r="B48" i="52"/>
  <c r="B49" i="52"/>
  <c r="B50" i="52"/>
  <c r="B51" i="52"/>
  <c r="B52" i="52"/>
  <c r="B53" i="52"/>
  <c r="C42" i="52"/>
  <c r="C44" i="52"/>
  <c r="C45" i="52"/>
  <c r="C46" i="52"/>
  <c r="C47" i="52"/>
  <c r="C48" i="52"/>
  <c r="C49" i="52"/>
  <c r="C50" i="52"/>
  <c r="C51" i="52"/>
  <c r="C52" i="52"/>
  <c r="C53" i="52"/>
  <c r="D42" i="52"/>
  <c r="D44" i="52"/>
  <c r="D45" i="52"/>
  <c r="D46" i="52"/>
  <c r="D47" i="52"/>
  <c r="D48" i="52"/>
  <c r="D49" i="52"/>
  <c r="D50" i="52"/>
  <c r="D51" i="52"/>
  <c r="D52" i="52"/>
  <c r="D53" i="52"/>
  <c r="E42" i="52"/>
  <c r="E44" i="52"/>
  <c r="E45" i="52"/>
  <c r="E46" i="52"/>
  <c r="E47" i="52"/>
  <c r="E48" i="52"/>
  <c r="E49" i="52"/>
  <c r="E50" i="52"/>
  <c r="E51" i="52"/>
  <c r="E52" i="52"/>
  <c r="E53" i="52"/>
  <c r="F44" i="52"/>
  <c r="F45" i="52"/>
  <c r="F46" i="52"/>
  <c r="F47" i="52"/>
  <c r="F48" i="52"/>
  <c r="F49" i="52"/>
  <c r="F50" i="52"/>
  <c r="F51" i="52"/>
  <c r="F52" i="52"/>
  <c r="F53" i="52"/>
  <c r="G42" i="52"/>
  <c r="G44" i="52"/>
  <c r="G45" i="52"/>
  <c r="G46" i="52"/>
  <c r="G47" i="52"/>
  <c r="G48" i="52"/>
  <c r="G49" i="52"/>
  <c r="G50" i="52"/>
  <c r="G51" i="52"/>
  <c r="G52" i="52"/>
  <c r="G53" i="52"/>
  <c r="H42" i="52"/>
  <c r="H44" i="52"/>
  <c r="H45" i="52"/>
  <c r="H46" i="52"/>
  <c r="H47" i="52"/>
  <c r="H48" i="52"/>
  <c r="H49" i="52"/>
  <c r="H50" i="52"/>
  <c r="H51" i="52"/>
  <c r="H52" i="52"/>
  <c r="H53" i="52"/>
  <c r="I42" i="52"/>
  <c r="I44" i="52"/>
  <c r="I45" i="52"/>
  <c r="I46" i="52"/>
  <c r="I47" i="52"/>
  <c r="I48" i="52"/>
  <c r="I49" i="52"/>
  <c r="I50" i="52"/>
  <c r="I51" i="52"/>
  <c r="I52" i="52"/>
  <c r="I53" i="52"/>
  <c r="J44" i="52"/>
  <c r="J45" i="52"/>
  <c r="J46" i="52"/>
  <c r="J47" i="52"/>
  <c r="J48" i="52"/>
  <c r="J49" i="52"/>
  <c r="J50" i="52"/>
  <c r="J51" i="52"/>
  <c r="J52" i="52"/>
  <c r="J53" i="52"/>
  <c r="K42" i="52"/>
  <c r="K44" i="52"/>
  <c r="K45" i="52"/>
  <c r="K46" i="52"/>
  <c r="K47" i="52"/>
  <c r="K48" i="52"/>
  <c r="K49" i="52"/>
  <c r="K50" i="52"/>
  <c r="K51" i="52"/>
  <c r="K52" i="52"/>
  <c r="K53" i="52"/>
  <c r="L42" i="52"/>
  <c r="L44" i="52"/>
  <c r="L45" i="52"/>
  <c r="L46" i="52"/>
  <c r="L47" i="52"/>
  <c r="L48" i="52"/>
  <c r="L49" i="52"/>
  <c r="L50" i="52"/>
  <c r="L51" i="52"/>
  <c r="L52" i="52"/>
  <c r="L53" i="52"/>
  <c r="M42" i="52"/>
  <c r="M44" i="52"/>
  <c r="M45" i="52"/>
  <c r="M46" i="52"/>
  <c r="M47" i="52"/>
  <c r="M48" i="52"/>
  <c r="M49" i="52"/>
  <c r="M50" i="52"/>
  <c r="M51" i="52"/>
  <c r="M52" i="52"/>
  <c r="M53" i="52"/>
  <c r="N42" i="52"/>
  <c r="N44" i="52"/>
  <c r="N45" i="52"/>
  <c r="N46" i="52"/>
  <c r="N47" i="52"/>
  <c r="N48" i="52"/>
  <c r="N49" i="52"/>
  <c r="N50" i="52"/>
  <c r="N51" i="52"/>
  <c r="N52" i="52"/>
  <c r="N53" i="52"/>
  <c r="O42" i="52"/>
  <c r="O44" i="52"/>
  <c r="O45" i="52"/>
  <c r="O46" i="52"/>
  <c r="O47" i="52"/>
  <c r="O48" i="52"/>
  <c r="O49" i="52"/>
  <c r="O50" i="52"/>
  <c r="O51" i="52"/>
  <c r="O52" i="52"/>
  <c r="O53" i="52"/>
  <c r="Q42" i="52"/>
  <c r="Q44" i="52"/>
  <c r="Q45" i="52"/>
  <c r="Q46" i="52"/>
  <c r="Q47" i="52"/>
  <c r="Q48" i="52"/>
  <c r="Q49" i="52"/>
  <c r="Q50" i="52"/>
  <c r="Q51" i="52"/>
  <c r="Q52" i="52"/>
  <c r="Q53" i="52"/>
  <c r="R42" i="52"/>
  <c r="R44" i="52"/>
  <c r="R45" i="52"/>
  <c r="R46" i="52"/>
  <c r="R47" i="52"/>
  <c r="R48" i="52"/>
  <c r="R49" i="52"/>
  <c r="R50" i="52"/>
  <c r="R51" i="52"/>
  <c r="R52" i="52"/>
  <c r="R53" i="52"/>
  <c r="S42" i="52"/>
  <c r="S44" i="52"/>
  <c r="S45" i="52"/>
  <c r="S46" i="52"/>
  <c r="S47" i="52"/>
  <c r="S48" i="52"/>
  <c r="S49" i="52"/>
  <c r="S50" i="52"/>
  <c r="S51" i="52"/>
  <c r="S52" i="52"/>
  <c r="S53" i="52"/>
  <c r="T42" i="52"/>
  <c r="T44" i="52"/>
  <c r="T45" i="52"/>
  <c r="T46" i="52"/>
  <c r="T47" i="52"/>
  <c r="T48" i="52"/>
  <c r="T49" i="52"/>
  <c r="T50" i="52"/>
  <c r="T51" i="52"/>
  <c r="T52" i="52"/>
  <c r="T53" i="52"/>
  <c r="U42" i="52"/>
  <c r="U44" i="52"/>
  <c r="U45" i="52"/>
  <c r="U46" i="52"/>
  <c r="U47" i="52"/>
  <c r="U48" i="52"/>
  <c r="U49" i="52"/>
  <c r="U50" i="52"/>
  <c r="U51" i="52"/>
  <c r="U52" i="52"/>
  <c r="U53" i="52"/>
  <c r="V42" i="52"/>
  <c r="V44" i="52"/>
  <c r="V45" i="52"/>
  <c r="V46" i="52"/>
  <c r="V47" i="52"/>
  <c r="V48" i="52"/>
  <c r="V49" i="52"/>
  <c r="V50" i="52"/>
  <c r="V51" i="52"/>
  <c r="V52" i="52"/>
  <c r="V53" i="52"/>
  <c r="W42" i="52"/>
  <c r="W44" i="52"/>
  <c r="W45" i="52"/>
  <c r="W46" i="52"/>
  <c r="W47" i="52"/>
  <c r="W48" i="52"/>
  <c r="W49" i="52"/>
  <c r="W50" i="52"/>
  <c r="W51" i="52"/>
  <c r="W52" i="52"/>
  <c r="W53" i="52"/>
  <c r="X42" i="52"/>
  <c r="X44" i="52"/>
  <c r="X45" i="52"/>
  <c r="X46" i="52"/>
  <c r="X47" i="52"/>
  <c r="X48" i="52"/>
  <c r="X49" i="52"/>
  <c r="X50" i="52"/>
  <c r="X51" i="52"/>
  <c r="X52" i="52"/>
  <c r="X53" i="52"/>
  <c r="Y56" i="51"/>
  <c r="E18" i="51"/>
  <c r="Y56" i="50"/>
  <c r="E18" i="50"/>
  <c r="G38" i="50"/>
  <c r="Y56" i="49"/>
  <c r="E19" i="49"/>
  <c r="P42" i="49"/>
  <c r="P44" i="49"/>
  <c r="P45" i="49"/>
  <c r="P46" i="49"/>
  <c r="P47" i="49"/>
  <c r="P48" i="49"/>
  <c r="P49" i="49"/>
  <c r="P50" i="49"/>
  <c r="P51" i="49"/>
  <c r="P52" i="49"/>
  <c r="P53" i="49"/>
  <c r="B42" i="49"/>
  <c r="B44" i="49"/>
  <c r="B45" i="49"/>
  <c r="B46" i="49"/>
  <c r="B47" i="49"/>
  <c r="B48" i="49"/>
  <c r="B49" i="49"/>
  <c r="B50" i="49"/>
  <c r="B51" i="49"/>
  <c r="B52" i="49"/>
  <c r="B53" i="49"/>
  <c r="C42" i="49"/>
  <c r="C44" i="49"/>
  <c r="C45" i="49"/>
  <c r="C46" i="49"/>
  <c r="C47" i="49"/>
  <c r="C48" i="49"/>
  <c r="C49" i="49"/>
  <c r="C50" i="49"/>
  <c r="C51" i="49"/>
  <c r="C52" i="49"/>
  <c r="C53" i="49"/>
  <c r="D42" i="49"/>
  <c r="D44" i="49"/>
  <c r="D45" i="49"/>
  <c r="D46" i="49"/>
  <c r="D47" i="49"/>
  <c r="D48" i="49"/>
  <c r="D49" i="49"/>
  <c r="D50" i="49"/>
  <c r="D51" i="49"/>
  <c r="D52" i="49"/>
  <c r="D53" i="49"/>
  <c r="E44" i="49"/>
  <c r="E45" i="49"/>
  <c r="E46" i="49"/>
  <c r="E47" i="49"/>
  <c r="E48" i="49"/>
  <c r="E49" i="49"/>
  <c r="E50" i="49"/>
  <c r="E51" i="49"/>
  <c r="E52" i="49"/>
  <c r="E53" i="49"/>
  <c r="F42" i="49"/>
  <c r="F44" i="49"/>
  <c r="F45" i="49"/>
  <c r="F46" i="49"/>
  <c r="F47" i="49"/>
  <c r="F48" i="49"/>
  <c r="F49" i="49"/>
  <c r="F50" i="49"/>
  <c r="F51" i="49"/>
  <c r="F52" i="49"/>
  <c r="F53" i="49"/>
  <c r="G42" i="49"/>
  <c r="G44" i="49"/>
  <c r="G45" i="49"/>
  <c r="G46" i="49"/>
  <c r="G47" i="49"/>
  <c r="G48" i="49"/>
  <c r="G49" i="49"/>
  <c r="G50" i="49"/>
  <c r="G51" i="49"/>
  <c r="G52" i="49"/>
  <c r="G53" i="49"/>
  <c r="H42" i="49"/>
  <c r="H44" i="49"/>
  <c r="H45" i="49"/>
  <c r="H46" i="49"/>
  <c r="H47" i="49"/>
  <c r="H48" i="49"/>
  <c r="H49" i="49"/>
  <c r="H50" i="49"/>
  <c r="H51" i="49"/>
  <c r="H52" i="49"/>
  <c r="H53" i="49"/>
  <c r="I44" i="49"/>
  <c r="I45" i="49"/>
  <c r="I46" i="49"/>
  <c r="I47" i="49"/>
  <c r="I48" i="49"/>
  <c r="I49" i="49"/>
  <c r="I50" i="49"/>
  <c r="I51" i="49"/>
  <c r="I52" i="49"/>
  <c r="I53" i="49"/>
  <c r="J42" i="49"/>
  <c r="J44" i="49"/>
  <c r="J45" i="49"/>
  <c r="J46" i="49"/>
  <c r="J47" i="49"/>
  <c r="J48" i="49"/>
  <c r="J49" i="49"/>
  <c r="J50" i="49"/>
  <c r="J51" i="49"/>
  <c r="J52" i="49"/>
  <c r="J53" i="49"/>
  <c r="K42" i="49"/>
  <c r="K44" i="49"/>
  <c r="K45" i="49"/>
  <c r="K46" i="49"/>
  <c r="K47" i="49"/>
  <c r="K48" i="49"/>
  <c r="K49" i="49"/>
  <c r="K50" i="49"/>
  <c r="K51" i="49"/>
  <c r="K52" i="49"/>
  <c r="K53" i="49"/>
  <c r="L42" i="49"/>
  <c r="L44" i="49"/>
  <c r="L45" i="49"/>
  <c r="L46" i="49"/>
  <c r="L47" i="49"/>
  <c r="L48" i="49"/>
  <c r="L49" i="49"/>
  <c r="L50" i="49"/>
  <c r="L51" i="49"/>
  <c r="L52" i="49"/>
  <c r="L53" i="49"/>
  <c r="M42" i="49"/>
  <c r="M44" i="49"/>
  <c r="M45" i="49"/>
  <c r="M46" i="49"/>
  <c r="M47" i="49"/>
  <c r="M48" i="49"/>
  <c r="M49" i="49"/>
  <c r="M50" i="49"/>
  <c r="M51" i="49"/>
  <c r="M52" i="49"/>
  <c r="M53" i="49"/>
  <c r="N42" i="49"/>
  <c r="N44" i="49"/>
  <c r="N45" i="49"/>
  <c r="N46" i="49"/>
  <c r="N47" i="49"/>
  <c r="N48" i="49"/>
  <c r="N49" i="49"/>
  <c r="N50" i="49"/>
  <c r="N51" i="49"/>
  <c r="N52" i="49"/>
  <c r="N53" i="49"/>
  <c r="O42" i="49"/>
  <c r="O44" i="49"/>
  <c r="O45" i="49"/>
  <c r="O46" i="49"/>
  <c r="O47" i="49"/>
  <c r="O48" i="49"/>
  <c r="O49" i="49"/>
  <c r="O50" i="49"/>
  <c r="O51" i="49"/>
  <c r="O52" i="49"/>
  <c r="O53" i="49"/>
  <c r="Q42" i="49"/>
  <c r="Q44" i="49"/>
  <c r="Q45" i="49"/>
  <c r="Q46" i="49"/>
  <c r="Q47" i="49"/>
  <c r="Q48" i="49"/>
  <c r="Q49" i="49"/>
  <c r="Q50" i="49"/>
  <c r="Q51" i="49"/>
  <c r="Q52" i="49"/>
  <c r="Q53" i="49"/>
  <c r="R42" i="49"/>
  <c r="R44" i="49"/>
  <c r="R45" i="49"/>
  <c r="R46" i="49"/>
  <c r="R47" i="49"/>
  <c r="R48" i="49"/>
  <c r="R49" i="49"/>
  <c r="R50" i="49"/>
  <c r="R51" i="49"/>
  <c r="R52" i="49"/>
  <c r="R53" i="49"/>
  <c r="S42" i="49"/>
  <c r="S44" i="49"/>
  <c r="S45" i="49"/>
  <c r="S46" i="49"/>
  <c r="S47" i="49"/>
  <c r="S48" i="49"/>
  <c r="S49" i="49"/>
  <c r="S50" i="49"/>
  <c r="S51" i="49"/>
  <c r="S52" i="49"/>
  <c r="S53" i="49"/>
  <c r="T42" i="49"/>
  <c r="T44" i="49"/>
  <c r="T45" i="49"/>
  <c r="T46" i="49"/>
  <c r="T47" i="49"/>
  <c r="T48" i="49"/>
  <c r="T49" i="49"/>
  <c r="T50" i="49"/>
  <c r="T51" i="49"/>
  <c r="T52" i="49"/>
  <c r="T53" i="49"/>
  <c r="U42" i="49"/>
  <c r="U44" i="49"/>
  <c r="U45" i="49"/>
  <c r="U46" i="49"/>
  <c r="U47" i="49"/>
  <c r="U48" i="49"/>
  <c r="U49" i="49"/>
  <c r="U50" i="49"/>
  <c r="U51" i="49"/>
  <c r="U52" i="49"/>
  <c r="U53" i="49"/>
  <c r="V42" i="49"/>
  <c r="V44" i="49"/>
  <c r="V45" i="49"/>
  <c r="V46" i="49"/>
  <c r="V47" i="49"/>
  <c r="V48" i="49"/>
  <c r="V49" i="49"/>
  <c r="V50" i="49"/>
  <c r="V51" i="49"/>
  <c r="V52" i="49"/>
  <c r="V53" i="49"/>
  <c r="W42" i="49"/>
  <c r="W44" i="49"/>
  <c r="W45" i="49"/>
  <c r="W46" i="49"/>
  <c r="W47" i="49"/>
  <c r="W48" i="49"/>
  <c r="W49" i="49"/>
  <c r="W50" i="49"/>
  <c r="W51" i="49"/>
  <c r="W52" i="49"/>
  <c r="W53" i="49"/>
  <c r="X42" i="49"/>
  <c r="X44" i="49"/>
  <c r="X45" i="49"/>
  <c r="X46" i="49"/>
  <c r="X47" i="49"/>
  <c r="X48" i="49"/>
  <c r="X49" i="49"/>
  <c r="X50" i="49"/>
  <c r="X51" i="49"/>
  <c r="X52" i="49"/>
  <c r="X53" i="49"/>
  <c r="Y56" i="48"/>
  <c r="P44" i="48"/>
  <c r="P45" i="48"/>
  <c r="P46" i="48"/>
  <c r="P47" i="48"/>
  <c r="P48" i="48"/>
  <c r="P49" i="48"/>
  <c r="P50" i="48"/>
  <c r="P51" i="48"/>
  <c r="P52" i="48"/>
  <c r="P53" i="48"/>
  <c r="B44" i="48"/>
  <c r="B45" i="48"/>
  <c r="B46" i="48"/>
  <c r="B47" i="48"/>
  <c r="B48" i="48"/>
  <c r="B49" i="48"/>
  <c r="B50" i="48"/>
  <c r="B51" i="48"/>
  <c r="B52" i="48"/>
  <c r="B53" i="48"/>
  <c r="C44" i="48"/>
  <c r="C45" i="48"/>
  <c r="C46" i="48"/>
  <c r="C47" i="48"/>
  <c r="C48" i="48"/>
  <c r="C49" i="48"/>
  <c r="C50" i="48"/>
  <c r="C51" i="48"/>
  <c r="C52" i="48"/>
  <c r="C53" i="48"/>
  <c r="D44" i="48"/>
  <c r="D45" i="48"/>
  <c r="D46" i="48"/>
  <c r="D47" i="48"/>
  <c r="D48" i="48"/>
  <c r="D49" i="48"/>
  <c r="D50" i="48"/>
  <c r="D51" i="48"/>
  <c r="D52" i="48"/>
  <c r="D53" i="48"/>
  <c r="E44" i="48"/>
  <c r="E45" i="48"/>
  <c r="E46" i="48"/>
  <c r="E47" i="48"/>
  <c r="E48" i="48"/>
  <c r="E49" i="48"/>
  <c r="E50" i="48"/>
  <c r="E51" i="48"/>
  <c r="E52" i="48"/>
  <c r="E53" i="48"/>
  <c r="F44" i="48"/>
  <c r="F45" i="48"/>
  <c r="F46" i="48"/>
  <c r="F47" i="48"/>
  <c r="F48" i="48"/>
  <c r="F49" i="48"/>
  <c r="F50" i="48"/>
  <c r="F51" i="48"/>
  <c r="F52" i="48"/>
  <c r="F53" i="48"/>
  <c r="G44" i="48"/>
  <c r="G45" i="48"/>
  <c r="G46" i="48"/>
  <c r="G47" i="48"/>
  <c r="G48" i="48"/>
  <c r="G49" i="48"/>
  <c r="G50" i="48"/>
  <c r="G51" i="48"/>
  <c r="G52" i="48"/>
  <c r="G53" i="48"/>
  <c r="H42" i="48"/>
  <c r="H44" i="48"/>
  <c r="H45" i="48"/>
  <c r="H46" i="48"/>
  <c r="H47" i="48"/>
  <c r="H48" i="48"/>
  <c r="H49" i="48"/>
  <c r="H50" i="48"/>
  <c r="H51" i="48"/>
  <c r="H52" i="48"/>
  <c r="H53" i="48"/>
  <c r="I42" i="48"/>
  <c r="I44" i="48"/>
  <c r="I45" i="48"/>
  <c r="I46" i="48"/>
  <c r="I47" i="48"/>
  <c r="I48" i="48"/>
  <c r="I49" i="48"/>
  <c r="I50" i="48"/>
  <c r="I51" i="48"/>
  <c r="I52" i="48"/>
  <c r="I53" i="48"/>
  <c r="J44" i="48"/>
  <c r="J45" i="48"/>
  <c r="J46" i="48"/>
  <c r="J47" i="48"/>
  <c r="J48" i="48"/>
  <c r="J49" i="48"/>
  <c r="J50" i="48"/>
  <c r="J51" i="48"/>
  <c r="J52" i="48"/>
  <c r="J53" i="48"/>
  <c r="K44" i="48"/>
  <c r="K45" i="48"/>
  <c r="K46" i="48"/>
  <c r="K47" i="48"/>
  <c r="K48" i="48"/>
  <c r="K49" i="48"/>
  <c r="K50" i="48"/>
  <c r="K51" i="48"/>
  <c r="K52" i="48"/>
  <c r="K53" i="48"/>
  <c r="L44" i="48"/>
  <c r="L45" i="48"/>
  <c r="L46" i="48"/>
  <c r="L47" i="48"/>
  <c r="L48" i="48"/>
  <c r="L49" i="48"/>
  <c r="L50" i="48"/>
  <c r="L51" i="48"/>
  <c r="L52" i="48"/>
  <c r="L53" i="48"/>
  <c r="M44" i="48"/>
  <c r="M45" i="48"/>
  <c r="M46" i="48"/>
  <c r="M47" i="48"/>
  <c r="M48" i="48"/>
  <c r="M49" i="48"/>
  <c r="M50" i="48"/>
  <c r="M51" i="48"/>
  <c r="M52" i="48"/>
  <c r="M53" i="48"/>
  <c r="N44" i="48"/>
  <c r="N45" i="48"/>
  <c r="N46" i="48"/>
  <c r="N47" i="48"/>
  <c r="N48" i="48"/>
  <c r="N49" i="48"/>
  <c r="N50" i="48"/>
  <c r="N51" i="48"/>
  <c r="N52" i="48"/>
  <c r="N53" i="48"/>
  <c r="O44" i="48"/>
  <c r="O45" i="48"/>
  <c r="O46" i="48"/>
  <c r="O47" i="48"/>
  <c r="O48" i="48"/>
  <c r="O49" i="48"/>
  <c r="O50" i="48"/>
  <c r="O51" i="48"/>
  <c r="O52" i="48"/>
  <c r="O53" i="48"/>
  <c r="Q44" i="48"/>
  <c r="Q45" i="48"/>
  <c r="Q46" i="48"/>
  <c r="Q47" i="48"/>
  <c r="Q48" i="48"/>
  <c r="Q49" i="48"/>
  <c r="Q50" i="48"/>
  <c r="Q51" i="48"/>
  <c r="Q52" i="48"/>
  <c r="Q53" i="48"/>
  <c r="R42" i="48"/>
  <c r="R44" i="48"/>
  <c r="R45" i="48"/>
  <c r="R46" i="48"/>
  <c r="R47" i="48"/>
  <c r="R48" i="48"/>
  <c r="R49" i="48"/>
  <c r="R50" i="48"/>
  <c r="R51" i="48"/>
  <c r="R52" i="48"/>
  <c r="R53" i="48"/>
  <c r="S44" i="48"/>
  <c r="S45" i="48"/>
  <c r="S46" i="48"/>
  <c r="S47" i="48"/>
  <c r="S48" i="48"/>
  <c r="S49" i="48"/>
  <c r="S50" i="48"/>
  <c r="S51" i="48"/>
  <c r="S52" i="48"/>
  <c r="S53" i="48"/>
  <c r="T44" i="48"/>
  <c r="T45" i="48"/>
  <c r="T46" i="48"/>
  <c r="T47" i="48"/>
  <c r="T48" i="48"/>
  <c r="T49" i="48"/>
  <c r="T50" i="48"/>
  <c r="T51" i="48"/>
  <c r="T52" i="48"/>
  <c r="T53" i="48"/>
  <c r="U44" i="48"/>
  <c r="U45" i="48"/>
  <c r="U46" i="48"/>
  <c r="U47" i="48"/>
  <c r="U48" i="48"/>
  <c r="U49" i="48"/>
  <c r="U50" i="48"/>
  <c r="U51" i="48"/>
  <c r="U52" i="48"/>
  <c r="U53" i="48"/>
  <c r="V44" i="48"/>
  <c r="V45" i="48"/>
  <c r="V46" i="48"/>
  <c r="V47" i="48"/>
  <c r="V48" i="48"/>
  <c r="V49" i="48"/>
  <c r="V50" i="48"/>
  <c r="V51" i="48"/>
  <c r="V52" i="48"/>
  <c r="V53" i="48"/>
  <c r="W44" i="48"/>
  <c r="W45" i="48"/>
  <c r="W46" i="48"/>
  <c r="W47" i="48"/>
  <c r="W48" i="48"/>
  <c r="W49" i="48"/>
  <c r="W50" i="48"/>
  <c r="W51" i="48"/>
  <c r="W52" i="48"/>
  <c r="W53" i="48"/>
  <c r="X44" i="48"/>
  <c r="X45" i="48"/>
  <c r="X46" i="48"/>
  <c r="X47" i="48"/>
  <c r="X48" i="48"/>
  <c r="X49" i="48"/>
  <c r="X50" i="48"/>
  <c r="X51" i="48"/>
  <c r="X52" i="48"/>
  <c r="X53" i="48"/>
  <c r="Y56" i="47"/>
  <c r="E18" i="47"/>
  <c r="P47" i="47"/>
  <c r="P48" i="47"/>
  <c r="P49" i="47"/>
  <c r="P50" i="47"/>
  <c r="P51" i="47"/>
  <c r="P52" i="47"/>
  <c r="P53" i="47"/>
  <c r="B47" i="47"/>
  <c r="B48" i="47"/>
  <c r="B49" i="47"/>
  <c r="B50" i="47"/>
  <c r="B51" i="47"/>
  <c r="B52" i="47"/>
  <c r="B53" i="47"/>
  <c r="C47" i="47"/>
  <c r="C48" i="47"/>
  <c r="C49" i="47"/>
  <c r="C50" i="47"/>
  <c r="C51" i="47"/>
  <c r="C52" i="47"/>
  <c r="C53" i="47"/>
  <c r="D47" i="47"/>
  <c r="D48" i="47"/>
  <c r="D49" i="47"/>
  <c r="D50" i="47"/>
  <c r="D51" i="47"/>
  <c r="D52" i="47"/>
  <c r="D53" i="47"/>
  <c r="E47" i="47"/>
  <c r="E48" i="47"/>
  <c r="E49" i="47"/>
  <c r="E50" i="47"/>
  <c r="E51" i="47"/>
  <c r="E52" i="47"/>
  <c r="E53" i="47"/>
  <c r="F47" i="47"/>
  <c r="F48" i="47"/>
  <c r="F49" i="47"/>
  <c r="F50" i="47"/>
  <c r="F51" i="47"/>
  <c r="F52" i="47"/>
  <c r="F53" i="47"/>
  <c r="G47" i="47"/>
  <c r="G48" i="47"/>
  <c r="G49" i="47"/>
  <c r="G50" i="47"/>
  <c r="G51" i="47"/>
  <c r="G52" i="47"/>
  <c r="G53" i="47"/>
  <c r="H47" i="47"/>
  <c r="H48" i="47"/>
  <c r="H49" i="47"/>
  <c r="H50" i="47"/>
  <c r="H51" i="47"/>
  <c r="H52" i="47"/>
  <c r="H53" i="47"/>
  <c r="I47" i="47"/>
  <c r="I48" i="47"/>
  <c r="I49" i="47"/>
  <c r="I50" i="47"/>
  <c r="I51" i="47"/>
  <c r="I52" i="47"/>
  <c r="I53" i="47"/>
  <c r="J47" i="47"/>
  <c r="J48" i="47"/>
  <c r="J49" i="47"/>
  <c r="J50" i="47"/>
  <c r="J51" i="47"/>
  <c r="J52" i="47"/>
  <c r="J53" i="47"/>
  <c r="K47" i="47"/>
  <c r="K48" i="47"/>
  <c r="K49" i="47"/>
  <c r="K50" i="47"/>
  <c r="K51" i="47"/>
  <c r="K52" i="47"/>
  <c r="K53" i="47"/>
  <c r="L47" i="47"/>
  <c r="L48" i="47"/>
  <c r="L49" i="47"/>
  <c r="L50" i="47"/>
  <c r="L51" i="47"/>
  <c r="L52" i="47"/>
  <c r="L53" i="47"/>
  <c r="M47" i="47"/>
  <c r="M48" i="47"/>
  <c r="M49" i="47"/>
  <c r="M50" i="47"/>
  <c r="M51" i="47"/>
  <c r="M52" i="47"/>
  <c r="M53" i="47"/>
  <c r="N47" i="47"/>
  <c r="N48" i="47"/>
  <c r="N49" i="47"/>
  <c r="N50" i="47"/>
  <c r="N51" i="47"/>
  <c r="N52" i="47"/>
  <c r="N53" i="47"/>
  <c r="O47" i="47"/>
  <c r="O48" i="47"/>
  <c r="O49" i="47"/>
  <c r="O50" i="47"/>
  <c r="O51" i="47"/>
  <c r="O52" i="47"/>
  <c r="O53" i="47"/>
  <c r="Q47" i="47"/>
  <c r="Q48" i="47"/>
  <c r="Q49" i="47"/>
  <c r="Q50" i="47"/>
  <c r="Q51" i="47"/>
  <c r="Q52" i="47"/>
  <c r="Q53" i="47"/>
  <c r="R47" i="47"/>
  <c r="R48" i="47"/>
  <c r="R49" i="47"/>
  <c r="R50" i="47"/>
  <c r="R51" i="47"/>
  <c r="R52" i="47"/>
  <c r="R53" i="47"/>
  <c r="S47" i="47"/>
  <c r="S48" i="47"/>
  <c r="S49" i="47"/>
  <c r="S50" i="47"/>
  <c r="S51" i="47"/>
  <c r="S52" i="47"/>
  <c r="S53" i="47"/>
  <c r="T47" i="47"/>
  <c r="T48" i="47"/>
  <c r="T49" i="47"/>
  <c r="T50" i="47"/>
  <c r="T51" i="47"/>
  <c r="T52" i="47"/>
  <c r="T53" i="47"/>
  <c r="U47" i="47"/>
  <c r="U48" i="47"/>
  <c r="U49" i="47"/>
  <c r="U50" i="47"/>
  <c r="U51" i="47"/>
  <c r="U52" i="47"/>
  <c r="U53" i="47"/>
  <c r="V47" i="47"/>
  <c r="V48" i="47"/>
  <c r="V49" i="47"/>
  <c r="V50" i="47"/>
  <c r="V51" i="47"/>
  <c r="V52" i="47"/>
  <c r="V53" i="47"/>
  <c r="W47" i="47"/>
  <c r="W48" i="47"/>
  <c r="W49" i="47"/>
  <c r="W50" i="47"/>
  <c r="W51" i="47"/>
  <c r="W52" i="47"/>
  <c r="W53" i="47"/>
  <c r="X47" i="47"/>
  <c r="X48" i="47"/>
  <c r="X49" i="47"/>
  <c r="X50" i="47"/>
  <c r="X51" i="47"/>
  <c r="X52" i="47"/>
  <c r="X53" i="47"/>
  <c r="Y56" i="46"/>
  <c r="E18" i="46"/>
  <c r="P46" i="46"/>
  <c r="P47" i="46"/>
  <c r="P48" i="46"/>
  <c r="P49" i="46"/>
  <c r="P50" i="46"/>
  <c r="P51" i="46"/>
  <c r="P52" i="46"/>
  <c r="P53" i="46"/>
  <c r="B46" i="46"/>
  <c r="B47" i="46"/>
  <c r="B48" i="46"/>
  <c r="B49" i="46"/>
  <c r="B50" i="46"/>
  <c r="B51" i="46"/>
  <c r="B52" i="46"/>
  <c r="B53" i="46"/>
  <c r="C46" i="46"/>
  <c r="C47" i="46"/>
  <c r="C48" i="46"/>
  <c r="C49" i="46"/>
  <c r="C50" i="46"/>
  <c r="C51" i="46"/>
  <c r="C52" i="46"/>
  <c r="C53" i="46"/>
  <c r="D46" i="46"/>
  <c r="D47" i="46"/>
  <c r="D48" i="46"/>
  <c r="D49" i="46"/>
  <c r="D50" i="46"/>
  <c r="D51" i="46"/>
  <c r="D52" i="46"/>
  <c r="D53" i="46"/>
  <c r="E46" i="46"/>
  <c r="E47" i="46"/>
  <c r="E48" i="46"/>
  <c r="E49" i="46"/>
  <c r="E50" i="46"/>
  <c r="E51" i="46"/>
  <c r="E52" i="46"/>
  <c r="E53" i="46"/>
  <c r="F46" i="46"/>
  <c r="F47" i="46"/>
  <c r="F48" i="46"/>
  <c r="F49" i="46"/>
  <c r="F50" i="46"/>
  <c r="F51" i="46"/>
  <c r="F52" i="46"/>
  <c r="F53" i="46"/>
  <c r="G46" i="46"/>
  <c r="G47" i="46"/>
  <c r="G48" i="46"/>
  <c r="G49" i="46"/>
  <c r="G50" i="46"/>
  <c r="G51" i="46"/>
  <c r="G52" i="46"/>
  <c r="G53" i="46"/>
  <c r="H46" i="46"/>
  <c r="H47" i="46"/>
  <c r="H48" i="46"/>
  <c r="H49" i="46"/>
  <c r="H50" i="46"/>
  <c r="H51" i="46"/>
  <c r="H52" i="46"/>
  <c r="H53" i="46"/>
  <c r="I46" i="46"/>
  <c r="I47" i="46"/>
  <c r="I48" i="46"/>
  <c r="I49" i="46"/>
  <c r="I50" i="46"/>
  <c r="I51" i="46"/>
  <c r="I52" i="46"/>
  <c r="I53" i="46"/>
  <c r="J46" i="46"/>
  <c r="J47" i="46"/>
  <c r="J48" i="46"/>
  <c r="J49" i="46"/>
  <c r="J50" i="46"/>
  <c r="J51" i="46"/>
  <c r="J52" i="46"/>
  <c r="J53" i="46"/>
  <c r="K46" i="46"/>
  <c r="K47" i="46"/>
  <c r="K48" i="46"/>
  <c r="K49" i="46"/>
  <c r="K50" i="46"/>
  <c r="K51" i="46"/>
  <c r="K52" i="46"/>
  <c r="K53" i="46"/>
  <c r="L46" i="46"/>
  <c r="L47" i="46"/>
  <c r="L48" i="46"/>
  <c r="L49" i="46"/>
  <c r="L50" i="46"/>
  <c r="L51" i="46"/>
  <c r="L52" i="46"/>
  <c r="L53" i="46"/>
  <c r="M46" i="46"/>
  <c r="M47" i="46"/>
  <c r="M48" i="46"/>
  <c r="M49" i="46"/>
  <c r="M50" i="46"/>
  <c r="M51" i="46"/>
  <c r="M52" i="46"/>
  <c r="M53" i="46"/>
  <c r="N46" i="46"/>
  <c r="N47" i="46"/>
  <c r="N48" i="46"/>
  <c r="N49" i="46"/>
  <c r="N50" i="46"/>
  <c r="N51" i="46"/>
  <c r="N52" i="46"/>
  <c r="N53" i="46"/>
  <c r="O46" i="46"/>
  <c r="O47" i="46"/>
  <c r="O48" i="46"/>
  <c r="O49" i="46"/>
  <c r="O50" i="46"/>
  <c r="O51" i="46"/>
  <c r="O52" i="46"/>
  <c r="O53" i="46"/>
  <c r="Q46" i="46"/>
  <c r="Q47" i="46"/>
  <c r="Q48" i="46"/>
  <c r="Q49" i="46"/>
  <c r="Q50" i="46"/>
  <c r="Q51" i="46"/>
  <c r="Q52" i="46"/>
  <c r="Q53" i="46"/>
  <c r="R46" i="46"/>
  <c r="R47" i="46"/>
  <c r="R48" i="46"/>
  <c r="R49" i="46"/>
  <c r="R50" i="46"/>
  <c r="R51" i="46"/>
  <c r="R52" i="46"/>
  <c r="R53" i="46"/>
  <c r="S46" i="46"/>
  <c r="S47" i="46"/>
  <c r="S48" i="46"/>
  <c r="S49" i="46"/>
  <c r="S50" i="46"/>
  <c r="S51" i="46"/>
  <c r="S52" i="46"/>
  <c r="S53" i="46"/>
  <c r="T46" i="46"/>
  <c r="T47" i="46"/>
  <c r="T48" i="46"/>
  <c r="T49" i="46"/>
  <c r="T50" i="46"/>
  <c r="T51" i="46"/>
  <c r="T52" i="46"/>
  <c r="T53" i="46"/>
  <c r="U46" i="46"/>
  <c r="U47" i="46"/>
  <c r="U48" i="46"/>
  <c r="U49" i="46"/>
  <c r="U50" i="46"/>
  <c r="U51" i="46"/>
  <c r="U52" i="46"/>
  <c r="U53" i="46"/>
  <c r="V46" i="46"/>
  <c r="V47" i="46"/>
  <c r="V48" i="46"/>
  <c r="V49" i="46"/>
  <c r="V50" i="46"/>
  <c r="V51" i="46"/>
  <c r="V52" i="46"/>
  <c r="V53" i="46"/>
  <c r="W46" i="46"/>
  <c r="W47" i="46"/>
  <c r="W48" i="46"/>
  <c r="W49" i="46"/>
  <c r="W50" i="46"/>
  <c r="W51" i="46"/>
  <c r="W52" i="46"/>
  <c r="W53" i="46"/>
  <c r="X46" i="46"/>
  <c r="X47" i="46"/>
  <c r="X48" i="46"/>
  <c r="X49" i="46"/>
  <c r="X50" i="46"/>
  <c r="X51" i="46"/>
  <c r="X52" i="46"/>
  <c r="X53" i="46"/>
  <c r="Y56" i="45"/>
  <c r="E21" i="45"/>
  <c r="P42" i="45"/>
  <c r="P44" i="45"/>
  <c r="P45" i="45"/>
  <c r="E46" i="45"/>
  <c r="P46" i="45"/>
  <c r="P47" i="45"/>
  <c r="P48" i="45"/>
  <c r="P49" i="45"/>
  <c r="P50" i="45"/>
  <c r="P51" i="45"/>
  <c r="P52" i="45"/>
  <c r="P53" i="45"/>
  <c r="B44" i="45"/>
  <c r="B45" i="45"/>
  <c r="B46" i="45"/>
  <c r="B47" i="45"/>
  <c r="B48" i="45"/>
  <c r="B49" i="45"/>
  <c r="B50" i="45"/>
  <c r="B51" i="45"/>
  <c r="B52" i="45"/>
  <c r="B53" i="45"/>
  <c r="C42" i="45"/>
  <c r="C45" i="45"/>
  <c r="C47" i="45"/>
  <c r="C48" i="45"/>
  <c r="C49" i="45"/>
  <c r="C50" i="45"/>
  <c r="C51" i="45"/>
  <c r="C52" i="45"/>
  <c r="C53" i="45"/>
  <c r="D42" i="45"/>
  <c r="D46" i="45"/>
  <c r="D47" i="45"/>
  <c r="D48" i="45"/>
  <c r="D49" i="45"/>
  <c r="D50" i="45"/>
  <c r="D51" i="45"/>
  <c r="D52" i="45"/>
  <c r="D53" i="45"/>
  <c r="E45" i="45"/>
  <c r="E47" i="45"/>
  <c r="E48" i="45"/>
  <c r="E49" i="45"/>
  <c r="E50" i="45"/>
  <c r="E51" i="45"/>
  <c r="E52" i="45"/>
  <c r="E53" i="45"/>
  <c r="F42" i="45"/>
  <c r="F45" i="45"/>
  <c r="F46" i="45"/>
  <c r="F47" i="45"/>
  <c r="F48" i="45"/>
  <c r="F49" i="45"/>
  <c r="F50" i="45"/>
  <c r="F51" i="45"/>
  <c r="F52" i="45"/>
  <c r="F53" i="45"/>
  <c r="G45" i="45"/>
  <c r="G46" i="45"/>
  <c r="G47" i="45"/>
  <c r="G48" i="45"/>
  <c r="G49" i="45"/>
  <c r="G50" i="45"/>
  <c r="G51" i="45"/>
  <c r="G52" i="45"/>
  <c r="G53" i="45"/>
  <c r="H42" i="45"/>
  <c r="H45" i="45"/>
  <c r="H47" i="45"/>
  <c r="H48" i="45"/>
  <c r="H49" i="45"/>
  <c r="H50" i="45"/>
  <c r="H51" i="45"/>
  <c r="H52" i="45"/>
  <c r="H53" i="45"/>
  <c r="I42" i="45"/>
  <c r="I45" i="45"/>
  <c r="I46" i="45"/>
  <c r="I47" i="45"/>
  <c r="I48" i="45"/>
  <c r="I49" i="45"/>
  <c r="I50" i="45"/>
  <c r="I51" i="45"/>
  <c r="I52" i="45"/>
  <c r="I53" i="45"/>
  <c r="J45" i="45"/>
  <c r="J46" i="45"/>
  <c r="J47" i="45"/>
  <c r="J48" i="45"/>
  <c r="J49" i="45"/>
  <c r="J50" i="45"/>
  <c r="J51" i="45"/>
  <c r="J52" i="45"/>
  <c r="J53" i="45"/>
  <c r="K42" i="45"/>
  <c r="K45" i="45"/>
  <c r="K46" i="45"/>
  <c r="K47" i="45"/>
  <c r="K48" i="45"/>
  <c r="K49" i="45"/>
  <c r="K50" i="45"/>
  <c r="K51" i="45"/>
  <c r="K52" i="45"/>
  <c r="K53" i="45"/>
  <c r="L42" i="45"/>
  <c r="L45" i="45"/>
  <c r="L46" i="45"/>
  <c r="L47" i="45"/>
  <c r="L48" i="45"/>
  <c r="L49" i="45"/>
  <c r="L50" i="45"/>
  <c r="L51" i="45"/>
  <c r="L52" i="45"/>
  <c r="L53" i="45"/>
  <c r="M42" i="45"/>
  <c r="M45" i="45"/>
  <c r="M46" i="45"/>
  <c r="M47" i="45"/>
  <c r="M48" i="45"/>
  <c r="M49" i="45"/>
  <c r="M50" i="45"/>
  <c r="M51" i="45"/>
  <c r="M52" i="45"/>
  <c r="M53" i="45"/>
  <c r="N42" i="45"/>
  <c r="N45" i="45"/>
  <c r="N46" i="45"/>
  <c r="N47" i="45"/>
  <c r="N48" i="45"/>
  <c r="N49" i="45"/>
  <c r="N50" i="45"/>
  <c r="N51" i="45"/>
  <c r="N52" i="45"/>
  <c r="N53" i="45"/>
  <c r="O42" i="45"/>
  <c r="O45" i="45"/>
  <c r="O46" i="45"/>
  <c r="O47" i="45"/>
  <c r="O48" i="45"/>
  <c r="O49" i="45"/>
  <c r="O50" i="45"/>
  <c r="O51" i="45"/>
  <c r="O52" i="45"/>
  <c r="O53" i="45"/>
  <c r="Q42" i="45"/>
  <c r="Q44" i="45"/>
  <c r="Q45" i="45"/>
  <c r="Q46" i="45"/>
  <c r="Q47" i="45"/>
  <c r="Q48" i="45"/>
  <c r="Q49" i="45"/>
  <c r="Q50" i="45"/>
  <c r="Q51" i="45"/>
  <c r="Q52" i="45"/>
  <c r="Q53" i="45"/>
  <c r="R42" i="45"/>
  <c r="R45" i="45"/>
  <c r="R46" i="45"/>
  <c r="R47" i="45"/>
  <c r="R48" i="45"/>
  <c r="R49" i="45"/>
  <c r="R50" i="45"/>
  <c r="R51" i="45"/>
  <c r="R52" i="45"/>
  <c r="R53" i="45"/>
  <c r="S44" i="45"/>
  <c r="S45" i="45"/>
  <c r="S46" i="45"/>
  <c r="S47" i="45"/>
  <c r="S48" i="45"/>
  <c r="S49" i="45"/>
  <c r="S50" i="45"/>
  <c r="S51" i="45"/>
  <c r="S52" i="45"/>
  <c r="S53" i="45"/>
  <c r="T42" i="45"/>
  <c r="T45" i="45"/>
  <c r="T46" i="45"/>
  <c r="T47" i="45"/>
  <c r="T48" i="45"/>
  <c r="T49" i="45"/>
  <c r="T50" i="45"/>
  <c r="T51" i="45"/>
  <c r="T52" i="45"/>
  <c r="T53" i="45"/>
  <c r="U42" i="45"/>
  <c r="U45" i="45"/>
  <c r="U46" i="45"/>
  <c r="U47" i="45"/>
  <c r="U48" i="45"/>
  <c r="U49" i="45"/>
  <c r="U50" i="45"/>
  <c r="U51" i="45"/>
  <c r="U52" i="45"/>
  <c r="U53" i="45"/>
  <c r="V42" i="45"/>
  <c r="V45" i="45"/>
  <c r="V46" i="45"/>
  <c r="V47" i="45"/>
  <c r="V48" i="45"/>
  <c r="V49" i="45"/>
  <c r="V50" i="45"/>
  <c r="V51" i="45"/>
  <c r="V52" i="45"/>
  <c r="V53" i="45"/>
  <c r="W42" i="45"/>
  <c r="W45" i="45"/>
  <c r="W46" i="45"/>
  <c r="W47" i="45"/>
  <c r="W48" i="45"/>
  <c r="W49" i="45"/>
  <c r="W50" i="45"/>
  <c r="W51" i="45"/>
  <c r="W52" i="45"/>
  <c r="W53" i="45"/>
  <c r="X42" i="45"/>
  <c r="X45" i="45"/>
  <c r="X46" i="45"/>
  <c r="X47" i="45"/>
  <c r="X48" i="45"/>
  <c r="X49" i="45"/>
  <c r="X50" i="45"/>
  <c r="X51" i="45"/>
  <c r="X52" i="45"/>
  <c r="X53" i="45"/>
  <c r="Y56" i="44"/>
  <c r="E25" i="44"/>
  <c r="G25" i="44"/>
  <c r="M138" i="14"/>
  <c r="R45" i="44"/>
  <c r="P46" i="44"/>
  <c r="P47" i="44"/>
  <c r="P48" i="44"/>
  <c r="P49" i="44"/>
  <c r="P50" i="44"/>
  <c r="P51" i="44"/>
  <c r="P52" i="44"/>
  <c r="P53" i="44"/>
  <c r="B47" i="44"/>
  <c r="B48" i="44"/>
  <c r="B49" i="44"/>
  <c r="B50" i="44"/>
  <c r="B51" i="44"/>
  <c r="B52" i="44"/>
  <c r="B53" i="44"/>
  <c r="C46" i="44"/>
  <c r="C47" i="44"/>
  <c r="C48" i="44"/>
  <c r="C49" i="44"/>
  <c r="C50" i="44"/>
  <c r="C51" i="44"/>
  <c r="C52" i="44"/>
  <c r="C53" i="44"/>
  <c r="D47" i="44"/>
  <c r="D48" i="44"/>
  <c r="D49" i="44"/>
  <c r="D50" i="44"/>
  <c r="D51" i="44"/>
  <c r="D52" i="44"/>
  <c r="D53" i="44"/>
  <c r="E47" i="44"/>
  <c r="E48" i="44"/>
  <c r="E49" i="44"/>
  <c r="E50" i="44"/>
  <c r="E51" i="44"/>
  <c r="E52" i="44"/>
  <c r="E53" i="44"/>
  <c r="F47" i="44"/>
  <c r="F48" i="44"/>
  <c r="F49" i="44"/>
  <c r="F50" i="44"/>
  <c r="F51" i="44"/>
  <c r="F52" i="44"/>
  <c r="F53" i="44"/>
  <c r="G47" i="44"/>
  <c r="G48" i="44"/>
  <c r="G49" i="44"/>
  <c r="G50" i="44"/>
  <c r="G51" i="44"/>
  <c r="G52" i="44"/>
  <c r="G53" i="44"/>
  <c r="H47" i="44"/>
  <c r="H48" i="44"/>
  <c r="H49" i="44"/>
  <c r="H50" i="44"/>
  <c r="H51" i="44"/>
  <c r="H52" i="44"/>
  <c r="H53" i="44"/>
  <c r="I46" i="44"/>
  <c r="I47" i="44"/>
  <c r="I48" i="44"/>
  <c r="I49" i="44"/>
  <c r="I50" i="44"/>
  <c r="I51" i="44"/>
  <c r="I52" i="44"/>
  <c r="I53" i="44"/>
  <c r="J47" i="44"/>
  <c r="J48" i="44"/>
  <c r="J49" i="44"/>
  <c r="J50" i="44"/>
  <c r="J51" i="44"/>
  <c r="J52" i="44"/>
  <c r="J53" i="44"/>
  <c r="K46" i="44"/>
  <c r="K47" i="44"/>
  <c r="K48" i="44"/>
  <c r="K49" i="44"/>
  <c r="K50" i="44"/>
  <c r="K51" i="44"/>
  <c r="K52" i="44"/>
  <c r="K53" i="44"/>
  <c r="L46" i="44"/>
  <c r="L47" i="44"/>
  <c r="L48" i="44"/>
  <c r="L49" i="44"/>
  <c r="L50" i="44"/>
  <c r="L51" i="44"/>
  <c r="L52" i="44"/>
  <c r="L53" i="44"/>
  <c r="M47" i="44"/>
  <c r="M48" i="44"/>
  <c r="M49" i="44"/>
  <c r="M50" i="44"/>
  <c r="M51" i="44"/>
  <c r="M52" i="44"/>
  <c r="M53" i="44"/>
  <c r="N46" i="44"/>
  <c r="N47" i="44"/>
  <c r="N48" i="44"/>
  <c r="N49" i="44"/>
  <c r="N50" i="44"/>
  <c r="N51" i="44"/>
  <c r="N52" i="44"/>
  <c r="N53" i="44"/>
  <c r="O47" i="44"/>
  <c r="O48" i="44"/>
  <c r="O49" i="44"/>
  <c r="O50" i="44"/>
  <c r="O51" i="44"/>
  <c r="O52" i="44"/>
  <c r="O53" i="44"/>
  <c r="Q46" i="44"/>
  <c r="Q47" i="44"/>
  <c r="Q48" i="44"/>
  <c r="Q49" i="44"/>
  <c r="Q50" i="44"/>
  <c r="Q51" i="44"/>
  <c r="Q52" i="44"/>
  <c r="Q53" i="44"/>
  <c r="R46" i="44"/>
  <c r="R47" i="44"/>
  <c r="R48" i="44"/>
  <c r="R49" i="44"/>
  <c r="R50" i="44"/>
  <c r="R51" i="44"/>
  <c r="R52" i="44"/>
  <c r="R53" i="44"/>
  <c r="S47" i="44"/>
  <c r="S48" i="44"/>
  <c r="S49" i="44"/>
  <c r="S50" i="44"/>
  <c r="S51" i="44"/>
  <c r="S52" i="44"/>
  <c r="S53" i="44"/>
  <c r="T46" i="44"/>
  <c r="T47" i="44"/>
  <c r="T48" i="44"/>
  <c r="T49" i="44"/>
  <c r="T50" i="44"/>
  <c r="T51" i="44"/>
  <c r="T52" i="44"/>
  <c r="T53" i="44"/>
  <c r="U46" i="44"/>
  <c r="U47" i="44"/>
  <c r="U48" i="44"/>
  <c r="U49" i="44"/>
  <c r="U50" i="44"/>
  <c r="U51" i="44"/>
  <c r="U52" i="44"/>
  <c r="U53" i="44"/>
  <c r="V46" i="44"/>
  <c r="V47" i="44"/>
  <c r="V48" i="44"/>
  <c r="V49" i="44"/>
  <c r="V50" i="44"/>
  <c r="V51" i="44"/>
  <c r="V52" i="44"/>
  <c r="V53" i="44"/>
  <c r="W46" i="44"/>
  <c r="W47" i="44"/>
  <c r="W48" i="44"/>
  <c r="W49" i="44"/>
  <c r="W50" i="44"/>
  <c r="W51" i="44"/>
  <c r="W52" i="44"/>
  <c r="W53" i="44"/>
  <c r="X46" i="44"/>
  <c r="X47" i="44"/>
  <c r="X48" i="44"/>
  <c r="X49" i="44"/>
  <c r="X50" i="44"/>
  <c r="X51" i="44"/>
  <c r="X52" i="44"/>
  <c r="X53" i="44"/>
  <c r="Y56" i="43"/>
  <c r="E20" i="43"/>
  <c r="P47" i="43"/>
  <c r="P48" i="43"/>
  <c r="P49" i="43"/>
  <c r="P50" i="43"/>
  <c r="P51" i="43"/>
  <c r="P52" i="43"/>
  <c r="P53" i="43"/>
  <c r="B47" i="43"/>
  <c r="B48" i="43"/>
  <c r="B49" i="43"/>
  <c r="B50" i="43"/>
  <c r="B51" i="43"/>
  <c r="B52" i="43"/>
  <c r="B53" i="43"/>
  <c r="C47" i="43"/>
  <c r="C48" i="43"/>
  <c r="C49" i="43"/>
  <c r="C50" i="43"/>
  <c r="C51" i="43"/>
  <c r="C52" i="43"/>
  <c r="C53" i="43"/>
  <c r="D47" i="43"/>
  <c r="D48" i="43"/>
  <c r="D49" i="43"/>
  <c r="D50" i="43"/>
  <c r="D51" i="43"/>
  <c r="D52" i="43"/>
  <c r="D53" i="43"/>
  <c r="E47" i="43"/>
  <c r="E48" i="43"/>
  <c r="E49" i="43"/>
  <c r="E50" i="43"/>
  <c r="E51" i="43"/>
  <c r="E52" i="43"/>
  <c r="E53" i="43"/>
  <c r="F47" i="43"/>
  <c r="F48" i="43"/>
  <c r="F49" i="43"/>
  <c r="F50" i="43"/>
  <c r="F51" i="43"/>
  <c r="F52" i="43"/>
  <c r="F53" i="43"/>
  <c r="G47" i="43"/>
  <c r="G48" i="43"/>
  <c r="G49" i="43"/>
  <c r="G50" i="43"/>
  <c r="G51" i="43"/>
  <c r="G52" i="43"/>
  <c r="G53" i="43"/>
  <c r="H47" i="43"/>
  <c r="H48" i="43"/>
  <c r="H49" i="43"/>
  <c r="H50" i="43"/>
  <c r="H51" i="43"/>
  <c r="H52" i="43"/>
  <c r="H53" i="43"/>
  <c r="I47" i="43"/>
  <c r="I48" i="43"/>
  <c r="I49" i="43"/>
  <c r="I50" i="43"/>
  <c r="I51" i="43"/>
  <c r="I52" i="43"/>
  <c r="I53" i="43"/>
  <c r="J47" i="43"/>
  <c r="J48" i="43"/>
  <c r="J49" i="43"/>
  <c r="J50" i="43"/>
  <c r="J51" i="43"/>
  <c r="J52" i="43"/>
  <c r="J53" i="43"/>
  <c r="K47" i="43"/>
  <c r="K48" i="43"/>
  <c r="K49" i="43"/>
  <c r="K50" i="43"/>
  <c r="K51" i="43"/>
  <c r="K52" i="43"/>
  <c r="K53" i="43"/>
  <c r="L47" i="43"/>
  <c r="L48" i="43"/>
  <c r="L49" i="43"/>
  <c r="L50" i="43"/>
  <c r="L51" i="43"/>
  <c r="L52" i="43"/>
  <c r="L53" i="43"/>
  <c r="M47" i="43"/>
  <c r="M48" i="43"/>
  <c r="M49" i="43"/>
  <c r="M50" i="43"/>
  <c r="M51" i="43"/>
  <c r="M52" i="43"/>
  <c r="M53" i="43"/>
  <c r="N47" i="43"/>
  <c r="N48" i="43"/>
  <c r="N49" i="43"/>
  <c r="N50" i="43"/>
  <c r="N51" i="43"/>
  <c r="N52" i="43"/>
  <c r="N53" i="43"/>
  <c r="O47" i="43"/>
  <c r="O48" i="43"/>
  <c r="O49" i="43"/>
  <c r="O50" i="43"/>
  <c r="O51" i="43"/>
  <c r="O52" i="43"/>
  <c r="O53" i="43"/>
  <c r="Q47" i="43"/>
  <c r="Q48" i="43"/>
  <c r="Q49" i="43"/>
  <c r="Q50" i="43"/>
  <c r="Q51" i="43"/>
  <c r="Q52" i="43"/>
  <c r="Q53" i="43"/>
  <c r="R47" i="43"/>
  <c r="R48" i="43"/>
  <c r="R49" i="43"/>
  <c r="R50" i="43"/>
  <c r="R51" i="43"/>
  <c r="R52" i="43"/>
  <c r="R53" i="43"/>
  <c r="S47" i="43"/>
  <c r="S48" i="43"/>
  <c r="S49" i="43"/>
  <c r="S50" i="43"/>
  <c r="S51" i="43"/>
  <c r="S52" i="43"/>
  <c r="S53" i="43"/>
  <c r="T47" i="43"/>
  <c r="T48" i="43"/>
  <c r="T49" i="43"/>
  <c r="T50" i="43"/>
  <c r="T51" i="43"/>
  <c r="T52" i="43"/>
  <c r="T53" i="43"/>
  <c r="U47" i="43"/>
  <c r="U48" i="43"/>
  <c r="U49" i="43"/>
  <c r="U50" i="43"/>
  <c r="U51" i="43"/>
  <c r="U52" i="43"/>
  <c r="U53" i="43"/>
  <c r="V47" i="43"/>
  <c r="V48" i="43"/>
  <c r="V49" i="43"/>
  <c r="V50" i="43"/>
  <c r="V51" i="43"/>
  <c r="V52" i="43"/>
  <c r="V53" i="43"/>
  <c r="W47" i="43"/>
  <c r="W48" i="43"/>
  <c r="W49" i="43"/>
  <c r="W50" i="43"/>
  <c r="W51" i="43"/>
  <c r="W52" i="43"/>
  <c r="W53" i="43"/>
  <c r="X47" i="43"/>
  <c r="X48" i="43"/>
  <c r="X49" i="43"/>
  <c r="X50" i="43"/>
  <c r="X51" i="43"/>
  <c r="X52" i="43"/>
  <c r="X53" i="43"/>
  <c r="Y56" i="42"/>
  <c r="E18" i="42"/>
  <c r="Y56" i="41"/>
  <c r="E18" i="41"/>
  <c r="Y56" i="40"/>
  <c r="P46" i="40"/>
  <c r="P47" i="40"/>
  <c r="P48" i="40"/>
  <c r="P49" i="40"/>
  <c r="P50" i="40"/>
  <c r="P51" i="40"/>
  <c r="P52" i="40"/>
  <c r="P53" i="40"/>
  <c r="B46" i="40"/>
  <c r="B47" i="40"/>
  <c r="B48" i="40"/>
  <c r="B49" i="40"/>
  <c r="B50" i="40"/>
  <c r="B51" i="40"/>
  <c r="B52" i="40"/>
  <c r="B53" i="40"/>
  <c r="C46" i="40"/>
  <c r="C47" i="40"/>
  <c r="C48" i="40"/>
  <c r="C49" i="40"/>
  <c r="C50" i="40"/>
  <c r="C51" i="40"/>
  <c r="C52" i="40"/>
  <c r="C53" i="40"/>
  <c r="D46" i="40"/>
  <c r="D47" i="40"/>
  <c r="D48" i="40"/>
  <c r="D49" i="40"/>
  <c r="D50" i="40"/>
  <c r="D51" i="40"/>
  <c r="D52" i="40"/>
  <c r="D53" i="40"/>
  <c r="E46" i="40"/>
  <c r="E47" i="40"/>
  <c r="E48" i="40"/>
  <c r="E49" i="40"/>
  <c r="E50" i="40"/>
  <c r="E51" i="40"/>
  <c r="E52" i="40"/>
  <c r="E53" i="40"/>
  <c r="F46" i="40"/>
  <c r="F47" i="40"/>
  <c r="F48" i="40"/>
  <c r="F49" i="40"/>
  <c r="F50" i="40"/>
  <c r="F51" i="40"/>
  <c r="F52" i="40"/>
  <c r="F53" i="40"/>
  <c r="G46" i="40"/>
  <c r="G47" i="40"/>
  <c r="G48" i="40"/>
  <c r="G49" i="40"/>
  <c r="G50" i="40"/>
  <c r="G51" i="40"/>
  <c r="G52" i="40"/>
  <c r="G53" i="40"/>
  <c r="H46" i="40"/>
  <c r="H47" i="40"/>
  <c r="H48" i="40"/>
  <c r="H49" i="40"/>
  <c r="H50" i="40"/>
  <c r="H51" i="40"/>
  <c r="H52" i="40"/>
  <c r="H53" i="40"/>
  <c r="I46" i="40"/>
  <c r="I47" i="40"/>
  <c r="I48" i="40"/>
  <c r="I49" i="40"/>
  <c r="I50" i="40"/>
  <c r="I51" i="40"/>
  <c r="I52" i="40"/>
  <c r="I53" i="40"/>
  <c r="J46" i="40"/>
  <c r="J47" i="40"/>
  <c r="J48" i="40"/>
  <c r="J49" i="40"/>
  <c r="J50" i="40"/>
  <c r="J51" i="40"/>
  <c r="J52" i="40"/>
  <c r="J53" i="40"/>
  <c r="K46" i="40"/>
  <c r="K47" i="40"/>
  <c r="K48" i="40"/>
  <c r="K49" i="40"/>
  <c r="K50" i="40"/>
  <c r="K51" i="40"/>
  <c r="K52" i="40"/>
  <c r="K53" i="40"/>
  <c r="L46" i="40"/>
  <c r="L47" i="40"/>
  <c r="L48" i="40"/>
  <c r="L49" i="40"/>
  <c r="L50" i="40"/>
  <c r="L51" i="40"/>
  <c r="L52" i="40"/>
  <c r="L53" i="40"/>
  <c r="M46" i="40"/>
  <c r="M47" i="40"/>
  <c r="M48" i="40"/>
  <c r="M49" i="40"/>
  <c r="M50" i="40"/>
  <c r="M51" i="40"/>
  <c r="M52" i="40"/>
  <c r="M53" i="40"/>
  <c r="N46" i="40"/>
  <c r="N47" i="40"/>
  <c r="N48" i="40"/>
  <c r="N49" i="40"/>
  <c r="N50" i="40"/>
  <c r="N51" i="40"/>
  <c r="N52" i="40"/>
  <c r="N53" i="40"/>
  <c r="O46" i="40"/>
  <c r="O47" i="40"/>
  <c r="O48" i="40"/>
  <c r="O49" i="40"/>
  <c r="O50" i="40"/>
  <c r="O51" i="40"/>
  <c r="O52" i="40"/>
  <c r="O53" i="40"/>
  <c r="Q46" i="40"/>
  <c r="Q47" i="40"/>
  <c r="Q48" i="40"/>
  <c r="Q49" i="40"/>
  <c r="Q50" i="40"/>
  <c r="Q51" i="40"/>
  <c r="Q52" i="40"/>
  <c r="Q53" i="40"/>
  <c r="R46" i="40"/>
  <c r="R47" i="40"/>
  <c r="R48" i="40"/>
  <c r="R49" i="40"/>
  <c r="R50" i="40"/>
  <c r="R51" i="40"/>
  <c r="R52" i="40"/>
  <c r="R53" i="40"/>
  <c r="S46" i="40"/>
  <c r="S47" i="40"/>
  <c r="S48" i="40"/>
  <c r="S49" i="40"/>
  <c r="S50" i="40"/>
  <c r="S51" i="40"/>
  <c r="S52" i="40"/>
  <c r="S53" i="40"/>
  <c r="T46" i="40"/>
  <c r="T47" i="40"/>
  <c r="T48" i="40"/>
  <c r="T49" i="40"/>
  <c r="T50" i="40"/>
  <c r="T51" i="40"/>
  <c r="T52" i="40"/>
  <c r="T53" i="40"/>
  <c r="U46" i="40"/>
  <c r="U47" i="40"/>
  <c r="U48" i="40"/>
  <c r="U49" i="40"/>
  <c r="U50" i="40"/>
  <c r="U51" i="40"/>
  <c r="U52" i="40"/>
  <c r="U53" i="40"/>
  <c r="V46" i="40"/>
  <c r="V47" i="40"/>
  <c r="V48" i="40"/>
  <c r="V49" i="40"/>
  <c r="V50" i="40"/>
  <c r="V51" i="40"/>
  <c r="V52" i="40"/>
  <c r="V53" i="40"/>
  <c r="W46" i="40"/>
  <c r="W47" i="40"/>
  <c r="W48" i="40"/>
  <c r="W49" i="40"/>
  <c r="W50" i="40"/>
  <c r="W51" i="40"/>
  <c r="W52" i="40"/>
  <c r="W53" i="40"/>
  <c r="X46" i="40"/>
  <c r="X47" i="40"/>
  <c r="X48" i="40"/>
  <c r="X49" i="40"/>
  <c r="X50" i="40"/>
  <c r="X51" i="40"/>
  <c r="X52" i="40"/>
  <c r="X53" i="40"/>
  <c r="Y56" i="37"/>
  <c r="E24" i="37"/>
  <c r="G24" i="37"/>
  <c r="G95" i="14"/>
  <c r="P45" i="37"/>
  <c r="P46" i="37"/>
  <c r="P47" i="37"/>
  <c r="P48" i="37"/>
  <c r="P49" i="37"/>
  <c r="P50" i="37"/>
  <c r="P51" i="37"/>
  <c r="P52" i="37"/>
  <c r="P53" i="37"/>
  <c r="B45" i="37"/>
  <c r="B46" i="37"/>
  <c r="B47" i="37"/>
  <c r="B48" i="37"/>
  <c r="B49" i="37"/>
  <c r="B50" i="37"/>
  <c r="B51" i="37"/>
  <c r="B52" i="37"/>
  <c r="B53" i="37"/>
  <c r="C45" i="37"/>
  <c r="C46" i="37"/>
  <c r="C47" i="37"/>
  <c r="C48" i="37"/>
  <c r="C49" i="37"/>
  <c r="C50" i="37"/>
  <c r="C51" i="37"/>
  <c r="C52" i="37"/>
  <c r="C53" i="37"/>
  <c r="D45" i="37"/>
  <c r="D46" i="37"/>
  <c r="D47" i="37"/>
  <c r="D48" i="37"/>
  <c r="D49" i="37"/>
  <c r="D50" i="37"/>
  <c r="D51" i="37"/>
  <c r="D52" i="37"/>
  <c r="D53" i="37"/>
  <c r="E45" i="37"/>
  <c r="E46" i="37"/>
  <c r="E47" i="37"/>
  <c r="E48" i="37"/>
  <c r="E49" i="37"/>
  <c r="E50" i="37"/>
  <c r="E51" i="37"/>
  <c r="E52" i="37"/>
  <c r="E53" i="37"/>
  <c r="F45" i="37"/>
  <c r="F46" i="37"/>
  <c r="F47" i="37"/>
  <c r="F48" i="37"/>
  <c r="F49" i="37"/>
  <c r="F50" i="37"/>
  <c r="F51" i="37"/>
  <c r="F52" i="37"/>
  <c r="F53" i="37"/>
  <c r="G45" i="37"/>
  <c r="G46" i="37"/>
  <c r="G47" i="37"/>
  <c r="G48" i="37"/>
  <c r="G49" i="37"/>
  <c r="G50" i="37"/>
  <c r="G51" i="37"/>
  <c r="G52" i="37"/>
  <c r="G53" i="37"/>
  <c r="H44" i="37"/>
  <c r="H45" i="37"/>
  <c r="H46" i="37"/>
  <c r="H47" i="37"/>
  <c r="H48" i="37"/>
  <c r="H49" i="37"/>
  <c r="H50" i="37"/>
  <c r="H51" i="37"/>
  <c r="H52" i="37"/>
  <c r="H53" i="37"/>
  <c r="I45" i="37"/>
  <c r="I46" i="37"/>
  <c r="I47" i="37"/>
  <c r="I48" i="37"/>
  <c r="I49" i="37"/>
  <c r="I50" i="37"/>
  <c r="I51" i="37"/>
  <c r="I52" i="37"/>
  <c r="I53" i="37"/>
  <c r="J45" i="37"/>
  <c r="J46" i="37"/>
  <c r="J47" i="37"/>
  <c r="J48" i="37"/>
  <c r="J49" i="37"/>
  <c r="J50" i="37"/>
  <c r="J51" i="37"/>
  <c r="J52" i="37"/>
  <c r="J53" i="37"/>
  <c r="K45" i="37"/>
  <c r="K46" i="37"/>
  <c r="K47" i="37"/>
  <c r="K48" i="37"/>
  <c r="K49" i="37"/>
  <c r="K50" i="37"/>
  <c r="K51" i="37"/>
  <c r="K52" i="37"/>
  <c r="K53" i="37"/>
  <c r="L45" i="37"/>
  <c r="L46" i="37"/>
  <c r="L47" i="37"/>
  <c r="L48" i="37"/>
  <c r="L49" i="37"/>
  <c r="L50" i="37"/>
  <c r="L51" i="37"/>
  <c r="L52" i="37"/>
  <c r="L53" i="37"/>
  <c r="M45" i="37"/>
  <c r="M46" i="37"/>
  <c r="M47" i="37"/>
  <c r="M48" i="37"/>
  <c r="M49" i="37"/>
  <c r="M50" i="37"/>
  <c r="M51" i="37"/>
  <c r="M52" i="37"/>
  <c r="M53" i="37"/>
  <c r="N45" i="37"/>
  <c r="N46" i="37"/>
  <c r="N47" i="37"/>
  <c r="N48" i="37"/>
  <c r="N49" i="37"/>
  <c r="N50" i="37"/>
  <c r="N51" i="37"/>
  <c r="N52" i="37"/>
  <c r="N53" i="37"/>
  <c r="O45" i="37"/>
  <c r="O46" i="37"/>
  <c r="O47" i="37"/>
  <c r="O48" i="37"/>
  <c r="O49" i="37"/>
  <c r="O50" i="37"/>
  <c r="O51" i="37"/>
  <c r="O52" i="37"/>
  <c r="O53" i="37"/>
  <c r="Q44" i="37"/>
  <c r="Q45" i="37"/>
  <c r="Q46" i="37"/>
  <c r="Q47" i="37"/>
  <c r="Q48" i="37"/>
  <c r="Q49" i="37"/>
  <c r="Q50" i="37"/>
  <c r="Q51" i="37"/>
  <c r="Q52" i="37"/>
  <c r="Q53" i="37"/>
  <c r="R45" i="37"/>
  <c r="R46" i="37"/>
  <c r="R47" i="37"/>
  <c r="R48" i="37"/>
  <c r="R49" i="37"/>
  <c r="R50" i="37"/>
  <c r="R51" i="37"/>
  <c r="R52" i="37"/>
  <c r="R53" i="37"/>
  <c r="S45" i="37"/>
  <c r="S46" i="37"/>
  <c r="S47" i="37"/>
  <c r="S48" i="37"/>
  <c r="S49" i="37"/>
  <c r="S50" i="37"/>
  <c r="S51" i="37"/>
  <c r="S52" i="37"/>
  <c r="S53" i="37"/>
  <c r="T45" i="37"/>
  <c r="T46" i="37"/>
  <c r="T47" i="37"/>
  <c r="T48" i="37"/>
  <c r="T49" i="37"/>
  <c r="T50" i="37"/>
  <c r="T51" i="37"/>
  <c r="T52" i="37"/>
  <c r="T53" i="37"/>
  <c r="U45" i="37"/>
  <c r="U46" i="37"/>
  <c r="U47" i="37"/>
  <c r="U48" i="37"/>
  <c r="U49" i="37"/>
  <c r="U50" i="37"/>
  <c r="U51" i="37"/>
  <c r="U52" i="37"/>
  <c r="U53" i="37"/>
  <c r="V45" i="37"/>
  <c r="V46" i="37"/>
  <c r="V47" i="37"/>
  <c r="V48" i="37"/>
  <c r="V49" i="37"/>
  <c r="V50" i="37"/>
  <c r="V51" i="37"/>
  <c r="V52" i="37"/>
  <c r="V53" i="37"/>
  <c r="W45" i="37"/>
  <c r="W46" i="37"/>
  <c r="W47" i="37"/>
  <c r="W48" i="37"/>
  <c r="W49" i="37"/>
  <c r="W50" i="37"/>
  <c r="W51" i="37"/>
  <c r="W52" i="37"/>
  <c r="W53" i="37"/>
  <c r="X45" i="37"/>
  <c r="X46" i="37"/>
  <c r="X47" i="37"/>
  <c r="X48" i="37"/>
  <c r="X49" i="37"/>
  <c r="X50" i="37"/>
  <c r="X51" i="37"/>
  <c r="X52" i="37"/>
  <c r="X53" i="37"/>
  <c r="Y56" i="36"/>
  <c r="E20" i="36"/>
  <c r="Q44" i="36"/>
  <c r="P46" i="36"/>
  <c r="P47" i="36"/>
  <c r="P48" i="36"/>
  <c r="P49" i="36"/>
  <c r="P50" i="36"/>
  <c r="P51" i="36"/>
  <c r="P52" i="36"/>
  <c r="P53" i="36"/>
  <c r="B46" i="36"/>
  <c r="B47" i="36"/>
  <c r="B48" i="36"/>
  <c r="B49" i="36"/>
  <c r="B50" i="36"/>
  <c r="B51" i="36"/>
  <c r="B52" i="36"/>
  <c r="B53" i="36"/>
  <c r="C46" i="36"/>
  <c r="C47" i="36"/>
  <c r="C48" i="36"/>
  <c r="C49" i="36"/>
  <c r="C50" i="36"/>
  <c r="C51" i="36"/>
  <c r="C52" i="36"/>
  <c r="C53" i="36"/>
  <c r="D46" i="36"/>
  <c r="D47" i="36"/>
  <c r="D48" i="36"/>
  <c r="D49" i="36"/>
  <c r="D50" i="36"/>
  <c r="D51" i="36"/>
  <c r="D52" i="36"/>
  <c r="D53" i="36"/>
  <c r="E46" i="36"/>
  <c r="E47" i="36"/>
  <c r="E48" i="36"/>
  <c r="E49" i="36"/>
  <c r="E50" i="36"/>
  <c r="E51" i="36"/>
  <c r="E52" i="36"/>
  <c r="E53" i="36"/>
  <c r="F46" i="36"/>
  <c r="F47" i="36"/>
  <c r="F48" i="36"/>
  <c r="F49" i="36"/>
  <c r="F50" i="36"/>
  <c r="F51" i="36"/>
  <c r="F52" i="36"/>
  <c r="F53" i="36"/>
  <c r="G46" i="36"/>
  <c r="G47" i="36"/>
  <c r="G48" i="36"/>
  <c r="G49" i="36"/>
  <c r="G50" i="36"/>
  <c r="G51" i="36"/>
  <c r="G52" i="36"/>
  <c r="G53" i="36"/>
  <c r="H44" i="36"/>
  <c r="H46" i="36"/>
  <c r="H47" i="36"/>
  <c r="H48" i="36"/>
  <c r="H49" i="36"/>
  <c r="H50" i="36"/>
  <c r="H51" i="36"/>
  <c r="H52" i="36"/>
  <c r="H53" i="36"/>
  <c r="I46" i="36"/>
  <c r="I47" i="36"/>
  <c r="I48" i="36"/>
  <c r="I49" i="36"/>
  <c r="I50" i="36"/>
  <c r="I51" i="36"/>
  <c r="I52" i="36"/>
  <c r="I53" i="36"/>
  <c r="J46" i="36"/>
  <c r="J47" i="36"/>
  <c r="J48" i="36"/>
  <c r="J49" i="36"/>
  <c r="J50" i="36"/>
  <c r="J51" i="36"/>
  <c r="J52" i="36"/>
  <c r="J53" i="36"/>
  <c r="K46" i="36"/>
  <c r="K47" i="36"/>
  <c r="K48" i="36"/>
  <c r="K49" i="36"/>
  <c r="K50" i="36"/>
  <c r="K51" i="36"/>
  <c r="K52" i="36"/>
  <c r="K53" i="36"/>
  <c r="L46" i="36"/>
  <c r="L47" i="36"/>
  <c r="L48" i="36"/>
  <c r="L49" i="36"/>
  <c r="L50" i="36"/>
  <c r="L51" i="36"/>
  <c r="L52" i="36"/>
  <c r="L53" i="36"/>
  <c r="M46" i="36"/>
  <c r="M47" i="36"/>
  <c r="M48" i="36"/>
  <c r="M49" i="36"/>
  <c r="M50" i="36"/>
  <c r="M51" i="36"/>
  <c r="M52" i="36"/>
  <c r="M53" i="36"/>
  <c r="N46" i="36"/>
  <c r="N47" i="36"/>
  <c r="N48" i="36"/>
  <c r="N49" i="36"/>
  <c r="N50" i="36"/>
  <c r="N51" i="36"/>
  <c r="N52" i="36"/>
  <c r="N53" i="36"/>
  <c r="O46" i="36"/>
  <c r="O47" i="36"/>
  <c r="O48" i="36"/>
  <c r="O49" i="36"/>
  <c r="O50" i="36"/>
  <c r="O51" i="36"/>
  <c r="O52" i="36"/>
  <c r="O53" i="36"/>
  <c r="Q46" i="36"/>
  <c r="Q47" i="36"/>
  <c r="Q48" i="36"/>
  <c r="Q49" i="36"/>
  <c r="Q50" i="36"/>
  <c r="Q51" i="36"/>
  <c r="Q52" i="36"/>
  <c r="Q53" i="36"/>
  <c r="R46" i="36"/>
  <c r="R47" i="36"/>
  <c r="R48" i="36"/>
  <c r="R49" i="36"/>
  <c r="R50" i="36"/>
  <c r="R51" i="36"/>
  <c r="R52" i="36"/>
  <c r="R53" i="36"/>
  <c r="S46" i="36"/>
  <c r="S47" i="36"/>
  <c r="S48" i="36"/>
  <c r="S49" i="36"/>
  <c r="S50" i="36"/>
  <c r="S51" i="36"/>
  <c r="S52" i="36"/>
  <c r="S53" i="36"/>
  <c r="T46" i="36"/>
  <c r="T47" i="36"/>
  <c r="T48" i="36"/>
  <c r="T49" i="36"/>
  <c r="T50" i="36"/>
  <c r="T51" i="36"/>
  <c r="T52" i="36"/>
  <c r="T53" i="36"/>
  <c r="U46" i="36"/>
  <c r="U47" i="36"/>
  <c r="U48" i="36"/>
  <c r="U49" i="36"/>
  <c r="U50" i="36"/>
  <c r="U51" i="36"/>
  <c r="U52" i="36"/>
  <c r="U53" i="36"/>
  <c r="V46" i="36"/>
  <c r="V47" i="36"/>
  <c r="V48" i="36"/>
  <c r="V49" i="36"/>
  <c r="V50" i="36"/>
  <c r="V51" i="36"/>
  <c r="V52" i="36"/>
  <c r="V53" i="36"/>
  <c r="W46" i="36"/>
  <c r="W47" i="36"/>
  <c r="W48" i="36"/>
  <c r="W49" i="36"/>
  <c r="W50" i="36"/>
  <c r="W51" i="36"/>
  <c r="W52" i="36"/>
  <c r="W53" i="36"/>
  <c r="X46" i="36"/>
  <c r="X47" i="36"/>
  <c r="X48" i="36"/>
  <c r="X49" i="36"/>
  <c r="X50" i="36"/>
  <c r="X51" i="36"/>
  <c r="X52" i="36"/>
  <c r="X53" i="36"/>
  <c r="Y56" i="39"/>
  <c r="E21" i="39"/>
  <c r="P44" i="39"/>
  <c r="B46" i="39"/>
  <c r="P46" i="39"/>
  <c r="P47" i="39"/>
  <c r="P48" i="39"/>
  <c r="P49" i="39"/>
  <c r="P50" i="39"/>
  <c r="P51" i="39"/>
  <c r="P52" i="39"/>
  <c r="P53" i="39"/>
  <c r="B44" i="39"/>
  <c r="B45" i="39"/>
  <c r="B47" i="39"/>
  <c r="B48" i="39"/>
  <c r="B49" i="39"/>
  <c r="B50" i="39"/>
  <c r="B51" i="39"/>
  <c r="B52" i="39"/>
  <c r="B53" i="39"/>
  <c r="C42" i="39"/>
  <c r="C45" i="39"/>
  <c r="C47" i="39"/>
  <c r="C48" i="39"/>
  <c r="C49" i="39"/>
  <c r="C50" i="39"/>
  <c r="C51" i="39"/>
  <c r="C52" i="39"/>
  <c r="C53" i="39"/>
  <c r="D45" i="39"/>
  <c r="D46" i="39"/>
  <c r="D47" i="39"/>
  <c r="D48" i="39"/>
  <c r="D49" i="39"/>
  <c r="D50" i="39"/>
  <c r="D51" i="39"/>
  <c r="D52" i="39"/>
  <c r="D53" i="39"/>
  <c r="E44" i="39"/>
  <c r="E45" i="39"/>
  <c r="E46" i="39"/>
  <c r="E47" i="39"/>
  <c r="E48" i="39"/>
  <c r="E49" i="39"/>
  <c r="E50" i="39"/>
  <c r="E51" i="39"/>
  <c r="E52" i="39"/>
  <c r="E53" i="39"/>
  <c r="F44" i="39"/>
  <c r="F45" i="39"/>
  <c r="F46" i="39"/>
  <c r="F47" i="39"/>
  <c r="F48" i="39"/>
  <c r="F49" i="39"/>
  <c r="F50" i="39"/>
  <c r="F51" i="39"/>
  <c r="F52" i="39"/>
  <c r="F53" i="39"/>
  <c r="G44" i="39"/>
  <c r="G45" i="39"/>
  <c r="G46" i="39"/>
  <c r="G47" i="39"/>
  <c r="G48" i="39"/>
  <c r="G49" i="39"/>
  <c r="G50" i="39"/>
  <c r="G51" i="39"/>
  <c r="G52" i="39"/>
  <c r="G53" i="39"/>
  <c r="H44" i="39"/>
  <c r="H45" i="39"/>
  <c r="H46" i="39"/>
  <c r="H47" i="39"/>
  <c r="H48" i="39"/>
  <c r="H49" i="39"/>
  <c r="H50" i="39"/>
  <c r="H51" i="39"/>
  <c r="H52" i="39"/>
  <c r="H53" i="39"/>
  <c r="I44" i="39"/>
  <c r="I45" i="39"/>
  <c r="I46" i="39"/>
  <c r="I47" i="39"/>
  <c r="I48" i="39"/>
  <c r="I49" i="39"/>
  <c r="I50" i="39"/>
  <c r="I51" i="39"/>
  <c r="I52" i="39"/>
  <c r="I53" i="39"/>
  <c r="J44" i="39"/>
  <c r="J45" i="39"/>
  <c r="J46" i="39"/>
  <c r="J47" i="39"/>
  <c r="J48" i="39"/>
  <c r="J49" i="39"/>
  <c r="J50" i="39"/>
  <c r="J51" i="39"/>
  <c r="J52" i="39"/>
  <c r="J53" i="39"/>
  <c r="K42" i="39"/>
  <c r="K44" i="39"/>
  <c r="K45" i="39"/>
  <c r="K46" i="39"/>
  <c r="K47" i="39"/>
  <c r="K48" i="39"/>
  <c r="K49" i="39"/>
  <c r="K50" i="39"/>
  <c r="K51" i="39"/>
  <c r="K52" i="39"/>
  <c r="K53" i="39"/>
  <c r="L44" i="39"/>
  <c r="L45" i="39"/>
  <c r="L46" i="39"/>
  <c r="L47" i="39"/>
  <c r="L48" i="39"/>
  <c r="L49" i="39"/>
  <c r="L50" i="39"/>
  <c r="L51" i="39"/>
  <c r="L52" i="39"/>
  <c r="L53" i="39"/>
  <c r="M44" i="39"/>
  <c r="M45" i="39"/>
  <c r="M46" i="39"/>
  <c r="M47" i="39"/>
  <c r="M48" i="39"/>
  <c r="M49" i="39"/>
  <c r="M50" i="39"/>
  <c r="M51" i="39"/>
  <c r="M52" i="39"/>
  <c r="M53" i="39"/>
  <c r="N42" i="39"/>
  <c r="N44" i="39"/>
  <c r="N45" i="39"/>
  <c r="N46" i="39"/>
  <c r="N47" i="39"/>
  <c r="N48" i="39"/>
  <c r="N49" i="39"/>
  <c r="N50" i="39"/>
  <c r="N51" i="39"/>
  <c r="N52" i="39"/>
  <c r="N53" i="39"/>
  <c r="O42" i="39"/>
  <c r="O44" i="39"/>
  <c r="O45" i="39"/>
  <c r="O46" i="39"/>
  <c r="O47" i="39"/>
  <c r="O48" i="39"/>
  <c r="O49" i="39"/>
  <c r="O50" i="39"/>
  <c r="O51" i="39"/>
  <c r="O52" i="39"/>
  <c r="O53" i="39"/>
  <c r="Q44" i="39"/>
  <c r="Q45" i="39"/>
  <c r="Q46" i="39"/>
  <c r="Q47" i="39"/>
  <c r="Q48" i="39"/>
  <c r="Q49" i="39"/>
  <c r="Q50" i="39"/>
  <c r="Q51" i="39"/>
  <c r="Q52" i="39"/>
  <c r="Q53" i="39"/>
  <c r="R42" i="39"/>
  <c r="R44" i="39"/>
  <c r="R45" i="39"/>
  <c r="R46" i="39"/>
  <c r="R47" i="39"/>
  <c r="R48" i="39"/>
  <c r="R49" i="39"/>
  <c r="R50" i="39"/>
  <c r="R51" i="39"/>
  <c r="R52" i="39"/>
  <c r="R53" i="39"/>
  <c r="S42" i="39"/>
  <c r="S44" i="39"/>
  <c r="S45" i="39"/>
  <c r="S46" i="39"/>
  <c r="S47" i="39"/>
  <c r="S48" i="39"/>
  <c r="S49" i="39"/>
  <c r="S50" i="39"/>
  <c r="S51" i="39"/>
  <c r="S52" i="39"/>
  <c r="S53" i="39"/>
  <c r="T42" i="39"/>
  <c r="T44" i="39"/>
  <c r="T45" i="39"/>
  <c r="T46" i="39"/>
  <c r="T47" i="39"/>
  <c r="T48" i="39"/>
  <c r="T49" i="39"/>
  <c r="T50" i="39"/>
  <c r="T51" i="39"/>
  <c r="T52" i="39"/>
  <c r="T53" i="39"/>
  <c r="U42" i="39"/>
  <c r="U44" i="39"/>
  <c r="U45" i="39"/>
  <c r="U46" i="39"/>
  <c r="U47" i="39"/>
  <c r="U48" i="39"/>
  <c r="U49" i="39"/>
  <c r="U50" i="39"/>
  <c r="U51" i="39"/>
  <c r="U52" i="39"/>
  <c r="U53" i="39"/>
  <c r="V42" i="39"/>
  <c r="V44" i="39"/>
  <c r="V45" i="39"/>
  <c r="V46" i="39"/>
  <c r="V47" i="39"/>
  <c r="V48" i="39"/>
  <c r="V49" i="39"/>
  <c r="V50" i="39"/>
  <c r="V51" i="39"/>
  <c r="V52" i="39"/>
  <c r="V53" i="39"/>
  <c r="W42" i="39"/>
  <c r="W44" i="39"/>
  <c r="W45" i="39"/>
  <c r="W46" i="39"/>
  <c r="W47" i="39"/>
  <c r="W48" i="39"/>
  <c r="W49" i="39"/>
  <c r="W50" i="39"/>
  <c r="W51" i="39"/>
  <c r="W52" i="39"/>
  <c r="W53" i="39"/>
  <c r="X42" i="39"/>
  <c r="X44" i="39"/>
  <c r="X45" i="39"/>
  <c r="X46" i="39"/>
  <c r="X47" i="39"/>
  <c r="X48" i="39"/>
  <c r="X49" i="39"/>
  <c r="X50" i="39"/>
  <c r="X51" i="39"/>
  <c r="X52" i="39"/>
  <c r="X53" i="39"/>
  <c r="Y56" i="38"/>
  <c r="P46" i="38"/>
  <c r="P47" i="38"/>
  <c r="P48" i="38"/>
  <c r="P49" i="38"/>
  <c r="P50" i="38"/>
  <c r="P51" i="38"/>
  <c r="P52" i="38"/>
  <c r="P53" i="38"/>
  <c r="B44" i="38"/>
  <c r="B45" i="38"/>
  <c r="B46" i="38"/>
  <c r="B47" i="38"/>
  <c r="B48" i="38"/>
  <c r="B49" i="38"/>
  <c r="B50" i="38"/>
  <c r="B51" i="38"/>
  <c r="B52" i="38"/>
  <c r="B53" i="38"/>
  <c r="C42" i="38"/>
  <c r="C44" i="38"/>
  <c r="C45" i="38"/>
  <c r="C46" i="38"/>
  <c r="C47" i="38"/>
  <c r="C48" i="38"/>
  <c r="C49" i="38"/>
  <c r="C50" i="38"/>
  <c r="C51" i="38"/>
  <c r="C52" i="38"/>
  <c r="C53" i="38"/>
  <c r="D42" i="38"/>
  <c r="D44" i="38"/>
  <c r="D45" i="38"/>
  <c r="D46" i="38"/>
  <c r="D47" i="38"/>
  <c r="D48" i="38"/>
  <c r="D49" i="38"/>
  <c r="D50" i="38"/>
  <c r="D51" i="38"/>
  <c r="D52" i="38"/>
  <c r="D53" i="38"/>
  <c r="E42" i="38"/>
  <c r="E44" i="38"/>
  <c r="E45" i="38"/>
  <c r="E46" i="38"/>
  <c r="E47" i="38"/>
  <c r="E48" i="38"/>
  <c r="E49" i="38"/>
  <c r="E50" i="38"/>
  <c r="E51" i="38"/>
  <c r="E52" i="38"/>
  <c r="E53" i="38"/>
  <c r="F42" i="38"/>
  <c r="F44" i="38"/>
  <c r="F46" i="38"/>
  <c r="F47" i="38"/>
  <c r="F48" i="38"/>
  <c r="F49" i="38"/>
  <c r="F50" i="38"/>
  <c r="F51" i="38"/>
  <c r="F52" i="38"/>
  <c r="F53" i="38"/>
  <c r="G44" i="38"/>
  <c r="G45" i="38"/>
  <c r="G46" i="38"/>
  <c r="G47" i="38"/>
  <c r="G48" i="38"/>
  <c r="G49" i="38"/>
  <c r="G50" i="38"/>
  <c r="G51" i="38"/>
  <c r="G52" i="38"/>
  <c r="G53" i="38"/>
  <c r="H42" i="38"/>
  <c r="H44" i="38"/>
  <c r="H45" i="38"/>
  <c r="H46" i="38"/>
  <c r="H47" i="38"/>
  <c r="H48" i="38"/>
  <c r="H49" i="38"/>
  <c r="H50" i="38"/>
  <c r="H51" i="38"/>
  <c r="H52" i="38"/>
  <c r="H53" i="38"/>
  <c r="I42" i="38"/>
  <c r="I44" i="38"/>
  <c r="I45" i="38"/>
  <c r="I46" i="38"/>
  <c r="I47" i="38"/>
  <c r="I48" i="38"/>
  <c r="I49" i="38"/>
  <c r="I50" i="38"/>
  <c r="I51" i="38"/>
  <c r="I52" i="38"/>
  <c r="I53" i="38"/>
  <c r="J42" i="38"/>
  <c r="J44" i="38"/>
  <c r="J45" i="38"/>
  <c r="J46" i="38"/>
  <c r="J47" i="38"/>
  <c r="J48" i="38"/>
  <c r="J49" i="38"/>
  <c r="J50" i="38"/>
  <c r="J51" i="38"/>
  <c r="J52" i="38"/>
  <c r="J53" i="38"/>
  <c r="K42" i="38"/>
  <c r="K44" i="38"/>
  <c r="K45" i="38"/>
  <c r="K46" i="38"/>
  <c r="K47" i="38"/>
  <c r="K48" i="38"/>
  <c r="K49" i="38"/>
  <c r="K50" i="38"/>
  <c r="K51" i="38"/>
  <c r="K52" i="38"/>
  <c r="K53" i="38"/>
  <c r="L42" i="38"/>
  <c r="L44" i="38"/>
  <c r="L45" i="38"/>
  <c r="L46" i="38"/>
  <c r="L47" i="38"/>
  <c r="L48" i="38"/>
  <c r="L49" i="38"/>
  <c r="L50" i="38"/>
  <c r="L51" i="38"/>
  <c r="L52" i="38"/>
  <c r="L53" i="38"/>
  <c r="M42" i="38"/>
  <c r="M44" i="38"/>
  <c r="M45" i="38"/>
  <c r="M46" i="38"/>
  <c r="M47" i="38"/>
  <c r="M48" i="38"/>
  <c r="M49" i="38"/>
  <c r="M50" i="38"/>
  <c r="M51" i="38"/>
  <c r="M52" i="38"/>
  <c r="M53" i="38"/>
  <c r="N42" i="38"/>
  <c r="N44" i="38"/>
  <c r="N45" i="38"/>
  <c r="N46" i="38"/>
  <c r="N47" i="38"/>
  <c r="N48" i="38"/>
  <c r="N49" i="38"/>
  <c r="N50" i="38"/>
  <c r="N51" i="38"/>
  <c r="N52" i="38"/>
  <c r="N53" i="38"/>
  <c r="O42" i="38"/>
  <c r="O44" i="38"/>
  <c r="O45" i="38"/>
  <c r="O46" i="38"/>
  <c r="O47" i="38"/>
  <c r="O48" i="38"/>
  <c r="O49" i="38"/>
  <c r="O50" i="38"/>
  <c r="O51" i="38"/>
  <c r="O52" i="38"/>
  <c r="O53" i="38"/>
  <c r="Q42" i="38"/>
  <c r="Q44" i="38"/>
  <c r="Q45" i="38"/>
  <c r="Q46" i="38"/>
  <c r="Q47" i="38"/>
  <c r="Q48" i="38"/>
  <c r="Q49" i="38"/>
  <c r="Q50" i="38"/>
  <c r="Q51" i="38"/>
  <c r="Q52" i="38"/>
  <c r="Q53" i="38"/>
  <c r="R42" i="38"/>
  <c r="R44" i="38"/>
  <c r="R45" i="38"/>
  <c r="R46" i="38"/>
  <c r="R47" i="38"/>
  <c r="R48" i="38"/>
  <c r="R49" i="38"/>
  <c r="R50" i="38"/>
  <c r="R51" i="38"/>
  <c r="R52" i="38"/>
  <c r="R53" i="38"/>
  <c r="S42" i="38"/>
  <c r="S44" i="38"/>
  <c r="S45" i="38"/>
  <c r="S46" i="38"/>
  <c r="S47" i="38"/>
  <c r="S48" i="38"/>
  <c r="S49" i="38"/>
  <c r="S50" i="38"/>
  <c r="S51" i="38"/>
  <c r="S52" i="38"/>
  <c r="S53" i="38"/>
  <c r="T42" i="38"/>
  <c r="T44" i="38"/>
  <c r="T45" i="38"/>
  <c r="T46" i="38"/>
  <c r="T47" i="38"/>
  <c r="T48" i="38"/>
  <c r="T49" i="38"/>
  <c r="T50" i="38"/>
  <c r="T51" i="38"/>
  <c r="T52" i="38"/>
  <c r="T53" i="38"/>
  <c r="U42" i="38"/>
  <c r="U44" i="38"/>
  <c r="U45" i="38"/>
  <c r="U46" i="38"/>
  <c r="U47" i="38"/>
  <c r="U48" i="38"/>
  <c r="U49" i="38"/>
  <c r="U50" i="38"/>
  <c r="U51" i="38"/>
  <c r="U52" i="38"/>
  <c r="U53" i="38"/>
  <c r="V42" i="38"/>
  <c r="V44" i="38"/>
  <c r="V45" i="38"/>
  <c r="V46" i="38"/>
  <c r="V47" i="38"/>
  <c r="V48" i="38"/>
  <c r="V49" i="38"/>
  <c r="V50" i="38"/>
  <c r="V51" i="38"/>
  <c r="V52" i="38"/>
  <c r="V53" i="38"/>
  <c r="W42" i="38"/>
  <c r="W44" i="38"/>
  <c r="W45" i="38"/>
  <c r="W46" i="38"/>
  <c r="W47" i="38"/>
  <c r="W48" i="38"/>
  <c r="W49" i="38"/>
  <c r="W50" i="38"/>
  <c r="W51" i="38"/>
  <c r="W52" i="38"/>
  <c r="W53" i="38"/>
  <c r="X42" i="38"/>
  <c r="X44" i="38"/>
  <c r="X45" i="38"/>
  <c r="X46" i="38"/>
  <c r="X47" i="38"/>
  <c r="X48" i="38"/>
  <c r="X49" i="38"/>
  <c r="X50" i="38"/>
  <c r="X51" i="38"/>
  <c r="X52" i="38"/>
  <c r="X53" i="38"/>
  <c r="Y56" i="35"/>
  <c r="E18" i="35"/>
  <c r="Y56" i="34"/>
  <c r="E18" i="34"/>
  <c r="Y56" i="33"/>
  <c r="E18" i="33"/>
  <c r="G38" i="33"/>
  <c r="Y56" i="28"/>
  <c r="E18" i="28"/>
  <c r="Y56" i="27"/>
  <c r="E23" i="27"/>
  <c r="Y56" i="26"/>
  <c r="E18" i="26"/>
  <c r="Y56" i="25"/>
  <c r="E18" i="25"/>
  <c r="Y56" i="24"/>
  <c r="E18" i="24"/>
  <c r="Y56" i="23"/>
  <c r="E18" i="23"/>
  <c r="Y56" i="22"/>
  <c r="E18" i="22"/>
  <c r="Y56" i="21"/>
  <c r="E18" i="21"/>
  <c r="S5" i="30"/>
  <c r="S6" i="30"/>
  <c r="S7" i="30"/>
  <c r="S8" i="30"/>
  <c r="S9" i="30"/>
  <c r="S10" i="30"/>
  <c r="S11" i="30"/>
  <c r="S12" i="30"/>
  <c r="S13" i="30"/>
  <c r="S14" i="30"/>
  <c r="S15" i="30"/>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AA54" i="30"/>
  <c r="AA53" i="30"/>
  <c r="AA52" i="30"/>
  <c r="AA51" i="30"/>
  <c r="AA50" i="30"/>
  <c r="AA49" i="30"/>
  <c r="AA48" i="30"/>
  <c r="AA47" i="30"/>
  <c r="AA46" i="30"/>
  <c r="AA45" i="30"/>
  <c r="R54" i="30"/>
  <c r="R53" i="30"/>
  <c r="R52" i="30"/>
  <c r="R51" i="30"/>
  <c r="R50" i="30"/>
  <c r="R49" i="30"/>
  <c r="R48" i="30"/>
  <c r="R47" i="30"/>
  <c r="R45" i="30"/>
  <c r="Y59" i="70"/>
  <c r="AB54" i="30"/>
  <c r="E33" i="70"/>
  <c r="G33" i="70"/>
  <c r="P294" i="14"/>
  <c r="F33" i="70"/>
  <c r="D33" i="70"/>
  <c r="E32" i="70"/>
  <c r="G32" i="70"/>
  <c r="P293" i="14"/>
  <c r="F32" i="70"/>
  <c r="D32" i="70"/>
  <c r="E31" i="70"/>
  <c r="G31" i="70"/>
  <c r="P292" i="14"/>
  <c r="F31" i="70"/>
  <c r="D31" i="70"/>
  <c r="E30" i="70"/>
  <c r="G30" i="70"/>
  <c r="P291" i="14"/>
  <c r="F30" i="70"/>
  <c r="D30" i="70"/>
  <c r="E29" i="70"/>
  <c r="G29" i="70"/>
  <c r="P290" i="14"/>
  <c r="F29" i="70"/>
  <c r="D29" i="70"/>
  <c r="E28" i="70"/>
  <c r="G28" i="70"/>
  <c r="P289" i="14"/>
  <c r="F28" i="70"/>
  <c r="D28" i="70"/>
  <c r="E27" i="70"/>
  <c r="G27" i="70"/>
  <c r="P288" i="14"/>
  <c r="F27" i="70"/>
  <c r="D27" i="70"/>
  <c r="E26" i="70"/>
  <c r="G26" i="70"/>
  <c r="P287" i="14"/>
  <c r="F26" i="70"/>
  <c r="D26" i="70"/>
  <c r="E25" i="70"/>
  <c r="G25" i="70"/>
  <c r="P286" i="14"/>
  <c r="F25" i="70"/>
  <c r="D25" i="70"/>
  <c r="E24" i="70"/>
  <c r="G24" i="70"/>
  <c r="P285" i="14"/>
  <c r="F24" i="70"/>
  <c r="D24" i="70"/>
  <c r="F23" i="70"/>
  <c r="D23" i="70"/>
  <c r="F22" i="70"/>
  <c r="D22" i="70"/>
  <c r="F21" i="70"/>
  <c r="O282" i="14"/>
  <c r="D21" i="70"/>
  <c r="F20" i="70"/>
  <c r="D20" i="70"/>
  <c r="F19" i="70"/>
  <c r="D19" i="70"/>
  <c r="F18" i="70"/>
  <c r="D18" i="70"/>
  <c r="Y59" i="69"/>
  <c r="AB53" i="30"/>
  <c r="E33" i="69"/>
  <c r="G33" i="69"/>
  <c r="M294" i="14"/>
  <c r="F33" i="69"/>
  <c r="D33" i="69"/>
  <c r="E32" i="69"/>
  <c r="G32" i="69"/>
  <c r="M293" i="14"/>
  <c r="F32" i="69"/>
  <c r="D32" i="69"/>
  <c r="E31" i="69"/>
  <c r="G31" i="69"/>
  <c r="M292" i="14"/>
  <c r="F31" i="69"/>
  <c r="D31" i="69"/>
  <c r="E30" i="69"/>
  <c r="G30" i="69"/>
  <c r="M291" i="14"/>
  <c r="F30" i="69"/>
  <c r="D30" i="69"/>
  <c r="E29" i="69"/>
  <c r="G29" i="69"/>
  <c r="M290" i="14"/>
  <c r="F29" i="69"/>
  <c r="D29" i="69"/>
  <c r="E28" i="69"/>
  <c r="G28" i="69"/>
  <c r="M289" i="14"/>
  <c r="F28" i="69"/>
  <c r="D28" i="69"/>
  <c r="E27" i="69"/>
  <c r="G27" i="69"/>
  <c r="M288" i="14"/>
  <c r="F27" i="69"/>
  <c r="D27" i="69"/>
  <c r="E26" i="69"/>
  <c r="G26" i="69"/>
  <c r="M287" i="14"/>
  <c r="F26" i="69"/>
  <c r="D26" i="69"/>
  <c r="E25" i="69"/>
  <c r="G25" i="69"/>
  <c r="M286" i="14"/>
  <c r="F25" i="69"/>
  <c r="D25" i="69"/>
  <c r="E24" i="69"/>
  <c r="G24" i="69"/>
  <c r="M285" i="14"/>
  <c r="F24" i="69"/>
  <c r="D24" i="69"/>
  <c r="F23" i="69"/>
  <c r="D23" i="69"/>
  <c r="F22" i="69"/>
  <c r="D22" i="69"/>
  <c r="F21" i="69"/>
  <c r="L282" i="14"/>
  <c r="D21" i="69"/>
  <c r="F20" i="69"/>
  <c r="D20" i="69"/>
  <c r="F19" i="69"/>
  <c r="D19" i="69"/>
  <c r="F18" i="69"/>
  <c r="D18" i="69"/>
  <c r="Y59" i="68"/>
  <c r="AB52" i="30"/>
  <c r="E33" i="68"/>
  <c r="G33" i="68"/>
  <c r="J294" i="14"/>
  <c r="F33" i="68"/>
  <c r="D33" i="68"/>
  <c r="E32" i="68"/>
  <c r="G32" i="68"/>
  <c r="J293" i="14"/>
  <c r="F32" i="68"/>
  <c r="D32" i="68"/>
  <c r="E31" i="68"/>
  <c r="G31" i="68"/>
  <c r="J292" i="14"/>
  <c r="F31" i="68"/>
  <c r="D31" i="68"/>
  <c r="E30" i="68"/>
  <c r="G30" i="68"/>
  <c r="J291" i="14"/>
  <c r="F30" i="68"/>
  <c r="D30" i="68"/>
  <c r="E29" i="68"/>
  <c r="G29" i="68"/>
  <c r="J290" i="14"/>
  <c r="F29" i="68"/>
  <c r="D29" i="68"/>
  <c r="E28" i="68"/>
  <c r="G28" i="68"/>
  <c r="J289" i="14"/>
  <c r="F28" i="68"/>
  <c r="D28" i="68"/>
  <c r="E27" i="68"/>
  <c r="G27" i="68"/>
  <c r="J288" i="14"/>
  <c r="F27" i="68"/>
  <c r="D27" i="68"/>
  <c r="E26" i="68"/>
  <c r="G26" i="68"/>
  <c r="J287" i="14"/>
  <c r="F26" i="68"/>
  <c r="D26" i="68"/>
  <c r="E25" i="68"/>
  <c r="G25" i="68"/>
  <c r="J286" i="14"/>
  <c r="F25" i="68"/>
  <c r="D25" i="68"/>
  <c r="F24" i="68"/>
  <c r="D24" i="68"/>
  <c r="F23" i="68"/>
  <c r="D23" i="68"/>
  <c r="F22" i="68"/>
  <c r="D22" i="68"/>
  <c r="F21" i="68"/>
  <c r="I282" i="14"/>
  <c r="D21" i="68"/>
  <c r="F20" i="68"/>
  <c r="D20" i="68"/>
  <c r="F19" i="68"/>
  <c r="D19" i="68"/>
  <c r="F18" i="68"/>
  <c r="D18" i="68"/>
  <c r="Y59" i="67"/>
  <c r="AB51" i="30"/>
  <c r="E33" i="67"/>
  <c r="G33" i="67"/>
  <c r="G294" i="14"/>
  <c r="F33" i="67"/>
  <c r="D33" i="67"/>
  <c r="E32" i="67"/>
  <c r="G32" i="67"/>
  <c r="G293" i="14"/>
  <c r="F32" i="67"/>
  <c r="D32" i="67"/>
  <c r="E31" i="67"/>
  <c r="G31" i="67"/>
  <c r="G292" i="14"/>
  <c r="F31" i="67"/>
  <c r="D31" i="67"/>
  <c r="E30" i="67"/>
  <c r="G30" i="67"/>
  <c r="G291" i="14"/>
  <c r="F30" i="67"/>
  <c r="D30" i="67"/>
  <c r="E29" i="67"/>
  <c r="G29" i="67"/>
  <c r="G290" i="14"/>
  <c r="F29" i="67"/>
  <c r="D29" i="67"/>
  <c r="E28" i="67"/>
  <c r="G28" i="67"/>
  <c r="G289" i="14"/>
  <c r="F28" i="67"/>
  <c r="D28" i="67"/>
  <c r="E27" i="67"/>
  <c r="G27" i="67"/>
  <c r="G288" i="14"/>
  <c r="F27" i="67"/>
  <c r="D27" i="67"/>
  <c r="E26" i="67"/>
  <c r="G26" i="67"/>
  <c r="G287" i="14"/>
  <c r="F26" i="67"/>
  <c r="D26" i="67"/>
  <c r="E25" i="67"/>
  <c r="G25" i="67"/>
  <c r="G286" i="14"/>
  <c r="F25" i="67"/>
  <c r="D25" i="67"/>
  <c r="F24" i="67"/>
  <c r="D24" i="67"/>
  <c r="F23" i="67"/>
  <c r="D23" i="67"/>
  <c r="F22" i="67"/>
  <c r="D22" i="67"/>
  <c r="F21" i="67"/>
  <c r="F282" i="14"/>
  <c r="D21" i="67"/>
  <c r="F20" i="67"/>
  <c r="D20" i="67"/>
  <c r="F19" i="67"/>
  <c r="D19" i="67"/>
  <c r="F18" i="67"/>
  <c r="D18" i="67"/>
  <c r="Y59" i="66"/>
  <c r="AB50" i="30"/>
  <c r="E33" i="66"/>
  <c r="G33" i="66"/>
  <c r="D294" i="14"/>
  <c r="F33" i="66"/>
  <c r="D33" i="66"/>
  <c r="E32" i="66"/>
  <c r="G32" i="66"/>
  <c r="D293" i="14"/>
  <c r="F32" i="66"/>
  <c r="D32" i="66"/>
  <c r="E31" i="66"/>
  <c r="G31" i="66"/>
  <c r="D292" i="14"/>
  <c r="F31" i="66"/>
  <c r="D31" i="66"/>
  <c r="E30" i="66"/>
  <c r="G30" i="66"/>
  <c r="D291" i="14"/>
  <c r="F30" i="66"/>
  <c r="D30" i="66"/>
  <c r="E29" i="66"/>
  <c r="G29" i="66"/>
  <c r="D290" i="14"/>
  <c r="F29" i="66"/>
  <c r="D29" i="66"/>
  <c r="E28" i="66"/>
  <c r="G28" i="66"/>
  <c r="D289" i="14"/>
  <c r="F28" i="66"/>
  <c r="D28" i="66"/>
  <c r="E27" i="66"/>
  <c r="G27" i="66"/>
  <c r="D288" i="14"/>
  <c r="F27" i="66"/>
  <c r="D27" i="66"/>
  <c r="E26" i="66"/>
  <c r="G26" i="66"/>
  <c r="D287" i="14"/>
  <c r="F26" i="66"/>
  <c r="D26" i="66"/>
  <c r="E25" i="66"/>
  <c r="G25" i="66"/>
  <c r="D286" i="14"/>
  <c r="F25" i="66"/>
  <c r="D25" i="66"/>
  <c r="F24" i="66"/>
  <c r="D24" i="66"/>
  <c r="F23" i="66"/>
  <c r="D23" i="66"/>
  <c r="F22" i="66"/>
  <c r="D22" i="66"/>
  <c r="F21" i="66"/>
  <c r="C282" i="14"/>
  <c r="D21" i="66"/>
  <c r="F20" i="66"/>
  <c r="D20" i="66"/>
  <c r="F19" i="66"/>
  <c r="D19" i="66"/>
  <c r="F18" i="66"/>
  <c r="D18" i="66"/>
  <c r="Y59" i="65"/>
  <c r="AB49" i="30"/>
  <c r="E33" i="65"/>
  <c r="G33" i="65"/>
  <c r="P273" i="14"/>
  <c r="F33" i="65"/>
  <c r="D33" i="65"/>
  <c r="E32" i="65"/>
  <c r="G32" i="65"/>
  <c r="P272" i="14"/>
  <c r="F32" i="65"/>
  <c r="D32" i="65"/>
  <c r="E31" i="65"/>
  <c r="G31" i="65"/>
  <c r="P271" i="14"/>
  <c r="F31" i="65"/>
  <c r="D31" i="65"/>
  <c r="E30" i="65"/>
  <c r="G30" i="65"/>
  <c r="P270" i="14"/>
  <c r="F30" i="65"/>
  <c r="D30" i="65"/>
  <c r="E29" i="65"/>
  <c r="G29" i="65"/>
  <c r="P269" i="14"/>
  <c r="F29" i="65"/>
  <c r="D29" i="65"/>
  <c r="E28" i="65"/>
  <c r="G28" i="65"/>
  <c r="P268" i="14"/>
  <c r="F28" i="65"/>
  <c r="D28" i="65"/>
  <c r="E27" i="65"/>
  <c r="G27" i="65"/>
  <c r="P267" i="14"/>
  <c r="F27" i="65"/>
  <c r="D27" i="65"/>
  <c r="E26" i="65"/>
  <c r="G26" i="65"/>
  <c r="P266" i="14"/>
  <c r="F26" i="65"/>
  <c r="D26" i="65"/>
  <c r="E25" i="65"/>
  <c r="G25" i="65"/>
  <c r="P265" i="14"/>
  <c r="F25" i="65"/>
  <c r="D25" i="65"/>
  <c r="F24" i="65"/>
  <c r="O264" i="14"/>
  <c r="D24" i="65"/>
  <c r="F23" i="65"/>
  <c r="D23" i="65"/>
  <c r="F22" i="65"/>
  <c r="D22" i="65"/>
  <c r="F21" i="65"/>
  <c r="O261" i="14"/>
  <c r="D21" i="65"/>
  <c r="F20" i="65"/>
  <c r="D20" i="65"/>
  <c r="F19" i="65"/>
  <c r="D19" i="65"/>
  <c r="F18" i="65"/>
  <c r="D18" i="65"/>
  <c r="Y59" i="64"/>
  <c r="AB48" i="30"/>
  <c r="F33" i="64"/>
  <c r="D33" i="64"/>
  <c r="F32" i="64"/>
  <c r="D32" i="64"/>
  <c r="F31" i="64"/>
  <c r="D31" i="64"/>
  <c r="F30" i="64"/>
  <c r="D30" i="64"/>
  <c r="F29" i="64"/>
  <c r="D29" i="64"/>
  <c r="F28" i="64"/>
  <c r="D28" i="64"/>
  <c r="F27" i="64"/>
  <c r="D27" i="64"/>
  <c r="F26" i="64"/>
  <c r="D26" i="64"/>
  <c r="F25" i="64"/>
  <c r="D25" i="64"/>
  <c r="F24" i="64"/>
  <c r="D24" i="64"/>
  <c r="F23" i="64"/>
  <c r="D23" i="64"/>
  <c r="F22" i="64"/>
  <c r="D22" i="64"/>
  <c r="F21" i="64"/>
  <c r="L261" i="14"/>
  <c r="D21" i="64"/>
  <c r="F20" i="64"/>
  <c r="D20" i="64"/>
  <c r="F19" i="64"/>
  <c r="D19" i="64"/>
  <c r="F18" i="64"/>
  <c r="D18" i="64"/>
  <c r="Y59" i="63"/>
  <c r="AB47" i="30"/>
  <c r="E33" i="63"/>
  <c r="G33" i="63"/>
  <c r="J273" i="14"/>
  <c r="F33" i="63"/>
  <c r="D33" i="63"/>
  <c r="E32" i="63"/>
  <c r="G32" i="63"/>
  <c r="J272" i="14"/>
  <c r="F32" i="63"/>
  <c r="D32" i="63"/>
  <c r="E31" i="63"/>
  <c r="G31" i="63"/>
  <c r="J271" i="14"/>
  <c r="F31" i="63"/>
  <c r="D31" i="63"/>
  <c r="E30" i="63"/>
  <c r="G30" i="63"/>
  <c r="J270" i="14"/>
  <c r="F30" i="63"/>
  <c r="D30" i="63"/>
  <c r="E29" i="63"/>
  <c r="G29" i="63"/>
  <c r="J269" i="14"/>
  <c r="F29" i="63"/>
  <c r="D29" i="63"/>
  <c r="E28" i="63"/>
  <c r="G28" i="63"/>
  <c r="J268" i="14"/>
  <c r="F28" i="63"/>
  <c r="D28" i="63"/>
  <c r="E27" i="63"/>
  <c r="G27" i="63"/>
  <c r="J267" i="14"/>
  <c r="F27" i="63"/>
  <c r="D27" i="63"/>
  <c r="E26" i="63"/>
  <c r="G26" i="63"/>
  <c r="J266" i="14"/>
  <c r="F26" i="63"/>
  <c r="D26" i="63"/>
  <c r="E25" i="63"/>
  <c r="G25" i="63"/>
  <c r="J265" i="14"/>
  <c r="F25" i="63"/>
  <c r="D25" i="63"/>
  <c r="F24" i="63"/>
  <c r="D24" i="63"/>
  <c r="F23" i="63"/>
  <c r="D23" i="63"/>
  <c r="F22" i="63"/>
  <c r="D22" i="63"/>
  <c r="F21" i="63"/>
  <c r="I261" i="14"/>
  <c r="D21" i="63"/>
  <c r="F20" i="63"/>
  <c r="D20" i="63"/>
  <c r="F19" i="63"/>
  <c r="D19" i="63"/>
  <c r="F18" i="63"/>
  <c r="D18" i="63"/>
  <c r="Y59" i="62"/>
  <c r="AB46" i="30"/>
  <c r="E33" i="62"/>
  <c r="G33" i="62"/>
  <c r="G273" i="14"/>
  <c r="F33" i="62"/>
  <c r="D33" i="62"/>
  <c r="E32" i="62"/>
  <c r="G32" i="62"/>
  <c r="G272" i="14"/>
  <c r="F32" i="62"/>
  <c r="D32" i="62"/>
  <c r="E31" i="62"/>
  <c r="G31" i="62"/>
  <c r="G271" i="14"/>
  <c r="F31" i="62"/>
  <c r="D31" i="62"/>
  <c r="E30" i="62"/>
  <c r="G30" i="62"/>
  <c r="G270" i="14"/>
  <c r="F30" i="62"/>
  <c r="D30" i="62"/>
  <c r="E29" i="62"/>
  <c r="G29" i="62"/>
  <c r="G269" i="14"/>
  <c r="F29" i="62"/>
  <c r="D29" i="62"/>
  <c r="E28" i="62"/>
  <c r="G28" i="62"/>
  <c r="G268" i="14"/>
  <c r="F28" i="62"/>
  <c r="D28" i="62"/>
  <c r="E27" i="62"/>
  <c r="G27" i="62"/>
  <c r="G267" i="14"/>
  <c r="F27" i="62"/>
  <c r="D27" i="62"/>
  <c r="E26" i="62"/>
  <c r="G26" i="62"/>
  <c r="G266" i="14"/>
  <c r="F26" i="62"/>
  <c r="D26" i="62"/>
  <c r="E25" i="62"/>
  <c r="G25" i="62"/>
  <c r="G265" i="14"/>
  <c r="F25" i="62"/>
  <c r="D25" i="62"/>
  <c r="F24" i="62"/>
  <c r="D24" i="62"/>
  <c r="F23" i="62"/>
  <c r="D23" i="62"/>
  <c r="F22" i="62"/>
  <c r="D22" i="62"/>
  <c r="F21" i="62"/>
  <c r="F261" i="14"/>
  <c r="D21" i="62"/>
  <c r="F20" i="62"/>
  <c r="D20" i="62"/>
  <c r="F19" i="62"/>
  <c r="D19" i="62"/>
  <c r="F18" i="62"/>
  <c r="D18" i="62"/>
  <c r="Y59" i="61"/>
  <c r="AB45" i="30"/>
  <c r="E33" i="61"/>
  <c r="G33" i="61"/>
  <c r="D273" i="14"/>
  <c r="F33" i="61"/>
  <c r="D33" i="61"/>
  <c r="E32" i="61"/>
  <c r="G32" i="61"/>
  <c r="D272" i="14"/>
  <c r="F32" i="61"/>
  <c r="D32" i="61"/>
  <c r="E31" i="61"/>
  <c r="G31" i="61"/>
  <c r="D271" i="14"/>
  <c r="F31" i="61"/>
  <c r="D31" i="61"/>
  <c r="E30" i="61"/>
  <c r="G30" i="61"/>
  <c r="D270" i="14"/>
  <c r="F30" i="61"/>
  <c r="D30" i="61"/>
  <c r="E29" i="61"/>
  <c r="G29" i="61"/>
  <c r="D269" i="14"/>
  <c r="F29" i="61"/>
  <c r="D29" i="61"/>
  <c r="E28" i="61"/>
  <c r="G28" i="61"/>
  <c r="D268" i="14"/>
  <c r="F28" i="61"/>
  <c r="D28" i="61"/>
  <c r="E27" i="61"/>
  <c r="G27" i="61"/>
  <c r="D267" i="14"/>
  <c r="F27" i="61"/>
  <c r="D27" i="61"/>
  <c r="E26" i="61"/>
  <c r="G26" i="61"/>
  <c r="D266" i="14"/>
  <c r="F26" i="61"/>
  <c r="D26" i="61"/>
  <c r="E25" i="61"/>
  <c r="G25" i="61"/>
  <c r="D265" i="14"/>
  <c r="F25" i="61"/>
  <c r="D25" i="61"/>
  <c r="F24" i="61"/>
  <c r="D24" i="61"/>
  <c r="F23" i="61"/>
  <c r="D23" i="61"/>
  <c r="F22" i="61"/>
  <c r="D22" i="61"/>
  <c r="F21" i="61"/>
  <c r="C261" i="14"/>
  <c r="D21" i="61"/>
  <c r="F20" i="61"/>
  <c r="D20" i="61"/>
  <c r="F19" i="61"/>
  <c r="D19" i="61"/>
  <c r="F18" i="61"/>
  <c r="D18" i="61"/>
  <c r="AA44" i="30"/>
  <c r="R44" i="30"/>
  <c r="AA43" i="30"/>
  <c r="AA42" i="30"/>
  <c r="AA41" i="30"/>
  <c r="AA40" i="30"/>
  <c r="AA39" i="30"/>
  <c r="AA38" i="30"/>
  <c r="AA37" i="30"/>
  <c r="AA36" i="30"/>
  <c r="R40" i="30"/>
  <c r="R39" i="30"/>
  <c r="R38" i="30"/>
  <c r="R37" i="30"/>
  <c r="R36" i="30"/>
  <c r="R35" i="30"/>
  <c r="R34" i="30"/>
  <c r="AA35" i="30"/>
  <c r="E19" i="51"/>
  <c r="E20" i="51"/>
  <c r="L40" i="51"/>
  <c r="E21" i="51"/>
  <c r="J41" i="51"/>
  <c r="E22" i="51"/>
  <c r="F42" i="51"/>
  <c r="E23" i="51"/>
  <c r="E24" i="51"/>
  <c r="L44" i="51"/>
  <c r="L45" i="51"/>
  <c r="L46" i="51"/>
  <c r="L47" i="51"/>
  <c r="L48" i="51"/>
  <c r="L49" i="51"/>
  <c r="L50" i="51"/>
  <c r="L51" i="51"/>
  <c r="L52" i="51"/>
  <c r="L53" i="51"/>
  <c r="B40" i="51"/>
  <c r="B44" i="51"/>
  <c r="B45" i="51"/>
  <c r="B46" i="51"/>
  <c r="B47" i="51"/>
  <c r="B48" i="51"/>
  <c r="B49" i="51"/>
  <c r="B50" i="51"/>
  <c r="B51" i="51"/>
  <c r="B52" i="51"/>
  <c r="B53" i="51"/>
  <c r="C39" i="51"/>
  <c r="C40" i="51"/>
  <c r="C44" i="51"/>
  <c r="C45" i="51"/>
  <c r="C46" i="51"/>
  <c r="C47" i="51"/>
  <c r="C48" i="51"/>
  <c r="C49" i="51"/>
  <c r="C50" i="51"/>
  <c r="C51" i="51"/>
  <c r="C52" i="51"/>
  <c r="C53" i="51"/>
  <c r="D40" i="51"/>
  <c r="D42" i="51"/>
  <c r="D44" i="51"/>
  <c r="D45" i="51"/>
  <c r="D46" i="51"/>
  <c r="D47" i="51"/>
  <c r="D48" i="51"/>
  <c r="D49" i="51"/>
  <c r="D50" i="51"/>
  <c r="D51" i="51"/>
  <c r="D52" i="51"/>
  <c r="D53" i="51"/>
  <c r="E40" i="51"/>
  <c r="E42" i="51"/>
  <c r="E43" i="51"/>
  <c r="E44" i="51"/>
  <c r="E45" i="51"/>
  <c r="E46" i="51"/>
  <c r="E47" i="51"/>
  <c r="E48" i="51"/>
  <c r="E49" i="51"/>
  <c r="E50" i="51"/>
  <c r="E51" i="51"/>
  <c r="E52" i="51"/>
  <c r="E53" i="51"/>
  <c r="F40" i="51"/>
  <c r="F44" i="51"/>
  <c r="F45" i="51"/>
  <c r="F46" i="51"/>
  <c r="F47" i="51"/>
  <c r="F48" i="51"/>
  <c r="F49" i="51"/>
  <c r="F50" i="51"/>
  <c r="F51" i="51"/>
  <c r="F52" i="51"/>
  <c r="F53" i="51"/>
  <c r="G39" i="51"/>
  <c r="G40" i="51"/>
  <c r="G42" i="51"/>
  <c r="G44" i="51"/>
  <c r="G45" i="51"/>
  <c r="G46" i="51"/>
  <c r="G47" i="51"/>
  <c r="G48" i="51"/>
  <c r="G49" i="51"/>
  <c r="G50" i="51"/>
  <c r="G51" i="51"/>
  <c r="G52" i="51"/>
  <c r="G53" i="51"/>
  <c r="H40" i="51"/>
  <c r="H42" i="51"/>
  <c r="H44" i="51"/>
  <c r="H45" i="51"/>
  <c r="H46" i="51"/>
  <c r="H47" i="51"/>
  <c r="H48" i="51"/>
  <c r="H49" i="51"/>
  <c r="H50" i="51"/>
  <c r="H51" i="51"/>
  <c r="H52" i="51"/>
  <c r="H53" i="51"/>
  <c r="I40" i="51"/>
  <c r="I44" i="51"/>
  <c r="I45" i="51"/>
  <c r="I46" i="51"/>
  <c r="I47" i="51"/>
  <c r="I48" i="51"/>
  <c r="I49" i="51"/>
  <c r="I50" i="51"/>
  <c r="I51" i="51"/>
  <c r="I52" i="51"/>
  <c r="I53" i="51"/>
  <c r="J40" i="51"/>
  <c r="J43" i="51"/>
  <c r="J44" i="51"/>
  <c r="J45" i="51"/>
  <c r="J46" i="51"/>
  <c r="J47" i="51"/>
  <c r="J48" i="51"/>
  <c r="J49" i="51"/>
  <c r="J50" i="51"/>
  <c r="J51" i="51"/>
  <c r="J52" i="51"/>
  <c r="J53" i="51"/>
  <c r="K40" i="51"/>
  <c r="K41" i="51"/>
  <c r="K43" i="51"/>
  <c r="K44" i="51"/>
  <c r="K45" i="51"/>
  <c r="K46" i="51"/>
  <c r="K47" i="51"/>
  <c r="K48" i="51"/>
  <c r="K49" i="51"/>
  <c r="K50" i="51"/>
  <c r="K51" i="51"/>
  <c r="K52" i="51"/>
  <c r="K53" i="51"/>
  <c r="M40" i="51"/>
  <c r="M43" i="51"/>
  <c r="M44" i="51"/>
  <c r="M45" i="51"/>
  <c r="M46" i="51"/>
  <c r="M47" i="51"/>
  <c r="M48" i="51"/>
  <c r="M49" i="51"/>
  <c r="M50" i="51"/>
  <c r="M51" i="51"/>
  <c r="M52" i="51"/>
  <c r="M53" i="51"/>
  <c r="N40" i="51"/>
  <c r="N44" i="51"/>
  <c r="N45" i="51"/>
  <c r="N46" i="51"/>
  <c r="N47" i="51"/>
  <c r="N48" i="51"/>
  <c r="N49" i="51"/>
  <c r="N50" i="51"/>
  <c r="N51" i="51"/>
  <c r="N52" i="51"/>
  <c r="N53" i="51"/>
  <c r="O39" i="51"/>
  <c r="O40" i="51"/>
  <c r="O42" i="51"/>
  <c r="O43" i="51"/>
  <c r="O44" i="51"/>
  <c r="O45" i="51"/>
  <c r="O46" i="51"/>
  <c r="O47" i="51"/>
  <c r="O48" i="51"/>
  <c r="O49" i="51"/>
  <c r="O50" i="51"/>
  <c r="O51" i="51"/>
  <c r="O52" i="51"/>
  <c r="O53" i="51"/>
  <c r="P40" i="51"/>
  <c r="P42" i="51"/>
  <c r="P44" i="51"/>
  <c r="P45" i="51"/>
  <c r="P46" i="51"/>
  <c r="P47" i="51"/>
  <c r="P48" i="51"/>
  <c r="P49" i="51"/>
  <c r="P50" i="51"/>
  <c r="P51" i="51"/>
  <c r="P52" i="51"/>
  <c r="P53" i="51"/>
  <c r="Q40" i="51"/>
  <c r="Q42" i="51"/>
  <c r="Q44" i="51"/>
  <c r="Q45" i="51"/>
  <c r="Q46" i="51"/>
  <c r="Q47" i="51"/>
  <c r="Q48" i="51"/>
  <c r="Q49" i="51"/>
  <c r="Q50" i="51"/>
  <c r="Q51" i="51"/>
  <c r="Q52" i="51"/>
  <c r="Q53" i="51"/>
  <c r="R40" i="51"/>
  <c r="R44" i="51"/>
  <c r="R45" i="51"/>
  <c r="R46" i="51"/>
  <c r="R47" i="51"/>
  <c r="R48" i="51"/>
  <c r="R49" i="51"/>
  <c r="R50" i="51"/>
  <c r="R51" i="51"/>
  <c r="R52" i="51"/>
  <c r="R53" i="51"/>
  <c r="S40" i="51"/>
  <c r="S41" i="51"/>
  <c r="S42" i="51"/>
  <c r="S44" i="51"/>
  <c r="S45" i="51"/>
  <c r="S46" i="51"/>
  <c r="S47" i="51"/>
  <c r="S48" i="51"/>
  <c r="S49" i="51"/>
  <c r="S50" i="51"/>
  <c r="S51" i="51"/>
  <c r="S52" i="51"/>
  <c r="S53" i="51"/>
  <c r="T40" i="51"/>
  <c r="T42" i="51"/>
  <c r="T44" i="51"/>
  <c r="T45" i="51"/>
  <c r="T46" i="51"/>
  <c r="T47" i="51"/>
  <c r="T48" i="51"/>
  <c r="T49" i="51"/>
  <c r="T50" i="51"/>
  <c r="T51" i="51"/>
  <c r="T52" i="51"/>
  <c r="T53" i="51"/>
  <c r="U39" i="51"/>
  <c r="U40" i="51"/>
  <c r="U42" i="51"/>
  <c r="U44" i="51"/>
  <c r="U45" i="51"/>
  <c r="U46" i="51"/>
  <c r="U47" i="51"/>
  <c r="U48" i="51"/>
  <c r="U49" i="51"/>
  <c r="U50" i="51"/>
  <c r="U51" i="51"/>
  <c r="U52" i="51"/>
  <c r="U53" i="51"/>
  <c r="V40" i="51"/>
  <c r="V42" i="51"/>
  <c r="V43" i="51"/>
  <c r="V44" i="51"/>
  <c r="V45" i="51"/>
  <c r="V46" i="51"/>
  <c r="V47" i="51"/>
  <c r="V48" i="51"/>
  <c r="V49" i="51"/>
  <c r="V50" i="51"/>
  <c r="V51" i="51"/>
  <c r="V52" i="51"/>
  <c r="V53" i="51"/>
  <c r="W40" i="51"/>
  <c r="W42" i="51"/>
  <c r="W44" i="51"/>
  <c r="W45" i="51"/>
  <c r="W46" i="51"/>
  <c r="W47" i="51"/>
  <c r="W48" i="51"/>
  <c r="W49" i="51"/>
  <c r="W50" i="51"/>
  <c r="W51" i="51"/>
  <c r="W52" i="51"/>
  <c r="W53" i="51"/>
  <c r="X40" i="51"/>
  <c r="X42" i="51"/>
  <c r="X44" i="51"/>
  <c r="X45" i="51"/>
  <c r="X46" i="51"/>
  <c r="X47" i="51"/>
  <c r="X48" i="51"/>
  <c r="X49" i="51"/>
  <c r="X50" i="51"/>
  <c r="X51" i="51"/>
  <c r="X52" i="51"/>
  <c r="X53" i="51"/>
  <c r="Y59" i="60"/>
  <c r="AB44" i="30"/>
  <c r="F33" i="60"/>
  <c r="D33" i="60"/>
  <c r="F32" i="60"/>
  <c r="D32" i="60"/>
  <c r="F31" i="60"/>
  <c r="D31" i="60"/>
  <c r="F30" i="60"/>
  <c r="D30" i="60"/>
  <c r="F29" i="60"/>
  <c r="D29" i="60"/>
  <c r="F28" i="60"/>
  <c r="D28" i="60"/>
  <c r="F27" i="60"/>
  <c r="D27" i="60"/>
  <c r="F26" i="60"/>
  <c r="D26" i="60"/>
  <c r="F25" i="60"/>
  <c r="D25" i="60"/>
  <c r="F24" i="60"/>
  <c r="D24" i="60"/>
  <c r="F23" i="60"/>
  <c r="D23" i="60"/>
  <c r="F22" i="60"/>
  <c r="D22" i="60"/>
  <c r="F21" i="60"/>
  <c r="O219" i="14"/>
  <c r="D21" i="60"/>
  <c r="F20" i="60"/>
  <c r="D20" i="60"/>
  <c r="F19" i="60"/>
  <c r="D19" i="60"/>
  <c r="F18" i="60"/>
  <c r="D18" i="60"/>
  <c r="Y59" i="59"/>
  <c r="AB43" i="30"/>
  <c r="E33" i="59"/>
  <c r="G33" i="59"/>
  <c r="M231" i="14"/>
  <c r="F33" i="59"/>
  <c r="D33" i="59"/>
  <c r="E32" i="59"/>
  <c r="G32" i="59"/>
  <c r="M230" i="14"/>
  <c r="F32" i="59"/>
  <c r="D32" i="59"/>
  <c r="E31" i="59"/>
  <c r="G31" i="59"/>
  <c r="M229" i="14"/>
  <c r="F31" i="59"/>
  <c r="D31" i="59"/>
  <c r="E30" i="59"/>
  <c r="G30" i="59"/>
  <c r="M228" i="14"/>
  <c r="F30" i="59"/>
  <c r="D30" i="59"/>
  <c r="E29" i="59"/>
  <c r="G29" i="59"/>
  <c r="M227" i="14"/>
  <c r="F29" i="59"/>
  <c r="D29" i="59"/>
  <c r="E28" i="59"/>
  <c r="G28" i="59"/>
  <c r="M226" i="14"/>
  <c r="F28" i="59"/>
  <c r="D28" i="59"/>
  <c r="E27" i="59"/>
  <c r="G27" i="59"/>
  <c r="M225" i="14"/>
  <c r="F27" i="59"/>
  <c r="D27" i="59"/>
  <c r="E26" i="59"/>
  <c r="G26" i="59"/>
  <c r="M224" i="14"/>
  <c r="F26" i="59"/>
  <c r="D26" i="59"/>
  <c r="E25" i="59"/>
  <c r="G25" i="59"/>
  <c r="M223" i="14"/>
  <c r="F25" i="59"/>
  <c r="D25" i="59"/>
  <c r="F24" i="59"/>
  <c r="D24" i="59"/>
  <c r="F23" i="59"/>
  <c r="D23" i="59"/>
  <c r="F22" i="59"/>
  <c r="D22" i="59"/>
  <c r="F21" i="59"/>
  <c r="L219" i="14"/>
  <c r="D21" i="59"/>
  <c r="F20" i="59"/>
  <c r="D20" i="59"/>
  <c r="F19" i="59"/>
  <c r="D19" i="59"/>
  <c r="F18" i="59"/>
  <c r="D18" i="59"/>
  <c r="Y59" i="58"/>
  <c r="AB42" i="30"/>
  <c r="E33" i="58"/>
  <c r="G33" i="58"/>
  <c r="J231" i="14"/>
  <c r="F33" i="58"/>
  <c r="D33" i="58"/>
  <c r="E32" i="58"/>
  <c r="G32" i="58"/>
  <c r="J230" i="14"/>
  <c r="F32" i="58"/>
  <c r="D32" i="58"/>
  <c r="E31" i="58"/>
  <c r="G31" i="58"/>
  <c r="J229" i="14"/>
  <c r="F31" i="58"/>
  <c r="D31" i="58"/>
  <c r="E30" i="58"/>
  <c r="G30" i="58"/>
  <c r="J228" i="14"/>
  <c r="F30" i="58"/>
  <c r="D30" i="58"/>
  <c r="E29" i="58"/>
  <c r="G29" i="58"/>
  <c r="J227" i="14"/>
  <c r="F29" i="58"/>
  <c r="D29" i="58"/>
  <c r="E28" i="58"/>
  <c r="G28" i="58"/>
  <c r="J226" i="14"/>
  <c r="F28" i="58"/>
  <c r="D28" i="58"/>
  <c r="E27" i="58"/>
  <c r="G27" i="58"/>
  <c r="J225" i="14"/>
  <c r="F27" i="58"/>
  <c r="D27" i="58"/>
  <c r="E26" i="58"/>
  <c r="G26" i="58"/>
  <c r="J224" i="14"/>
  <c r="F26" i="58"/>
  <c r="D26" i="58"/>
  <c r="E25" i="58"/>
  <c r="G25" i="58"/>
  <c r="J223" i="14"/>
  <c r="F25" i="58"/>
  <c r="D25" i="58"/>
  <c r="F24" i="58"/>
  <c r="D24" i="58"/>
  <c r="F23" i="58"/>
  <c r="D23" i="58"/>
  <c r="F22" i="58"/>
  <c r="D22" i="58"/>
  <c r="F21" i="58"/>
  <c r="I219" i="14"/>
  <c r="D21" i="58"/>
  <c r="F20" i="58"/>
  <c r="D20" i="58"/>
  <c r="F19" i="58"/>
  <c r="D19" i="58"/>
  <c r="F18" i="58"/>
  <c r="D18" i="58"/>
  <c r="Y59" i="57"/>
  <c r="AB41" i="30"/>
  <c r="F33" i="57"/>
  <c r="D33" i="57"/>
  <c r="F32" i="57"/>
  <c r="D32" i="57"/>
  <c r="F31" i="57"/>
  <c r="D31" i="57"/>
  <c r="E30" i="57"/>
  <c r="G30" i="57"/>
  <c r="G228" i="14"/>
  <c r="F30" i="57"/>
  <c r="D30" i="57"/>
  <c r="E29" i="57"/>
  <c r="G29" i="57"/>
  <c r="G227" i="14"/>
  <c r="F29" i="57"/>
  <c r="D29" i="57"/>
  <c r="F28" i="57"/>
  <c r="D28" i="57"/>
  <c r="F27" i="57"/>
  <c r="D27" i="57"/>
  <c r="E26" i="57"/>
  <c r="G26" i="57"/>
  <c r="G224" i="14"/>
  <c r="F26" i="57"/>
  <c r="D26" i="57"/>
  <c r="F25" i="57"/>
  <c r="D25" i="57"/>
  <c r="F24" i="57"/>
  <c r="D24" i="57"/>
  <c r="F23" i="57"/>
  <c r="D23" i="57"/>
  <c r="F22" i="57"/>
  <c r="D22" i="57"/>
  <c r="F21" i="57"/>
  <c r="F219" i="14"/>
  <c r="D21" i="57"/>
  <c r="F20" i="57"/>
  <c r="D20" i="57"/>
  <c r="F19" i="57"/>
  <c r="D19" i="57"/>
  <c r="F18" i="57"/>
  <c r="D18" i="57"/>
  <c r="Y59" i="56"/>
  <c r="AB40" i="30"/>
  <c r="E33" i="56"/>
  <c r="G33" i="56"/>
  <c r="D231" i="14"/>
  <c r="F33" i="56"/>
  <c r="D33" i="56"/>
  <c r="E32" i="56"/>
  <c r="G32" i="56"/>
  <c r="D230" i="14"/>
  <c r="F32" i="56"/>
  <c r="D32" i="56"/>
  <c r="E31" i="56"/>
  <c r="G31" i="56"/>
  <c r="D229" i="14"/>
  <c r="F31" i="56"/>
  <c r="D31" i="56"/>
  <c r="E30" i="56"/>
  <c r="G30" i="56"/>
  <c r="D228" i="14"/>
  <c r="F30" i="56"/>
  <c r="D30" i="56"/>
  <c r="E29" i="56"/>
  <c r="G29" i="56"/>
  <c r="D227" i="14"/>
  <c r="F29" i="56"/>
  <c r="D29" i="56"/>
  <c r="E28" i="56"/>
  <c r="G28" i="56"/>
  <c r="D226" i="14"/>
  <c r="F28" i="56"/>
  <c r="D28" i="56"/>
  <c r="E27" i="56"/>
  <c r="G27" i="56"/>
  <c r="D225" i="14"/>
  <c r="F27" i="56"/>
  <c r="D27" i="56"/>
  <c r="E26" i="56"/>
  <c r="G26" i="56"/>
  <c r="D224" i="14"/>
  <c r="F26" i="56"/>
  <c r="D26" i="56"/>
  <c r="E25" i="56"/>
  <c r="G25" i="56"/>
  <c r="D223" i="14"/>
  <c r="F25" i="56"/>
  <c r="D25" i="56"/>
  <c r="F24" i="56"/>
  <c r="D24" i="56"/>
  <c r="F23" i="56"/>
  <c r="D23" i="56"/>
  <c r="F22" i="56"/>
  <c r="D22" i="56"/>
  <c r="F21" i="56"/>
  <c r="C219" i="14"/>
  <c r="D21" i="56"/>
  <c r="F20" i="56"/>
  <c r="D20" i="56"/>
  <c r="F19" i="56"/>
  <c r="D19" i="56"/>
  <c r="F18" i="56"/>
  <c r="D18" i="56"/>
  <c r="Y59" i="55"/>
  <c r="AB39" i="30"/>
  <c r="E33" i="55"/>
  <c r="G33" i="55"/>
  <c r="P210" i="14"/>
  <c r="F33" i="55"/>
  <c r="D33" i="55"/>
  <c r="E32" i="55"/>
  <c r="G32" i="55"/>
  <c r="P209" i="14"/>
  <c r="F32" i="55"/>
  <c r="D32" i="55"/>
  <c r="E31" i="55"/>
  <c r="G31" i="55"/>
  <c r="P208" i="14"/>
  <c r="F31" i="55"/>
  <c r="D31" i="55"/>
  <c r="E30" i="55"/>
  <c r="G30" i="55"/>
  <c r="P207" i="14"/>
  <c r="F30" i="55"/>
  <c r="D30" i="55"/>
  <c r="E29" i="55"/>
  <c r="G29" i="55"/>
  <c r="P206" i="14"/>
  <c r="F29" i="55"/>
  <c r="D29" i="55"/>
  <c r="E28" i="55"/>
  <c r="G28" i="55"/>
  <c r="P205" i="14"/>
  <c r="F28" i="55"/>
  <c r="D28" i="55"/>
  <c r="E27" i="55"/>
  <c r="G27" i="55"/>
  <c r="P204" i="14"/>
  <c r="F27" i="55"/>
  <c r="D27" i="55"/>
  <c r="E26" i="55"/>
  <c r="G26" i="55"/>
  <c r="P203" i="14"/>
  <c r="F26" i="55"/>
  <c r="D26" i="55"/>
  <c r="E25" i="55"/>
  <c r="G25" i="55"/>
  <c r="P202" i="14"/>
  <c r="F25" i="55"/>
  <c r="D25" i="55"/>
  <c r="F24" i="55"/>
  <c r="D24" i="55"/>
  <c r="F23" i="55"/>
  <c r="D23" i="55"/>
  <c r="F22" i="55"/>
  <c r="D22" i="55"/>
  <c r="F21" i="55"/>
  <c r="O198" i="14"/>
  <c r="D21" i="55"/>
  <c r="F20" i="55"/>
  <c r="D20" i="55"/>
  <c r="F19" i="55"/>
  <c r="D19" i="55"/>
  <c r="F18" i="55"/>
  <c r="D18" i="55"/>
  <c r="Y59" i="54"/>
  <c r="AB38" i="30"/>
  <c r="E33" i="54"/>
  <c r="G33" i="54"/>
  <c r="M210" i="14"/>
  <c r="F33" i="54"/>
  <c r="D33" i="54"/>
  <c r="E32" i="54"/>
  <c r="G32" i="54"/>
  <c r="M209" i="14"/>
  <c r="F32" i="54"/>
  <c r="D32" i="54"/>
  <c r="E31" i="54"/>
  <c r="G31" i="54"/>
  <c r="M208" i="14"/>
  <c r="F31" i="54"/>
  <c r="D31" i="54"/>
  <c r="E30" i="54"/>
  <c r="G30" i="54"/>
  <c r="M207" i="14"/>
  <c r="F30" i="54"/>
  <c r="D30" i="54"/>
  <c r="E29" i="54"/>
  <c r="G29" i="54"/>
  <c r="M206" i="14"/>
  <c r="F29" i="54"/>
  <c r="D29" i="54"/>
  <c r="E28" i="54"/>
  <c r="G28" i="54"/>
  <c r="M205" i="14"/>
  <c r="F28" i="54"/>
  <c r="D28" i="54"/>
  <c r="E27" i="54"/>
  <c r="G27" i="54"/>
  <c r="M204" i="14"/>
  <c r="F27" i="54"/>
  <c r="D27" i="54"/>
  <c r="E26" i="54"/>
  <c r="G26" i="54"/>
  <c r="M203" i="14"/>
  <c r="F26" i="54"/>
  <c r="D26" i="54"/>
  <c r="E25" i="54"/>
  <c r="G25" i="54"/>
  <c r="M202" i="14"/>
  <c r="F25" i="54"/>
  <c r="D25" i="54"/>
  <c r="G24" i="54"/>
  <c r="M201" i="14"/>
  <c r="F24" i="54"/>
  <c r="D24" i="54"/>
  <c r="G23" i="54"/>
  <c r="M200" i="14"/>
  <c r="F23" i="54"/>
  <c r="D23" i="54"/>
  <c r="G22" i="54"/>
  <c r="M199" i="14"/>
  <c r="F22" i="54"/>
  <c r="D22" i="54"/>
  <c r="G21" i="54"/>
  <c r="M198" i="14"/>
  <c r="F21" i="54"/>
  <c r="L198" i="14"/>
  <c r="D21" i="54"/>
  <c r="F20" i="54"/>
  <c r="D20" i="54"/>
  <c r="G19" i="54"/>
  <c r="M196" i="14"/>
  <c r="F19" i="54"/>
  <c r="D19" i="54"/>
  <c r="G18" i="54"/>
  <c r="M195" i="14"/>
  <c r="F18" i="54"/>
  <c r="D18" i="54"/>
  <c r="Y59" i="53"/>
  <c r="AB37" i="30"/>
  <c r="E33" i="53"/>
  <c r="G33" i="53"/>
  <c r="J210" i="14"/>
  <c r="F33" i="53"/>
  <c r="D33" i="53"/>
  <c r="E32" i="53"/>
  <c r="G32" i="53"/>
  <c r="J209" i="14"/>
  <c r="F32" i="53"/>
  <c r="D32" i="53"/>
  <c r="E31" i="53"/>
  <c r="G31" i="53"/>
  <c r="J208" i="14"/>
  <c r="F31" i="53"/>
  <c r="D31" i="53"/>
  <c r="E30" i="53"/>
  <c r="G30" i="53"/>
  <c r="J207" i="14"/>
  <c r="F30" i="53"/>
  <c r="D30" i="53"/>
  <c r="E29" i="53"/>
  <c r="G29" i="53"/>
  <c r="J206" i="14"/>
  <c r="F29" i="53"/>
  <c r="D29" i="53"/>
  <c r="E28" i="53"/>
  <c r="G28" i="53"/>
  <c r="J205" i="14"/>
  <c r="F28" i="53"/>
  <c r="D28" i="53"/>
  <c r="E27" i="53"/>
  <c r="G27" i="53"/>
  <c r="J204" i="14"/>
  <c r="F27" i="53"/>
  <c r="D27" i="53"/>
  <c r="E26" i="53"/>
  <c r="G26" i="53"/>
  <c r="J203" i="14"/>
  <c r="F26" i="53"/>
  <c r="D26" i="53"/>
  <c r="E25" i="53"/>
  <c r="G25" i="53"/>
  <c r="J202" i="14"/>
  <c r="F25" i="53"/>
  <c r="D25" i="53"/>
  <c r="E24" i="53"/>
  <c r="G24" i="53"/>
  <c r="J201" i="14"/>
  <c r="F24" i="53"/>
  <c r="D24" i="53"/>
  <c r="F23" i="53"/>
  <c r="D23" i="53"/>
  <c r="F22" i="53"/>
  <c r="D22" i="53"/>
  <c r="F21" i="53"/>
  <c r="I198" i="14"/>
  <c r="D21" i="53"/>
  <c r="F20" i="53"/>
  <c r="D20" i="53"/>
  <c r="F19" i="53"/>
  <c r="D19" i="53"/>
  <c r="F18" i="53"/>
  <c r="D18" i="53"/>
  <c r="Y59" i="52"/>
  <c r="AB36" i="30"/>
  <c r="F33" i="52"/>
  <c r="D33" i="52"/>
  <c r="F32" i="52"/>
  <c r="D32" i="52"/>
  <c r="F31" i="52"/>
  <c r="D31" i="52"/>
  <c r="F30" i="52"/>
  <c r="D30" i="52"/>
  <c r="F29" i="52"/>
  <c r="D29" i="52"/>
  <c r="F28" i="52"/>
  <c r="D28" i="52"/>
  <c r="F27" i="52"/>
  <c r="D27" i="52"/>
  <c r="F26" i="52"/>
  <c r="D26" i="52"/>
  <c r="F25" i="52"/>
  <c r="D25" i="52"/>
  <c r="F24" i="52"/>
  <c r="D24" i="52"/>
  <c r="F23" i="52"/>
  <c r="D23" i="52"/>
  <c r="F22" i="52"/>
  <c r="D22" i="52"/>
  <c r="F21" i="52"/>
  <c r="F198" i="14"/>
  <c r="D21" i="52"/>
  <c r="F20" i="52"/>
  <c r="D20" i="52"/>
  <c r="F19" i="52"/>
  <c r="D19" i="52"/>
  <c r="F18" i="52"/>
  <c r="D18" i="52"/>
  <c r="Y59" i="51"/>
  <c r="AB35" i="30"/>
  <c r="E33" i="51"/>
  <c r="G33" i="51"/>
  <c r="D210" i="14"/>
  <c r="F33" i="51"/>
  <c r="D33" i="51"/>
  <c r="E32" i="51"/>
  <c r="G32" i="51"/>
  <c r="D209" i="14"/>
  <c r="F32" i="51"/>
  <c r="D32" i="51"/>
  <c r="E31" i="51"/>
  <c r="G31" i="51"/>
  <c r="D208" i="14"/>
  <c r="F31" i="51"/>
  <c r="D31" i="51"/>
  <c r="E30" i="51"/>
  <c r="G30" i="51"/>
  <c r="D207" i="14"/>
  <c r="F30" i="51"/>
  <c r="D30" i="51"/>
  <c r="E29" i="51"/>
  <c r="G29" i="51"/>
  <c r="D206" i="14"/>
  <c r="F29" i="51"/>
  <c r="D29" i="51"/>
  <c r="E28" i="51"/>
  <c r="G28" i="51"/>
  <c r="D205" i="14"/>
  <c r="F28" i="51"/>
  <c r="D28" i="51"/>
  <c r="E27" i="51"/>
  <c r="G27" i="51"/>
  <c r="D204" i="14"/>
  <c r="F27" i="51"/>
  <c r="D27" i="51"/>
  <c r="E26" i="51"/>
  <c r="G26" i="51"/>
  <c r="D203" i="14"/>
  <c r="F26" i="51"/>
  <c r="D26" i="51"/>
  <c r="E25" i="51"/>
  <c r="G25" i="51"/>
  <c r="D202" i="14"/>
  <c r="F25" i="51"/>
  <c r="D25" i="51"/>
  <c r="G24" i="51"/>
  <c r="D201" i="14"/>
  <c r="F24" i="51"/>
  <c r="D24" i="51"/>
  <c r="G23" i="51"/>
  <c r="D200" i="14"/>
  <c r="F23" i="51"/>
  <c r="D23" i="51"/>
  <c r="G22" i="51"/>
  <c r="D199" i="14"/>
  <c r="F22" i="51"/>
  <c r="D22" i="51"/>
  <c r="F21" i="51"/>
  <c r="C198" i="14"/>
  <c r="D21" i="51"/>
  <c r="G20" i="51"/>
  <c r="D197" i="14"/>
  <c r="F20" i="51"/>
  <c r="D20" i="51"/>
  <c r="F19" i="51"/>
  <c r="D19" i="51"/>
  <c r="F18" i="51"/>
  <c r="D18" i="51"/>
  <c r="AA34" i="30"/>
  <c r="L38" i="50"/>
  <c r="E19" i="50"/>
  <c r="F39" i="50"/>
  <c r="E20" i="50"/>
  <c r="L40" i="50"/>
  <c r="E21" i="50"/>
  <c r="B41" i="50"/>
  <c r="L41" i="50"/>
  <c r="E22" i="50"/>
  <c r="B42" i="50"/>
  <c r="L42" i="50"/>
  <c r="E23" i="50"/>
  <c r="E24" i="50"/>
  <c r="L44" i="50"/>
  <c r="E25" i="50"/>
  <c r="L45" i="50"/>
  <c r="L46" i="50"/>
  <c r="L47" i="50"/>
  <c r="L48" i="50"/>
  <c r="L49" i="50"/>
  <c r="L50" i="50"/>
  <c r="L51" i="50"/>
  <c r="L52" i="50"/>
  <c r="L53" i="50"/>
  <c r="B44" i="50"/>
  <c r="B45" i="50"/>
  <c r="B46" i="50"/>
  <c r="B47" i="50"/>
  <c r="B48" i="50"/>
  <c r="B49" i="50"/>
  <c r="B50" i="50"/>
  <c r="B51" i="50"/>
  <c r="B52" i="50"/>
  <c r="B53" i="50"/>
  <c r="C38" i="50"/>
  <c r="C44" i="50"/>
  <c r="C45" i="50"/>
  <c r="C46" i="50"/>
  <c r="C47" i="50"/>
  <c r="C48" i="50"/>
  <c r="C49" i="50"/>
  <c r="C50" i="50"/>
  <c r="C51" i="50"/>
  <c r="C52" i="50"/>
  <c r="C53" i="50"/>
  <c r="D38" i="50"/>
  <c r="D41" i="50"/>
  <c r="D42" i="50"/>
  <c r="D44" i="50"/>
  <c r="D45" i="50"/>
  <c r="D46" i="50"/>
  <c r="D47" i="50"/>
  <c r="D48" i="50"/>
  <c r="D49" i="50"/>
  <c r="D50" i="50"/>
  <c r="D51" i="50"/>
  <c r="D52" i="50"/>
  <c r="D53" i="50"/>
  <c r="E38" i="50"/>
  <c r="E40" i="50"/>
  <c r="E41" i="50"/>
  <c r="E42" i="50"/>
  <c r="E44" i="50"/>
  <c r="E45" i="50"/>
  <c r="E46" i="50"/>
  <c r="E47" i="50"/>
  <c r="E48" i="50"/>
  <c r="E49" i="50"/>
  <c r="E50" i="50"/>
  <c r="E51" i="50"/>
  <c r="E52" i="50"/>
  <c r="E53" i="50"/>
  <c r="F38" i="50"/>
  <c r="F40" i="50"/>
  <c r="F41" i="50"/>
  <c r="F42" i="50"/>
  <c r="F44" i="50"/>
  <c r="F45" i="50"/>
  <c r="F46" i="50"/>
  <c r="F47" i="50"/>
  <c r="F48" i="50"/>
  <c r="F49" i="50"/>
  <c r="F50" i="50"/>
  <c r="F51" i="50"/>
  <c r="F52" i="50"/>
  <c r="F53" i="50"/>
  <c r="G41" i="50"/>
  <c r="G42" i="50"/>
  <c r="G44" i="50"/>
  <c r="G45" i="50"/>
  <c r="G46" i="50"/>
  <c r="G47" i="50"/>
  <c r="G48" i="50"/>
  <c r="G49" i="50"/>
  <c r="G50" i="50"/>
  <c r="G51" i="50"/>
  <c r="G52" i="50"/>
  <c r="G53" i="50"/>
  <c r="H38" i="50"/>
  <c r="H41" i="50"/>
  <c r="H42" i="50"/>
  <c r="H44" i="50"/>
  <c r="H45" i="50"/>
  <c r="H46" i="50"/>
  <c r="H47" i="50"/>
  <c r="H48" i="50"/>
  <c r="H49" i="50"/>
  <c r="H50" i="50"/>
  <c r="H51" i="50"/>
  <c r="H52" i="50"/>
  <c r="H53" i="50"/>
  <c r="I38" i="50"/>
  <c r="I40" i="50"/>
  <c r="I41" i="50"/>
  <c r="I42" i="50"/>
  <c r="I44" i="50"/>
  <c r="I45" i="50"/>
  <c r="I46" i="50"/>
  <c r="I47" i="50"/>
  <c r="I48" i="50"/>
  <c r="I49" i="50"/>
  <c r="I50" i="50"/>
  <c r="I51" i="50"/>
  <c r="I52" i="50"/>
  <c r="I53" i="50"/>
  <c r="J38" i="50"/>
  <c r="J39" i="50"/>
  <c r="J40" i="50"/>
  <c r="J41" i="50"/>
  <c r="J42" i="50"/>
  <c r="J44" i="50"/>
  <c r="J45" i="50"/>
  <c r="J46" i="50"/>
  <c r="J47" i="50"/>
  <c r="J48" i="50"/>
  <c r="J49" i="50"/>
  <c r="J50" i="50"/>
  <c r="J51" i="50"/>
  <c r="J52" i="50"/>
  <c r="J53" i="50"/>
  <c r="K38" i="50"/>
  <c r="K39" i="50"/>
  <c r="K41" i="50"/>
  <c r="K42" i="50"/>
  <c r="K44" i="50"/>
  <c r="K45" i="50"/>
  <c r="K46" i="50"/>
  <c r="K47" i="50"/>
  <c r="K48" i="50"/>
  <c r="K49" i="50"/>
  <c r="K50" i="50"/>
  <c r="K51" i="50"/>
  <c r="K52" i="50"/>
  <c r="K53" i="50"/>
  <c r="M38" i="50"/>
  <c r="M40" i="50"/>
  <c r="M41" i="50"/>
  <c r="M42" i="50"/>
  <c r="M44" i="50"/>
  <c r="M45" i="50"/>
  <c r="M46" i="50"/>
  <c r="M47" i="50"/>
  <c r="M48" i="50"/>
  <c r="M49" i="50"/>
  <c r="M50" i="50"/>
  <c r="M51" i="50"/>
  <c r="M52" i="50"/>
  <c r="M53" i="50"/>
  <c r="N38" i="50"/>
  <c r="N39" i="50"/>
  <c r="N41" i="50"/>
  <c r="N42" i="50"/>
  <c r="N44" i="50"/>
  <c r="N45" i="50"/>
  <c r="N46" i="50"/>
  <c r="N47" i="50"/>
  <c r="N48" i="50"/>
  <c r="N49" i="50"/>
  <c r="N50" i="50"/>
  <c r="N51" i="50"/>
  <c r="N52" i="50"/>
  <c r="N53" i="50"/>
  <c r="O38" i="50"/>
  <c r="O39" i="50"/>
  <c r="O40" i="50"/>
  <c r="O41" i="50"/>
  <c r="O42" i="50"/>
  <c r="O44" i="50"/>
  <c r="O45" i="50"/>
  <c r="O46" i="50"/>
  <c r="O47" i="50"/>
  <c r="O48" i="50"/>
  <c r="O49" i="50"/>
  <c r="O50" i="50"/>
  <c r="O51" i="50"/>
  <c r="O52" i="50"/>
  <c r="O53" i="50"/>
  <c r="P39" i="50"/>
  <c r="P40" i="50"/>
  <c r="P41" i="50"/>
  <c r="P42" i="50"/>
  <c r="P44" i="50"/>
  <c r="P45" i="50"/>
  <c r="P46" i="50"/>
  <c r="P47" i="50"/>
  <c r="P48" i="50"/>
  <c r="P49" i="50"/>
  <c r="P50" i="50"/>
  <c r="P51" i="50"/>
  <c r="P52" i="50"/>
  <c r="P53" i="50"/>
  <c r="Q38" i="50"/>
  <c r="Q39" i="50"/>
  <c r="Q40" i="50"/>
  <c r="Q41" i="50"/>
  <c r="Q42" i="50"/>
  <c r="Q44" i="50"/>
  <c r="Q45" i="50"/>
  <c r="Q46" i="50"/>
  <c r="Q47" i="50"/>
  <c r="Q48" i="50"/>
  <c r="Q49" i="50"/>
  <c r="Q50" i="50"/>
  <c r="Q51" i="50"/>
  <c r="Q52" i="50"/>
  <c r="Q53" i="50"/>
  <c r="R38" i="50"/>
  <c r="R39" i="50"/>
  <c r="R40" i="50"/>
  <c r="R41" i="50"/>
  <c r="R42" i="50"/>
  <c r="R44" i="50"/>
  <c r="R45" i="50"/>
  <c r="R46" i="50"/>
  <c r="R47" i="50"/>
  <c r="R48" i="50"/>
  <c r="R49" i="50"/>
  <c r="R50" i="50"/>
  <c r="R51" i="50"/>
  <c r="R52" i="50"/>
  <c r="R53" i="50"/>
  <c r="S38" i="50"/>
  <c r="S39" i="50"/>
  <c r="S40" i="50"/>
  <c r="S41" i="50"/>
  <c r="S42" i="50"/>
  <c r="S44" i="50"/>
  <c r="S45" i="50"/>
  <c r="S46" i="50"/>
  <c r="S47" i="50"/>
  <c r="S48" i="50"/>
  <c r="S49" i="50"/>
  <c r="S50" i="50"/>
  <c r="S51" i="50"/>
  <c r="S52" i="50"/>
  <c r="S53" i="50"/>
  <c r="T38" i="50"/>
  <c r="T39" i="50"/>
  <c r="T40" i="50"/>
  <c r="T41" i="50"/>
  <c r="T42" i="50"/>
  <c r="T44" i="50"/>
  <c r="T45" i="50"/>
  <c r="T46" i="50"/>
  <c r="T47" i="50"/>
  <c r="T48" i="50"/>
  <c r="T49" i="50"/>
  <c r="T50" i="50"/>
  <c r="T51" i="50"/>
  <c r="T52" i="50"/>
  <c r="T53" i="50"/>
  <c r="U38" i="50"/>
  <c r="U39" i="50"/>
  <c r="U40" i="50"/>
  <c r="U41" i="50"/>
  <c r="U42" i="50"/>
  <c r="U44" i="50"/>
  <c r="U45" i="50"/>
  <c r="U46" i="50"/>
  <c r="U47" i="50"/>
  <c r="U48" i="50"/>
  <c r="U49" i="50"/>
  <c r="U50" i="50"/>
  <c r="U51" i="50"/>
  <c r="U52" i="50"/>
  <c r="U53" i="50"/>
  <c r="V38" i="50"/>
  <c r="V39" i="50"/>
  <c r="V40" i="50"/>
  <c r="V41" i="50"/>
  <c r="V42" i="50"/>
  <c r="V44" i="50"/>
  <c r="V45" i="50"/>
  <c r="V46" i="50"/>
  <c r="V47" i="50"/>
  <c r="V48" i="50"/>
  <c r="V49" i="50"/>
  <c r="V50" i="50"/>
  <c r="V51" i="50"/>
  <c r="V52" i="50"/>
  <c r="V53" i="50"/>
  <c r="W38" i="50"/>
  <c r="W39" i="50"/>
  <c r="W40" i="50"/>
  <c r="W41" i="50"/>
  <c r="W42" i="50"/>
  <c r="W44" i="50"/>
  <c r="W45" i="50"/>
  <c r="W46" i="50"/>
  <c r="W47" i="50"/>
  <c r="W48" i="50"/>
  <c r="W49" i="50"/>
  <c r="W50" i="50"/>
  <c r="W51" i="50"/>
  <c r="W52" i="50"/>
  <c r="W53" i="50"/>
  <c r="X38" i="50"/>
  <c r="X39" i="50"/>
  <c r="X40" i="50"/>
  <c r="X41" i="50"/>
  <c r="X42" i="50"/>
  <c r="X44" i="50"/>
  <c r="X45" i="50"/>
  <c r="X46" i="50"/>
  <c r="X47" i="50"/>
  <c r="X48" i="50"/>
  <c r="X49" i="50"/>
  <c r="X50" i="50"/>
  <c r="X51" i="50"/>
  <c r="X52" i="50"/>
  <c r="X53" i="50"/>
  <c r="AA33" i="30"/>
  <c r="AA32" i="30"/>
  <c r="AA31" i="30"/>
  <c r="AA30" i="30"/>
  <c r="AA29" i="30"/>
  <c r="AA28" i="30"/>
  <c r="AA27" i="30"/>
  <c r="AA26" i="30"/>
  <c r="E19" i="42"/>
  <c r="I39" i="42"/>
  <c r="E20" i="42"/>
  <c r="G40" i="42"/>
  <c r="E21" i="42"/>
  <c r="F41" i="42"/>
  <c r="E22" i="42"/>
  <c r="D42" i="42"/>
  <c r="L42" i="42"/>
  <c r="E23" i="42"/>
  <c r="E43" i="42"/>
  <c r="E24" i="42"/>
  <c r="L44" i="42"/>
  <c r="E25" i="42"/>
  <c r="L45" i="42"/>
  <c r="L46" i="42"/>
  <c r="L47" i="42"/>
  <c r="L48" i="42"/>
  <c r="L49" i="42"/>
  <c r="L50" i="42"/>
  <c r="L51" i="42"/>
  <c r="L52" i="42"/>
  <c r="L53" i="42"/>
  <c r="B42" i="42"/>
  <c r="B45" i="42"/>
  <c r="B46" i="42"/>
  <c r="B47" i="42"/>
  <c r="B48" i="42"/>
  <c r="B49" i="42"/>
  <c r="B50" i="42"/>
  <c r="B51" i="42"/>
  <c r="B52" i="42"/>
  <c r="B53" i="42"/>
  <c r="C42" i="42"/>
  <c r="C45" i="42"/>
  <c r="C46" i="42"/>
  <c r="C47" i="42"/>
  <c r="C48" i="42"/>
  <c r="C49" i="42"/>
  <c r="C50" i="42"/>
  <c r="C51" i="42"/>
  <c r="C52" i="42"/>
  <c r="C53" i="42"/>
  <c r="D39" i="42"/>
  <c r="D44" i="42"/>
  <c r="D45" i="42"/>
  <c r="D46" i="42"/>
  <c r="D47" i="42"/>
  <c r="D48" i="42"/>
  <c r="D49" i="42"/>
  <c r="D50" i="42"/>
  <c r="D51" i="42"/>
  <c r="D52" i="42"/>
  <c r="D53" i="42"/>
  <c r="E42" i="42"/>
  <c r="E44" i="42"/>
  <c r="E45" i="42"/>
  <c r="E46" i="42"/>
  <c r="E47" i="42"/>
  <c r="E48" i="42"/>
  <c r="E49" i="42"/>
  <c r="E50" i="42"/>
  <c r="E51" i="42"/>
  <c r="E52" i="42"/>
  <c r="E53" i="42"/>
  <c r="F42" i="42"/>
  <c r="F44" i="42"/>
  <c r="F45" i="42"/>
  <c r="F46" i="42"/>
  <c r="F47" i="42"/>
  <c r="F48" i="42"/>
  <c r="F49" i="42"/>
  <c r="F50" i="42"/>
  <c r="F51" i="42"/>
  <c r="F52" i="42"/>
  <c r="F53" i="42"/>
  <c r="G42" i="42"/>
  <c r="G44" i="42"/>
  <c r="G45" i="42"/>
  <c r="G46" i="42"/>
  <c r="G47" i="42"/>
  <c r="G48" i="42"/>
  <c r="G49" i="42"/>
  <c r="G50" i="42"/>
  <c r="G51" i="42"/>
  <c r="G52" i="42"/>
  <c r="G53" i="42"/>
  <c r="H42" i="42"/>
  <c r="H44" i="42"/>
  <c r="H45" i="42"/>
  <c r="H46" i="42"/>
  <c r="H47" i="42"/>
  <c r="H48" i="42"/>
  <c r="H49" i="42"/>
  <c r="H50" i="42"/>
  <c r="H51" i="42"/>
  <c r="H52" i="42"/>
  <c r="H53" i="42"/>
  <c r="I42" i="42"/>
  <c r="I44" i="42"/>
  <c r="I45" i="42"/>
  <c r="I46" i="42"/>
  <c r="I47" i="42"/>
  <c r="I48" i="42"/>
  <c r="I49" i="42"/>
  <c r="I50" i="42"/>
  <c r="I51" i="42"/>
  <c r="I52" i="42"/>
  <c r="I53" i="42"/>
  <c r="J41" i="42"/>
  <c r="J42" i="42"/>
  <c r="J44" i="42"/>
  <c r="J45" i="42"/>
  <c r="J46" i="42"/>
  <c r="J47" i="42"/>
  <c r="J48" i="42"/>
  <c r="J49" i="42"/>
  <c r="J50" i="42"/>
  <c r="J51" i="42"/>
  <c r="J52" i="42"/>
  <c r="J53" i="42"/>
  <c r="K42" i="42"/>
  <c r="K44" i="42"/>
  <c r="K45" i="42"/>
  <c r="K46" i="42"/>
  <c r="K47" i="42"/>
  <c r="K48" i="42"/>
  <c r="K49" i="42"/>
  <c r="K50" i="42"/>
  <c r="K51" i="42"/>
  <c r="K52" i="42"/>
  <c r="K53" i="42"/>
  <c r="M42" i="42"/>
  <c r="M44" i="42"/>
  <c r="M45" i="42"/>
  <c r="M46" i="42"/>
  <c r="M47" i="42"/>
  <c r="M48" i="42"/>
  <c r="M49" i="42"/>
  <c r="M50" i="42"/>
  <c r="M51" i="42"/>
  <c r="M52" i="42"/>
  <c r="M53" i="42"/>
  <c r="N41" i="42"/>
  <c r="N42" i="42"/>
  <c r="N44" i="42"/>
  <c r="N45" i="42"/>
  <c r="N46" i="42"/>
  <c r="N47" i="42"/>
  <c r="N48" i="42"/>
  <c r="N49" i="42"/>
  <c r="N50" i="42"/>
  <c r="N51" i="42"/>
  <c r="N52" i="42"/>
  <c r="N53" i="42"/>
  <c r="O41" i="42"/>
  <c r="O42" i="42"/>
  <c r="O44" i="42"/>
  <c r="O45" i="42"/>
  <c r="O46" i="42"/>
  <c r="O47" i="42"/>
  <c r="O48" i="42"/>
  <c r="O49" i="42"/>
  <c r="O50" i="42"/>
  <c r="O51" i="42"/>
  <c r="O52" i="42"/>
  <c r="O53" i="42"/>
  <c r="P41" i="42"/>
  <c r="P42" i="42"/>
  <c r="P43" i="42"/>
  <c r="P44" i="42"/>
  <c r="P45" i="42"/>
  <c r="P46" i="42"/>
  <c r="P47" i="42"/>
  <c r="P48" i="42"/>
  <c r="P49" i="42"/>
  <c r="P50" i="42"/>
  <c r="P51" i="42"/>
  <c r="P52" i="42"/>
  <c r="P53" i="42"/>
  <c r="Q40" i="42"/>
  <c r="Q41" i="42"/>
  <c r="Q42" i="42"/>
  <c r="Q44" i="42"/>
  <c r="Q45" i="42"/>
  <c r="Q46" i="42"/>
  <c r="Q47" i="42"/>
  <c r="Q48" i="42"/>
  <c r="Q49" i="42"/>
  <c r="Q50" i="42"/>
  <c r="Q51" i="42"/>
  <c r="Q52" i="42"/>
  <c r="Q53" i="42"/>
  <c r="R41" i="42"/>
  <c r="R42" i="42"/>
  <c r="R44" i="42"/>
  <c r="R45" i="42"/>
  <c r="R46" i="42"/>
  <c r="R47" i="42"/>
  <c r="R48" i="42"/>
  <c r="R49" i="42"/>
  <c r="R50" i="42"/>
  <c r="R51" i="42"/>
  <c r="R52" i="42"/>
  <c r="R53" i="42"/>
  <c r="S39" i="42"/>
  <c r="S40" i="42"/>
  <c r="S41" i="42"/>
  <c r="S42" i="42"/>
  <c r="S44" i="42"/>
  <c r="S45" i="42"/>
  <c r="S46" i="42"/>
  <c r="S47" i="42"/>
  <c r="S48" i="42"/>
  <c r="S49" i="42"/>
  <c r="S50" i="42"/>
  <c r="S51" i="42"/>
  <c r="S52" i="42"/>
  <c r="S53" i="42"/>
  <c r="T41" i="42"/>
  <c r="T42" i="42"/>
  <c r="T44" i="42"/>
  <c r="T45" i="42"/>
  <c r="T46" i="42"/>
  <c r="T47" i="42"/>
  <c r="T48" i="42"/>
  <c r="T49" i="42"/>
  <c r="T50" i="42"/>
  <c r="T51" i="42"/>
  <c r="T52" i="42"/>
  <c r="T53" i="42"/>
  <c r="U42" i="42"/>
  <c r="U44" i="42"/>
  <c r="U45" i="42"/>
  <c r="U46" i="42"/>
  <c r="U47" i="42"/>
  <c r="U48" i="42"/>
  <c r="U49" i="42"/>
  <c r="U50" i="42"/>
  <c r="U51" i="42"/>
  <c r="U52" i="42"/>
  <c r="U53" i="42"/>
  <c r="V40" i="42"/>
  <c r="V41" i="42"/>
  <c r="V42" i="42"/>
  <c r="V44" i="42"/>
  <c r="V45" i="42"/>
  <c r="V46" i="42"/>
  <c r="V47" i="42"/>
  <c r="V48" i="42"/>
  <c r="V49" i="42"/>
  <c r="V50" i="42"/>
  <c r="V51" i="42"/>
  <c r="V52" i="42"/>
  <c r="V53" i="42"/>
  <c r="W41" i="42"/>
  <c r="W42" i="42"/>
  <c r="W44" i="42"/>
  <c r="W45" i="42"/>
  <c r="W46" i="42"/>
  <c r="W47" i="42"/>
  <c r="W48" i="42"/>
  <c r="W49" i="42"/>
  <c r="W50" i="42"/>
  <c r="W51" i="42"/>
  <c r="W52" i="42"/>
  <c r="W53" i="42"/>
  <c r="X41" i="42"/>
  <c r="X42" i="42"/>
  <c r="X44" i="42"/>
  <c r="X45" i="42"/>
  <c r="X46" i="42"/>
  <c r="X47" i="42"/>
  <c r="X48" i="42"/>
  <c r="X49" i="42"/>
  <c r="X50" i="42"/>
  <c r="X51" i="42"/>
  <c r="X52" i="42"/>
  <c r="X53" i="42"/>
  <c r="AA25" i="30"/>
  <c r="E19" i="41"/>
  <c r="C39" i="41"/>
  <c r="E20" i="41"/>
  <c r="B40" i="41"/>
  <c r="L40" i="41"/>
  <c r="E21" i="41"/>
  <c r="L41" i="41"/>
  <c r="E22" i="41"/>
  <c r="L42" i="41"/>
  <c r="E23" i="41"/>
  <c r="L43" i="41"/>
  <c r="E24" i="41"/>
  <c r="J44" i="41"/>
  <c r="E25" i="41"/>
  <c r="L45" i="41"/>
  <c r="L46" i="41"/>
  <c r="L47" i="41"/>
  <c r="L48" i="41"/>
  <c r="L49" i="41"/>
  <c r="L50" i="41"/>
  <c r="L51" i="41"/>
  <c r="L52" i="41"/>
  <c r="L53" i="41"/>
  <c r="B41" i="41"/>
  <c r="B45" i="41"/>
  <c r="B46" i="41"/>
  <c r="B47" i="41"/>
  <c r="B48" i="41"/>
  <c r="B49" i="41"/>
  <c r="B50" i="41"/>
  <c r="B51" i="41"/>
  <c r="B52" i="41"/>
  <c r="B53" i="41"/>
  <c r="C41" i="41"/>
  <c r="C45" i="41"/>
  <c r="C46" i="41"/>
  <c r="C47" i="41"/>
  <c r="C48" i="41"/>
  <c r="C49" i="41"/>
  <c r="C50" i="41"/>
  <c r="C51" i="41"/>
  <c r="C52" i="41"/>
  <c r="C53" i="41"/>
  <c r="D40" i="41"/>
  <c r="D41" i="41"/>
  <c r="D43" i="41"/>
  <c r="D45" i="41"/>
  <c r="D46" i="41"/>
  <c r="D47" i="41"/>
  <c r="D48" i="41"/>
  <c r="D49" i="41"/>
  <c r="D50" i="41"/>
  <c r="D51" i="41"/>
  <c r="D52" i="41"/>
  <c r="D53" i="41"/>
  <c r="E41" i="41"/>
  <c r="E42" i="41"/>
  <c r="E45" i="41"/>
  <c r="E46" i="41"/>
  <c r="E47" i="41"/>
  <c r="E48" i="41"/>
  <c r="E49" i="41"/>
  <c r="E50" i="41"/>
  <c r="E51" i="41"/>
  <c r="E52" i="41"/>
  <c r="E53" i="41"/>
  <c r="F40" i="41"/>
  <c r="F41" i="41"/>
  <c r="F44" i="41"/>
  <c r="F45" i="41"/>
  <c r="F46" i="41"/>
  <c r="F47" i="41"/>
  <c r="F48" i="41"/>
  <c r="F49" i="41"/>
  <c r="F50" i="41"/>
  <c r="F51" i="41"/>
  <c r="F52" i="41"/>
  <c r="F53" i="41"/>
  <c r="G40" i="41"/>
  <c r="G41" i="41"/>
  <c r="G45" i="41"/>
  <c r="G46" i="41"/>
  <c r="G47" i="41"/>
  <c r="G48" i="41"/>
  <c r="G49" i="41"/>
  <c r="G50" i="41"/>
  <c r="G51" i="41"/>
  <c r="G52" i="41"/>
  <c r="G53" i="41"/>
  <c r="H40" i="41"/>
  <c r="H41" i="41"/>
  <c r="H43" i="41"/>
  <c r="H45" i="41"/>
  <c r="H46" i="41"/>
  <c r="H47" i="41"/>
  <c r="H48" i="41"/>
  <c r="H49" i="41"/>
  <c r="H50" i="41"/>
  <c r="H51" i="41"/>
  <c r="H52" i="41"/>
  <c r="H53" i="41"/>
  <c r="I40" i="41"/>
  <c r="I41" i="41"/>
  <c r="I43" i="41"/>
  <c r="I45" i="41"/>
  <c r="I46" i="41"/>
  <c r="I47" i="41"/>
  <c r="I48" i="41"/>
  <c r="I49" i="41"/>
  <c r="I50" i="41"/>
  <c r="I51" i="41"/>
  <c r="I52" i="41"/>
  <c r="I53" i="41"/>
  <c r="J41" i="41"/>
  <c r="J42" i="41"/>
  <c r="J43" i="41"/>
  <c r="J45" i="41"/>
  <c r="J46" i="41"/>
  <c r="J47" i="41"/>
  <c r="J48" i="41"/>
  <c r="J49" i="41"/>
  <c r="J50" i="41"/>
  <c r="J51" i="41"/>
  <c r="J52" i="41"/>
  <c r="J53" i="41"/>
  <c r="K41" i="41"/>
  <c r="K42" i="41"/>
  <c r="K43" i="41"/>
  <c r="K44" i="41"/>
  <c r="K45" i="41"/>
  <c r="K46" i="41"/>
  <c r="K47" i="41"/>
  <c r="K48" i="41"/>
  <c r="K49" i="41"/>
  <c r="K50" i="41"/>
  <c r="K51" i="41"/>
  <c r="K52" i="41"/>
  <c r="K53" i="41"/>
  <c r="M40" i="41"/>
  <c r="M41" i="41"/>
  <c r="M42" i="41"/>
  <c r="M43" i="41"/>
  <c r="M45" i="41"/>
  <c r="M46" i="41"/>
  <c r="M47" i="41"/>
  <c r="M48" i="41"/>
  <c r="M49" i="41"/>
  <c r="M50" i="41"/>
  <c r="M51" i="41"/>
  <c r="M52" i="41"/>
  <c r="M53" i="41"/>
  <c r="N40" i="41"/>
  <c r="N41" i="41"/>
  <c r="N42" i="41"/>
  <c r="N43" i="41"/>
  <c r="N44" i="41"/>
  <c r="N45" i="41"/>
  <c r="N46" i="41"/>
  <c r="N47" i="41"/>
  <c r="N48" i="41"/>
  <c r="N49" i="41"/>
  <c r="N50" i="41"/>
  <c r="N51" i="41"/>
  <c r="N52" i="41"/>
  <c r="N53" i="41"/>
  <c r="O40" i="41"/>
  <c r="O41" i="41"/>
  <c r="O42" i="41"/>
  <c r="O45" i="41"/>
  <c r="O46" i="41"/>
  <c r="O47" i="41"/>
  <c r="O48" i="41"/>
  <c r="O49" i="41"/>
  <c r="O50" i="41"/>
  <c r="O51" i="41"/>
  <c r="O52" i="41"/>
  <c r="O53" i="41"/>
  <c r="P40" i="41"/>
  <c r="P41" i="41"/>
  <c r="P42" i="41"/>
  <c r="P43" i="41"/>
  <c r="P45" i="41"/>
  <c r="P46" i="41"/>
  <c r="P47" i="41"/>
  <c r="P48" i="41"/>
  <c r="P49" i="41"/>
  <c r="P50" i="41"/>
  <c r="P51" i="41"/>
  <c r="P52" i="41"/>
  <c r="P53" i="41"/>
  <c r="Q40" i="41"/>
  <c r="Q41" i="41"/>
  <c r="Q42" i="41"/>
  <c r="Q45" i="41"/>
  <c r="Q46" i="41"/>
  <c r="Q47" i="41"/>
  <c r="Q48" i="41"/>
  <c r="Q49" i="41"/>
  <c r="Q50" i="41"/>
  <c r="Q51" i="41"/>
  <c r="Q52" i="41"/>
  <c r="Q53" i="41"/>
  <c r="R40" i="41"/>
  <c r="R41" i="41"/>
  <c r="R42" i="41"/>
  <c r="R44" i="41"/>
  <c r="R45" i="41"/>
  <c r="R46" i="41"/>
  <c r="R47" i="41"/>
  <c r="R48" i="41"/>
  <c r="R49" i="41"/>
  <c r="R50" i="41"/>
  <c r="R51" i="41"/>
  <c r="R52" i="41"/>
  <c r="R53" i="41"/>
  <c r="S40" i="41"/>
  <c r="S41" i="41"/>
  <c r="S42" i="41"/>
  <c r="S43" i="41"/>
  <c r="S44" i="41"/>
  <c r="S45" i="41"/>
  <c r="S46" i="41"/>
  <c r="S47" i="41"/>
  <c r="S48" i="41"/>
  <c r="S49" i="41"/>
  <c r="S50" i="41"/>
  <c r="S51" i="41"/>
  <c r="S52" i="41"/>
  <c r="S53" i="41"/>
  <c r="T40" i="41"/>
  <c r="T41" i="41"/>
  <c r="T42" i="41"/>
  <c r="T44" i="41"/>
  <c r="T45" i="41"/>
  <c r="T46" i="41"/>
  <c r="T47" i="41"/>
  <c r="T48" i="41"/>
  <c r="T49" i="41"/>
  <c r="T50" i="41"/>
  <c r="T51" i="41"/>
  <c r="T52" i="41"/>
  <c r="T53" i="41"/>
  <c r="U40" i="41"/>
  <c r="U41" i="41"/>
  <c r="U42" i="41"/>
  <c r="U43" i="41"/>
  <c r="U45" i="41"/>
  <c r="U46" i="41"/>
  <c r="U47" i="41"/>
  <c r="U48" i="41"/>
  <c r="U49" i="41"/>
  <c r="U50" i="41"/>
  <c r="U51" i="41"/>
  <c r="U52" i="41"/>
  <c r="U53" i="41"/>
  <c r="V40" i="41"/>
  <c r="V41" i="41"/>
  <c r="V42" i="41"/>
  <c r="V43" i="41"/>
  <c r="V45" i="41"/>
  <c r="V46" i="41"/>
  <c r="V47" i="41"/>
  <c r="V48" i="41"/>
  <c r="V49" i="41"/>
  <c r="V50" i="41"/>
  <c r="V51" i="41"/>
  <c r="V52" i="41"/>
  <c r="V53" i="41"/>
  <c r="W40" i="41"/>
  <c r="W41" i="41"/>
  <c r="W42" i="41"/>
  <c r="W43" i="41"/>
  <c r="W44" i="41"/>
  <c r="W45" i="41"/>
  <c r="W46" i="41"/>
  <c r="W47" i="41"/>
  <c r="W48" i="41"/>
  <c r="W49" i="41"/>
  <c r="W50" i="41"/>
  <c r="W51" i="41"/>
  <c r="W52" i="41"/>
  <c r="W53" i="41"/>
  <c r="X40" i="41"/>
  <c r="X41" i="41"/>
  <c r="X42" i="41"/>
  <c r="X43" i="41"/>
  <c r="X44" i="41"/>
  <c r="X45" i="41"/>
  <c r="X46" i="41"/>
  <c r="X47" i="41"/>
  <c r="X48" i="41"/>
  <c r="X49" i="41"/>
  <c r="X50" i="41"/>
  <c r="X51" i="41"/>
  <c r="X52" i="41"/>
  <c r="X53" i="41"/>
  <c r="R33" i="30"/>
  <c r="R32" i="30"/>
  <c r="R31" i="30"/>
  <c r="R29" i="30"/>
  <c r="R28" i="30"/>
  <c r="R27" i="30"/>
  <c r="R26" i="30"/>
  <c r="Y59" i="50"/>
  <c r="AB34" i="30"/>
  <c r="E33" i="50"/>
  <c r="G33" i="50"/>
  <c r="P168" i="14"/>
  <c r="F33" i="50"/>
  <c r="D33" i="50"/>
  <c r="E32" i="50"/>
  <c r="G32" i="50"/>
  <c r="P167" i="14"/>
  <c r="F32" i="50"/>
  <c r="D32" i="50"/>
  <c r="E31" i="50"/>
  <c r="G31" i="50"/>
  <c r="P166" i="14"/>
  <c r="F31" i="50"/>
  <c r="D31" i="50"/>
  <c r="E30" i="50"/>
  <c r="G30" i="50"/>
  <c r="P165" i="14"/>
  <c r="F30" i="50"/>
  <c r="D30" i="50"/>
  <c r="E29" i="50"/>
  <c r="G29" i="50"/>
  <c r="P164" i="14"/>
  <c r="F29" i="50"/>
  <c r="D29" i="50"/>
  <c r="E28" i="50"/>
  <c r="G28" i="50"/>
  <c r="P163" i="14"/>
  <c r="F28" i="50"/>
  <c r="D28" i="50"/>
  <c r="E27" i="50"/>
  <c r="G27" i="50"/>
  <c r="P162" i="14"/>
  <c r="F27" i="50"/>
  <c r="D27" i="50"/>
  <c r="E26" i="50"/>
  <c r="G26" i="50"/>
  <c r="P161" i="14"/>
  <c r="F26" i="50"/>
  <c r="D26" i="50"/>
  <c r="G25" i="50"/>
  <c r="P160" i="14"/>
  <c r="F25" i="50"/>
  <c r="D25" i="50"/>
  <c r="G24" i="50"/>
  <c r="P159" i="14"/>
  <c r="F24" i="50"/>
  <c r="D24" i="50"/>
  <c r="F23" i="50"/>
  <c r="D23" i="50"/>
  <c r="G22" i="50"/>
  <c r="P157" i="14"/>
  <c r="F22" i="50"/>
  <c r="D22" i="50"/>
  <c r="G21" i="50"/>
  <c r="P156" i="14"/>
  <c r="F21" i="50"/>
  <c r="O156" i="14"/>
  <c r="D21" i="50"/>
  <c r="G20" i="50"/>
  <c r="P155" i="14"/>
  <c r="F20" i="50"/>
  <c r="D20" i="50"/>
  <c r="G19" i="50"/>
  <c r="P154" i="14"/>
  <c r="F19" i="50"/>
  <c r="D19" i="50"/>
  <c r="G18" i="50"/>
  <c r="F18" i="50"/>
  <c r="D18" i="50"/>
  <c r="Y59" i="49"/>
  <c r="AB33" i="30"/>
  <c r="E33" i="49"/>
  <c r="G33" i="49"/>
  <c r="M168" i="14"/>
  <c r="F33" i="49"/>
  <c r="D33" i="49"/>
  <c r="E32" i="49"/>
  <c r="G32" i="49"/>
  <c r="M167" i="14"/>
  <c r="F32" i="49"/>
  <c r="D32" i="49"/>
  <c r="E31" i="49"/>
  <c r="G31" i="49"/>
  <c r="M166" i="14"/>
  <c r="F31" i="49"/>
  <c r="D31" i="49"/>
  <c r="E30" i="49"/>
  <c r="G30" i="49"/>
  <c r="M165" i="14"/>
  <c r="F30" i="49"/>
  <c r="D30" i="49"/>
  <c r="E29" i="49"/>
  <c r="G29" i="49"/>
  <c r="M164" i="14"/>
  <c r="F29" i="49"/>
  <c r="D29" i="49"/>
  <c r="E28" i="49"/>
  <c r="G28" i="49"/>
  <c r="M163" i="14"/>
  <c r="F28" i="49"/>
  <c r="D28" i="49"/>
  <c r="E27" i="49"/>
  <c r="G27" i="49"/>
  <c r="M162" i="14"/>
  <c r="F27" i="49"/>
  <c r="D27" i="49"/>
  <c r="E26" i="49"/>
  <c r="G26" i="49"/>
  <c r="M161" i="14"/>
  <c r="F26" i="49"/>
  <c r="D26" i="49"/>
  <c r="E25" i="49"/>
  <c r="G25" i="49"/>
  <c r="M160" i="14"/>
  <c r="F25" i="49"/>
  <c r="D25" i="49"/>
  <c r="E24" i="49"/>
  <c r="G24" i="49"/>
  <c r="M159" i="14"/>
  <c r="F24" i="49"/>
  <c r="D24" i="49"/>
  <c r="F23" i="49"/>
  <c r="D23" i="49"/>
  <c r="F22" i="49"/>
  <c r="D22" i="49"/>
  <c r="F21" i="49"/>
  <c r="L156" i="14"/>
  <c r="D21" i="49"/>
  <c r="F20" i="49"/>
  <c r="D20" i="49"/>
  <c r="F19" i="49"/>
  <c r="D19" i="49"/>
  <c r="F18" i="49"/>
  <c r="D18" i="49"/>
  <c r="Y59" i="48"/>
  <c r="AB32" i="30"/>
  <c r="E33" i="48"/>
  <c r="G33" i="48"/>
  <c r="J168" i="14"/>
  <c r="F33" i="48"/>
  <c r="D33" i="48"/>
  <c r="E32" i="48"/>
  <c r="G32" i="48"/>
  <c r="J167" i="14"/>
  <c r="F32" i="48"/>
  <c r="D32" i="48"/>
  <c r="E31" i="48"/>
  <c r="G31" i="48"/>
  <c r="J166" i="14"/>
  <c r="F31" i="48"/>
  <c r="D31" i="48"/>
  <c r="E30" i="48"/>
  <c r="G30" i="48"/>
  <c r="J165" i="14"/>
  <c r="F30" i="48"/>
  <c r="D30" i="48"/>
  <c r="E29" i="48"/>
  <c r="G29" i="48"/>
  <c r="J164" i="14"/>
  <c r="F29" i="48"/>
  <c r="D29" i="48"/>
  <c r="E28" i="48"/>
  <c r="G28" i="48"/>
  <c r="J163" i="14"/>
  <c r="F28" i="48"/>
  <c r="D28" i="48"/>
  <c r="E27" i="48"/>
  <c r="G27" i="48"/>
  <c r="J162" i="14"/>
  <c r="F27" i="48"/>
  <c r="D27" i="48"/>
  <c r="E26" i="48"/>
  <c r="G26" i="48"/>
  <c r="J161" i="14"/>
  <c r="F26" i="48"/>
  <c r="D26" i="48"/>
  <c r="E25" i="48"/>
  <c r="G25" i="48"/>
  <c r="J160" i="14"/>
  <c r="F25" i="48"/>
  <c r="D25" i="48"/>
  <c r="E24" i="48"/>
  <c r="G24" i="48"/>
  <c r="J159" i="14"/>
  <c r="F24" i="48"/>
  <c r="D24" i="48"/>
  <c r="F23" i="48"/>
  <c r="D23" i="48"/>
  <c r="F22" i="48"/>
  <c r="D22" i="48"/>
  <c r="F21" i="48"/>
  <c r="I156" i="14"/>
  <c r="D21" i="48"/>
  <c r="F20" i="48"/>
  <c r="D20" i="48"/>
  <c r="F19" i="48"/>
  <c r="D19" i="48"/>
  <c r="F18" i="48"/>
  <c r="D18" i="48"/>
  <c r="Y59" i="47"/>
  <c r="AB31" i="30"/>
  <c r="E33" i="47"/>
  <c r="G33" i="47"/>
  <c r="G168" i="14"/>
  <c r="F33" i="47"/>
  <c r="D33" i="47"/>
  <c r="E32" i="47"/>
  <c r="G32" i="47"/>
  <c r="G167" i="14"/>
  <c r="F32" i="47"/>
  <c r="D32" i="47"/>
  <c r="E31" i="47"/>
  <c r="G31" i="47"/>
  <c r="G166" i="14"/>
  <c r="F31" i="47"/>
  <c r="D31" i="47"/>
  <c r="E30" i="47"/>
  <c r="G30" i="47"/>
  <c r="G165" i="14"/>
  <c r="F30" i="47"/>
  <c r="D30" i="47"/>
  <c r="E29" i="47"/>
  <c r="G29" i="47"/>
  <c r="G164" i="14"/>
  <c r="F29" i="47"/>
  <c r="D29" i="47"/>
  <c r="E28" i="47"/>
  <c r="G28" i="47"/>
  <c r="G163" i="14"/>
  <c r="F28" i="47"/>
  <c r="D28" i="47"/>
  <c r="E27" i="47"/>
  <c r="G27" i="47"/>
  <c r="G162" i="14"/>
  <c r="F27" i="47"/>
  <c r="D27" i="47"/>
  <c r="F26" i="47"/>
  <c r="D26" i="47"/>
  <c r="F25" i="47"/>
  <c r="D25" i="47"/>
  <c r="F24" i="47"/>
  <c r="D24" i="47"/>
  <c r="F23" i="47"/>
  <c r="D23" i="47"/>
  <c r="F22" i="47"/>
  <c r="D22" i="47"/>
  <c r="F21" i="47"/>
  <c r="F156" i="14"/>
  <c r="D21" i="47"/>
  <c r="F20" i="47"/>
  <c r="D20" i="47"/>
  <c r="F19" i="47"/>
  <c r="D19" i="47"/>
  <c r="F18" i="47"/>
  <c r="D18" i="47"/>
  <c r="Y59" i="46"/>
  <c r="AB30" i="30"/>
  <c r="E33" i="46"/>
  <c r="G33" i="46"/>
  <c r="D168" i="14"/>
  <c r="F33" i="46"/>
  <c r="D33" i="46"/>
  <c r="E32" i="46"/>
  <c r="G32" i="46"/>
  <c r="D167" i="14"/>
  <c r="F32" i="46"/>
  <c r="D32" i="46"/>
  <c r="E31" i="46"/>
  <c r="G31" i="46"/>
  <c r="D166" i="14"/>
  <c r="F31" i="46"/>
  <c r="D31" i="46"/>
  <c r="E30" i="46"/>
  <c r="G30" i="46"/>
  <c r="D165" i="14"/>
  <c r="F30" i="46"/>
  <c r="D30" i="46"/>
  <c r="E29" i="46"/>
  <c r="G29" i="46"/>
  <c r="D164" i="14"/>
  <c r="F29" i="46"/>
  <c r="D29" i="46"/>
  <c r="E28" i="46"/>
  <c r="G28" i="46"/>
  <c r="D163" i="14"/>
  <c r="F28" i="46"/>
  <c r="D28" i="46"/>
  <c r="E27" i="46"/>
  <c r="G27" i="46"/>
  <c r="D162" i="14"/>
  <c r="F27" i="46"/>
  <c r="D27" i="46"/>
  <c r="E26" i="46"/>
  <c r="G26" i="46"/>
  <c r="D161" i="14"/>
  <c r="F26" i="46"/>
  <c r="D26" i="46"/>
  <c r="F25" i="46"/>
  <c r="D25" i="46"/>
  <c r="F24" i="46"/>
  <c r="D24" i="46"/>
  <c r="F23" i="46"/>
  <c r="D23" i="46"/>
  <c r="F22" i="46"/>
  <c r="D22" i="46"/>
  <c r="F21" i="46"/>
  <c r="C156" i="14"/>
  <c r="D21" i="46"/>
  <c r="F20" i="46"/>
  <c r="D20" i="46"/>
  <c r="F19" i="46"/>
  <c r="D19" i="46"/>
  <c r="F18" i="46"/>
  <c r="D18" i="46"/>
  <c r="Y59" i="45"/>
  <c r="AB29" i="30"/>
  <c r="F33" i="45"/>
  <c r="D33" i="45"/>
  <c r="F32" i="45"/>
  <c r="D32" i="45"/>
  <c r="F31" i="45"/>
  <c r="D31" i="45"/>
  <c r="F30" i="45"/>
  <c r="D30" i="45"/>
  <c r="F29" i="45"/>
  <c r="D29" i="45"/>
  <c r="F28" i="45"/>
  <c r="D28" i="45"/>
  <c r="F27" i="45"/>
  <c r="D27" i="45"/>
  <c r="F26" i="45"/>
  <c r="D26" i="45"/>
  <c r="F25" i="45"/>
  <c r="D25" i="45"/>
  <c r="F24" i="45"/>
  <c r="D24" i="45"/>
  <c r="F23" i="45"/>
  <c r="D23" i="45"/>
  <c r="F22" i="45"/>
  <c r="D22" i="45"/>
  <c r="F21" i="45"/>
  <c r="O134" i="14"/>
  <c r="D21" i="45"/>
  <c r="F20" i="45"/>
  <c r="D20" i="45"/>
  <c r="F19" i="45"/>
  <c r="D19" i="45"/>
  <c r="F18" i="45"/>
  <c r="D18" i="45"/>
  <c r="Y59" i="44"/>
  <c r="AB28" i="30"/>
  <c r="E33" i="44"/>
  <c r="G33" i="44"/>
  <c r="M147" i="14"/>
  <c r="F33" i="44"/>
  <c r="D33" i="44"/>
  <c r="E32" i="44"/>
  <c r="G32" i="44"/>
  <c r="M145" i="14"/>
  <c r="F32" i="44"/>
  <c r="D32" i="44"/>
  <c r="E31" i="44"/>
  <c r="G31" i="44"/>
  <c r="M144" i="14"/>
  <c r="F31" i="44"/>
  <c r="D31" i="44"/>
  <c r="E30" i="44"/>
  <c r="G30" i="44"/>
  <c r="M143" i="14"/>
  <c r="F30" i="44"/>
  <c r="D30" i="44"/>
  <c r="E29" i="44"/>
  <c r="G29" i="44"/>
  <c r="M142" i="14"/>
  <c r="F29" i="44"/>
  <c r="D29" i="44"/>
  <c r="E28" i="44"/>
  <c r="G28" i="44"/>
  <c r="M141" i="14"/>
  <c r="F28" i="44"/>
  <c r="D28" i="44"/>
  <c r="E27" i="44"/>
  <c r="G27" i="44"/>
  <c r="M140" i="14"/>
  <c r="F27" i="44"/>
  <c r="D27" i="44"/>
  <c r="F26" i="44"/>
  <c r="D26" i="44"/>
  <c r="F25" i="44"/>
  <c r="D25" i="44"/>
  <c r="F24" i="44"/>
  <c r="D24" i="44"/>
  <c r="F23" i="44"/>
  <c r="D23" i="44"/>
  <c r="F22" i="44"/>
  <c r="D22" i="44"/>
  <c r="F21" i="44"/>
  <c r="L134" i="14"/>
  <c r="D21" i="44"/>
  <c r="F20" i="44"/>
  <c r="D20" i="44"/>
  <c r="F19" i="44"/>
  <c r="D19" i="44"/>
  <c r="F18" i="44"/>
  <c r="D18" i="44"/>
  <c r="Y59" i="43"/>
  <c r="AB27" i="30"/>
  <c r="E33" i="43"/>
  <c r="G33" i="43"/>
  <c r="J147" i="14"/>
  <c r="F33" i="43"/>
  <c r="D33" i="43"/>
  <c r="E32" i="43"/>
  <c r="G32" i="43"/>
  <c r="J145" i="14"/>
  <c r="F32" i="43"/>
  <c r="D32" i="43"/>
  <c r="E31" i="43"/>
  <c r="G31" i="43"/>
  <c r="J144" i="14"/>
  <c r="F31" i="43"/>
  <c r="D31" i="43"/>
  <c r="E30" i="43"/>
  <c r="G30" i="43"/>
  <c r="J143" i="14"/>
  <c r="F30" i="43"/>
  <c r="D30" i="43"/>
  <c r="E29" i="43"/>
  <c r="G29" i="43"/>
  <c r="J142" i="14"/>
  <c r="F29" i="43"/>
  <c r="D29" i="43"/>
  <c r="E28" i="43"/>
  <c r="G28" i="43"/>
  <c r="J141" i="14"/>
  <c r="F28" i="43"/>
  <c r="D28" i="43"/>
  <c r="E27" i="43"/>
  <c r="G27" i="43"/>
  <c r="J140" i="14"/>
  <c r="F27" i="43"/>
  <c r="D27" i="43"/>
  <c r="F26" i="43"/>
  <c r="D26" i="43"/>
  <c r="F25" i="43"/>
  <c r="D25" i="43"/>
  <c r="F24" i="43"/>
  <c r="D24" i="43"/>
  <c r="F23" i="43"/>
  <c r="D23" i="43"/>
  <c r="F22" i="43"/>
  <c r="D22" i="43"/>
  <c r="F21" i="43"/>
  <c r="I134" i="14"/>
  <c r="D21" i="43"/>
  <c r="F20" i="43"/>
  <c r="D20" i="43"/>
  <c r="F19" i="43"/>
  <c r="D19" i="43"/>
  <c r="F18" i="43"/>
  <c r="D18" i="43"/>
  <c r="Y59" i="42"/>
  <c r="AB26" i="30"/>
  <c r="E33" i="42"/>
  <c r="G33" i="42"/>
  <c r="G147" i="14"/>
  <c r="F33" i="42"/>
  <c r="D33" i="42"/>
  <c r="E32" i="42"/>
  <c r="G32" i="42"/>
  <c r="G145" i="14"/>
  <c r="F32" i="42"/>
  <c r="D32" i="42"/>
  <c r="E31" i="42"/>
  <c r="G31" i="42"/>
  <c r="G144" i="14"/>
  <c r="F31" i="42"/>
  <c r="D31" i="42"/>
  <c r="E30" i="42"/>
  <c r="G30" i="42"/>
  <c r="G143" i="14"/>
  <c r="F30" i="42"/>
  <c r="D30" i="42"/>
  <c r="E29" i="42"/>
  <c r="G29" i="42"/>
  <c r="G142" i="14"/>
  <c r="F29" i="42"/>
  <c r="D29" i="42"/>
  <c r="E28" i="42"/>
  <c r="G28" i="42"/>
  <c r="G141" i="14"/>
  <c r="F28" i="42"/>
  <c r="D28" i="42"/>
  <c r="E27" i="42"/>
  <c r="G27" i="42"/>
  <c r="G140" i="14"/>
  <c r="F27" i="42"/>
  <c r="D27" i="42"/>
  <c r="E26" i="42"/>
  <c r="G26" i="42"/>
  <c r="G139" i="14"/>
  <c r="F26" i="42"/>
  <c r="D26" i="42"/>
  <c r="G25" i="42"/>
  <c r="G138" i="14"/>
  <c r="F25" i="42"/>
  <c r="D25" i="42"/>
  <c r="F24" i="42"/>
  <c r="D24" i="42"/>
  <c r="F23" i="42"/>
  <c r="D23" i="42"/>
  <c r="G22" i="42"/>
  <c r="G135" i="14"/>
  <c r="F22" i="42"/>
  <c r="D22" i="42"/>
  <c r="G21" i="42"/>
  <c r="G134" i="14"/>
  <c r="F21" i="42"/>
  <c r="F134" i="14"/>
  <c r="D21" i="42"/>
  <c r="G20" i="42"/>
  <c r="G133" i="14"/>
  <c r="F20" i="42"/>
  <c r="D20" i="42"/>
  <c r="F19" i="42"/>
  <c r="D19" i="42"/>
  <c r="F18" i="42"/>
  <c r="D18" i="42"/>
  <c r="Y59" i="41"/>
  <c r="AB25" i="30"/>
  <c r="E33" i="41"/>
  <c r="G33" i="41"/>
  <c r="D147" i="14"/>
  <c r="F33" i="41"/>
  <c r="D33" i="41"/>
  <c r="E32" i="41"/>
  <c r="G32" i="41"/>
  <c r="D145" i="14"/>
  <c r="F32" i="41"/>
  <c r="D32" i="41"/>
  <c r="E31" i="41"/>
  <c r="G31" i="41"/>
  <c r="D144" i="14"/>
  <c r="F31" i="41"/>
  <c r="D31" i="41"/>
  <c r="E30" i="41"/>
  <c r="G30" i="41"/>
  <c r="D143" i="14"/>
  <c r="F30" i="41"/>
  <c r="D30" i="41"/>
  <c r="E29" i="41"/>
  <c r="G29" i="41"/>
  <c r="D142" i="14"/>
  <c r="F29" i="41"/>
  <c r="D29" i="41"/>
  <c r="E28" i="41"/>
  <c r="G28" i="41"/>
  <c r="D141" i="14"/>
  <c r="F28" i="41"/>
  <c r="D28" i="41"/>
  <c r="E27" i="41"/>
  <c r="G27" i="41"/>
  <c r="D140" i="14"/>
  <c r="F27" i="41"/>
  <c r="D27" i="41"/>
  <c r="E26" i="41"/>
  <c r="G26" i="41"/>
  <c r="D139" i="14"/>
  <c r="F26" i="41"/>
  <c r="D26" i="41"/>
  <c r="G25" i="41"/>
  <c r="D138" i="14"/>
  <c r="F25" i="41"/>
  <c r="D25" i="41"/>
  <c r="G24" i="41"/>
  <c r="D137" i="14"/>
  <c r="F24" i="41"/>
  <c r="D24" i="41"/>
  <c r="G23" i="41"/>
  <c r="D136" i="14"/>
  <c r="F23" i="41"/>
  <c r="D23" i="41"/>
  <c r="G22" i="41"/>
  <c r="D135" i="14"/>
  <c r="F22" i="41"/>
  <c r="D22" i="41"/>
  <c r="G21" i="41"/>
  <c r="D134" i="14"/>
  <c r="F21" i="41"/>
  <c r="C134" i="14"/>
  <c r="D21" i="41"/>
  <c r="G20" i="41"/>
  <c r="D133" i="14"/>
  <c r="F20" i="41"/>
  <c r="D20" i="41"/>
  <c r="F19" i="41"/>
  <c r="D19" i="41"/>
  <c r="F18" i="41"/>
  <c r="D18" i="41"/>
  <c r="AA24" i="30"/>
  <c r="AA23" i="30"/>
  <c r="AA22" i="30"/>
  <c r="AA21" i="30"/>
  <c r="AA20" i="30"/>
  <c r="AA19" i="30"/>
  <c r="E19" i="35"/>
  <c r="E20" i="35"/>
  <c r="F40" i="35"/>
  <c r="E21" i="35"/>
  <c r="E41" i="35"/>
  <c r="L41" i="35"/>
  <c r="E22" i="35"/>
  <c r="L42" i="35"/>
  <c r="E23" i="35"/>
  <c r="D43" i="35"/>
  <c r="E24" i="35"/>
  <c r="L44" i="35"/>
  <c r="E25" i="35"/>
  <c r="F45" i="35"/>
  <c r="E26" i="35"/>
  <c r="L46" i="35"/>
  <c r="L47" i="35"/>
  <c r="L48" i="35"/>
  <c r="L49" i="35"/>
  <c r="L50" i="35"/>
  <c r="L51" i="35"/>
  <c r="L52" i="35"/>
  <c r="L53" i="35"/>
  <c r="B41" i="35"/>
  <c r="B42" i="35"/>
  <c r="B44" i="35"/>
  <c r="B46" i="35"/>
  <c r="B47" i="35"/>
  <c r="B48" i="35"/>
  <c r="B49" i="35"/>
  <c r="B50" i="35"/>
  <c r="B51" i="35"/>
  <c r="B52" i="35"/>
  <c r="B53" i="35"/>
  <c r="C42" i="35"/>
  <c r="C44" i="35"/>
  <c r="C46" i="35"/>
  <c r="C47" i="35"/>
  <c r="C48" i="35"/>
  <c r="C49" i="35"/>
  <c r="C50" i="35"/>
  <c r="C51" i="35"/>
  <c r="C52" i="35"/>
  <c r="C53" i="35"/>
  <c r="D41" i="35"/>
  <c r="D42" i="35"/>
  <c r="D44" i="35"/>
  <c r="D46" i="35"/>
  <c r="D47" i="35"/>
  <c r="D48" i="35"/>
  <c r="D49" i="35"/>
  <c r="D50" i="35"/>
  <c r="D51" i="35"/>
  <c r="D52" i="35"/>
  <c r="D53" i="35"/>
  <c r="E42" i="35"/>
  <c r="E44" i="35"/>
  <c r="E46" i="35"/>
  <c r="E47" i="35"/>
  <c r="E48" i="35"/>
  <c r="E49" i="35"/>
  <c r="E50" i="35"/>
  <c r="E51" i="35"/>
  <c r="E52" i="35"/>
  <c r="E53" i="35"/>
  <c r="F42" i="35"/>
  <c r="F44" i="35"/>
  <c r="F46" i="35"/>
  <c r="F47" i="35"/>
  <c r="F48" i="35"/>
  <c r="F49" i="35"/>
  <c r="F50" i="35"/>
  <c r="F51" i="35"/>
  <c r="F52" i="35"/>
  <c r="F53" i="35"/>
  <c r="G39" i="35"/>
  <c r="G41" i="35"/>
  <c r="G42" i="35"/>
  <c r="G44" i="35"/>
  <c r="G46" i="35"/>
  <c r="G47" i="35"/>
  <c r="G48" i="35"/>
  <c r="G49" i="35"/>
  <c r="G50" i="35"/>
  <c r="G51" i="35"/>
  <c r="G52" i="35"/>
  <c r="G53" i="35"/>
  <c r="H39" i="35"/>
  <c r="H41" i="35"/>
  <c r="H42" i="35"/>
  <c r="H44" i="35"/>
  <c r="H46" i="35"/>
  <c r="H47" i="35"/>
  <c r="H48" i="35"/>
  <c r="H49" i="35"/>
  <c r="H50" i="35"/>
  <c r="H51" i="35"/>
  <c r="H52" i="35"/>
  <c r="H53" i="35"/>
  <c r="I39" i="35"/>
  <c r="I41" i="35"/>
  <c r="I42" i="35"/>
  <c r="I44" i="35"/>
  <c r="I46" i="35"/>
  <c r="I47" i="35"/>
  <c r="I48" i="35"/>
  <c r="I49" i="35"/>
  <c r="I50" i="35"/>
  <c r="I51" i="35"/>
  <c r="I52" i="35"/>
  <c r="I53" i="35"/>
  <c r="J41" i="35"/>
  <c r="J42" i="35"/>
  <c r="J44" i="35"/>
  <c r="J46" i="35"/>
  <c r="J47" i="35"/>
  <c r="J48" i="35"/>
  <c r="J49" i="35"/>
  <c r="J50" i="35"/>
  <c r="J51" i="35"/>
  <c r="J52" i="35"/>
  <c r="J53" i="35"/>
  <c r="K41" i="35"/>
  <c r="K42" i="35"/>
  <c r="K44" i="35"/>
  <c r="K45" i="35"/>
  <c r="K46" i="35"/>
  <c r="K47" i="35"/>
  <c r="K48" i="35"/>
  <c r="K49" i="35"/>
  <c r="K50" i="35"/>
  <c r="K51" i="35"/>
  <c r="K52" i="35"/>
  <c r="K53" i="35"/>
  <c r="M41" i="35"/>
  <c r="M42" i="35"/>
  <c r="M44" i="35"/>
  <c r="M45" i="35"/>
  <c r="M46" i="35"/>
  <c r="M47" i="35"/>
  <c r="M48" i="35"/>
  <c r="M49" i="35"/>
  <c r="M50" i="35"/>
  <c r="M51" i="35"/>
  <c r="M52" i="35"/>
  <c r="M53" i="35"/>
  <c r="N41" i="35"/>
  <c r="N42" i="35"/>
  <c r="N44" i="35"/>
  <c r="N45" i="35"/>
  <c r="N46" i="35"/>
  <c r="N47" i="35"/>
  <c r="N48" i="35"/>
  <c r="N49" i="35"/>
  <c r="N50" i="35"/>
  <c r="N51" i="35"/>
  <c r="N52" i="35"/>
  <c r="N53" i="35"/>
  <c r="O41" i="35"/>
  <c r="O42" i="35"/>
  <c r="O44" i="35"/>
  <c r="O45" i="35"/>
  <c r="O46" i="35"/>
  <c r="O47" i="35"/>
  <c r="O48" i="35"/>
  <c r="O49" i="35"/>
  <c r="O50" i="35"/>
  <c r="O51" i="35"/>
  <c r="O52" i="35"/>
  <c r="O53" i="35"/>
  <c r="P41" i="35"/>
  <c r="P42" i="35"/>
  <c r="P44" i="35"/>
  <c r="P45" i="35"/>
  <c r="P46" i="35"/>
  <c r="P47" i="35"/>
  <c r="P48" i="35"/>
  <c r="P49" i="35"/>
  <c r="P50" i="35"/>
  <c r="P51" i="35"/>
  <c r="P52" i="35"/>
  <c r="P53" i="35"/>
  <c r="Q41" i="35"/>
  <c r="Q42" i="35"/>
  <c r="Q44" i="35"/>
  <c r="Q45" i="35"/>
  <c r="Q46" i="35"/>
  <c r="Q47" i="35"/>
  <c r="Q48" i="35"/>
  <c r="Q49" i="35"/>
  <c r="Q50" i="35"/>
  <c r="Q51" i="35"/>
  <c r="Q52" i="35"/>
  <c r="Q53" i="35"/>
  <c r="R40" i="35"/>
  <c r="R41" i="35"/>
  <c r="R42" i="35"/>
  <c r="R44" i="35"/>
  <c r="R45" i="35"/>
  <c r="R46" i="35"/>
  <c r="R47" i="35"/>
  <c r="R48" i="35"/>
  <c r="R49" i="35"/>
  <c r="R50" i="35"/>
  <c r="R51" i="35"/>
  <c r="R52" i="35"/>
  <c r="R53" i="35"/>
  <c r="S40" i="35"/>
  <c r="S41" i="35"/>
  <c r="S42" i="35"/>
  <c r="S44" i="35"/>
  <c r="S45" i="35"/>
  <c r="S46" i="35"/>
  <c r="S47" i="35"/>
  <c r="S48" i="35"/>
  <c r="S49" i="35"/>
  <c r="S50" i="35"/>
  <c r="S51" i="35"/>
  <c r="S52" i="35"/>
  <c r="S53" i="35"/>
  <c r="T41" i="35"/>
  <c r="T42" i="35"/>
  <c r="T43" i="35"/>
  <c r="T44" i="35"/>
  <c r="T45" i="35"/>
  <c r="T46" i="35"/>
  <c r="T47" i="35"/>
  <c r="T48" i="35"/>
  <c r="T49" i="35"/>
  <c r="T50" i="35"/>
  <c r="T51" i="35"/>
  <c r="T52" i="35"/>
  <c r="T53" i="35"/>
  <c r="U41" i="35"/>
  <c r="U42" i="35"/>
  <c r="U44" i="35"/>
  <c r="U45" i="35"/>
  <c r="U46" i="35"/>
  <c r="U47" i="35"/>
  <c r="U48" i="35"/>
  <c r="U49" i="35"/>
  <c r="U50" i="35"/>
  <c r="U51" i="35"/>
  <c r="U52" i="35"/>
  <c r="U53" i="35"/>
  <c r="V39" i="35"/>
  <c r="V41" i="35"/>
  <c r="V42" i="35"/>
  <c r="V44" i="35"/>
  <c r="V45" i="35"/>
  <c r="V46" i="35"/>
  <c r="V47" i="35"/>
  <c r="V48" i="35"/>
  <c r="V49" i="35"/>
  <c r="V50" i="35"/>
  <c r="V51" i="35"/>
  <c r="V52" i="35"/>
  <c r="V53" i="35"/>
  <c r="W41" i="35"/>
  <c r="W42" i="35"/>
  <c r="W44" i="35"/>
  <c r="W45" i="35"/>
  <c r="W46" i="35"/>
  <c r="W47" i="35"/>
  <c r="W48" i="35"/>
  <c r="W49" i="35"/>
  <c r="W50" i="35"/>
  <c r="W51" i="35"/>
  <c r="W52" i="35"/>
  <c r="W53" i="35"/>
  <c r="X41" i="35"/>
  <c r="X42" i="35"/>
  <c r="X44" i="35"/>
  <c r="X45" i="35"/>
  <c r="X46" i="35"/>
  <c r="X47" i="35"/>
  <c r="X48" i="35"/>
  <c r="X49" i="35"/>
  <c r="X50" i="35"/>
  <c r="X51" i="35"/>
  <c r="X52" i="35"/>
  <c r="X53" i="35"/>
  <c r="AA18" i="30"/>
  <c r="E19" i="34"/>
  <c r="G19" i="34"/>
  <c r="M69" i="14"/>
  <c r="E20" i="34"/>
  <c r="C40" i="34"/>
  <c r="L40" i="34"/>
  <c r="E21" i="34"/>
  <c r="B41" i="34"/>
  <c r="L41" i="34"/>
  <c r="E22" i="34"/>
  <c r="L42" i="34"/>
  <c r="E23" i="34"/>
  <c r="G23" i="34"/>
  <c r="M73" i="14"/>
  <c r="E24" i="34"/>
  <c r="G24" i="34"/>
  <c r="M74" i="14"/>
  <c r="L44" i="34"/>
  <c r="E25" i="34"/>
  <c r="G25" i="34"/>
  <c r="M75" i="14"/>
  <c r="B45" i="34"/>
  <c r="L45" i="34"/>
  <c r="L46" i="34"/>
  <c r="L47" i="34"/>
  <c r="L48" i="34"/>
  <c r="L49" i="34"/>
  <c r="L50" i="34"/>
  <c r="L51" i="34"/>
  <c r="L52" i="34"/>
  <c r="L53" i="34"/>
  <c r="B40" i="34"/>
  <c r="B44" i="34"/>
  <c r="B46" i="34"/>
  <c r="B47" i="34"/>
  <c r="B48" i="34"/>
  <c r="B49" i="34"/>
  <c r="B50" i="34"/>
  <c r="B51" i="34"/>
  <c r="B52" i="34"/>
  <c r="B53" i="34"/>
  <c r="C44" i="34"/>
  <c r="C45" i="34"/>
  <c r="C46" i="34"/>
  <c r="C47" i="34"/>
  <c r="C48" i="34"/>
  <c r="C49" i="34"/>
  <c r="C50" i="34"/>
  <c r="C51" i="34"/>
  <c r="C52" i="34"/>
  <c r="C53" i="34"/>
  <c r="D40" i="34"/>
  <c r="D41" i="34"/>
  <c r="D42" i="34"/>
  <c r="D44" i="34"/>
  <c r="D46" i="34"/>
  <c r="D47" i="34"/>
  <c r="D48" i="34"/>
  <c r="D49" i="34"/>
  <c r="D50" i="34"/>
  <c r="D51" i="34"/>
  <c r="D52" i="34"/>
  <c r="D53" i="34"/>
  <c r="E40" i="34"/>
  <c r="E41" i="34"/>
  <c r="E42" i="34"/>
  <c r="E44" i="34"/>
  <c r="E46" i="34"/>
  <c r="E47" i="34"/>
  <c r="E48" i="34"/>
  <c r="E49" i="34"/>
  <c r="E50" i="34"/>
  <c r="E51" i="34"/>
  <c r="E52" i="34"/>
  <c r="E53" i="34"/>
  <c r="F40" i="34"/>
  <c r="F42" i="34"/>
  <c r="F44" i="34"/>
  <c r="F45" i="34"/>
  <c r="F46" i="34"/>
  <c r="F47" i="34"/>
  <c r="F48" i="34"/>
  <c r="F49" i="34"/>
  <c r="F50" i="34"/>
  <c r="F51" i="34"/>
  <c r="F52" i="34"/>
  <c r="F53" i="34"/>
  <c r="G40" i="34"/>
  <c r="G41" i="34"/>
  <c r="G42" i="34"/>
  <c r="G44" i="34"/>
  <c r="G45" i="34"/>
  <c r="G46" i="34"/>
  <c r="G47" i="34"/>
  <c r="G48" i="34"/>
  <c r="G49" i="34"/>
  <c r="G50" i="34"/>
  <c r="G51" i="34"/>
  <c r="G52" i="34"/>
  <c r="G53" i="34"/>
  <c r="H40" i="34"/>
  <c r="H41" i="34"/>
  <c r="H42" i="34"/>
  <c r="H44" i="34"/>
  <c r="H45" i="34"/>
  <c r="H46" i="34"/>
  <c r="H47" i="34"/>
  <c r="H48" i="34"/>
  <c r="H49" i="34"/>
  <c r="H50" i="34"/>
  <c r="H51" i="34"/>
  <c r="H52" i="34"/>
  <c r="H53" i="34"/>
  <c r="I40" i="34"/>
  <c r="I41" i="34"/>
  <c r="I42" i="34"/>
  <c r="I44" i="34"/>
  <c r="I45" i="34"/>
  <c r="I46" i="34"/>
  <c r="I47" i="34"/>
  <c r="I48" i="34"/>
  <c r="I49" i="34"/>
  <c r="I50" i="34"/>
  <c r="I51" i="34"/>
  <c r="I52" i="34"/>
  <c r="I53" i="34"/>
  <c r="J40" i="34"/>
  <c r="J41" i="34"/>
  <c r="J42" i="34"/>
  <c r="J44" i="34"/>
  <c r="J45" i="34"/>
  <c r="J46" i="34"/>
  <c r="J47" i="34"/>
  <c r="J48" i="34"/>
  <c r="J49" i="34"/>
  <c r="J50" i="34"/>
  <c r="J51" i="34"/>
  <c r="J52" i="34"/>
  <c r="J53" i="34"/>
  <c r="K40" i="34"/>
  <c r="K41" i="34"/>
  <c r="K42" i="34"/>
  <c r="K44" i="34"/>
  <c r="K45" i="34"/>
  <c r="K46" i="34"/>
  <c r="K47" i="34"/>
  <c r="K48" i="34"/>
  <c r="K49" i="34"/>
  <c r="K50" i="34"/>
  <c r="K51" i="34"/>
  <c r="K52" i="34"/>
  <c r="K53" i="34"/>
  <c r="M40" i="34"/>
  <c r="M41" i="34"/>
  <c r="M42" i="34"/>
  <c r="M44" i="34"/>
  <c r="M45" i="34"/>
  <c r="M46" i="34"/>
  <c r="M47" i="34"/>
  <c r="M48" i="34"/>
  <c r="M49" i="34"/>
  <c r="M50" i="34"/>
  <c r="M51" i="34"/>
  <c r="M52" i="34"/>
  <c r="M53" i="34"/>
  <c r="N40" i="34"/>
  <c r="N41" i="34"/>
  <c r="N42" i="34"/>
  <c r="N44" i="34"/>
  <c r="N45" i="34"/>
  <c r="N46" i="34"/>
  <c r="N47" i="34"/>
  <c r="N48" i="34"/>
  <c r="N49" i="34"/>
  <c r="N50" i="34"/>
  <c r="N51" i="34"/>
  <c r="N52" i="34"/>
  <c r="N53" i="34"/>
  <c r="O40" i="34"/>
  <c r="O41" i="34"/>
  <c r="O42" i="34"/>
  <c r="O44" i="34"/>
  <c r="O45" i="34"/>
  <c r="O46" i="34"/>
  <c r="O47" i="34"/>
  <c r="O48" i="34"/>
  <c r="O49" i="34"/>
  <c r="O50" i="34"/>
  <c r="O51" i="34"/>
  <c r="O52" i="34"/>
  <c r="O53" i="34"/>
  <c r="P40" i="34"/>
  <c r="P41" i="34"/>
  <c r="P42" i="34"/>
  <c r="P44" i="34"/>
  <c r="P45" i="34"/>
  <c r="P46" i="34"/>
  <c r="P47" i="34"/>
  <c r="P48" i="34"/>
  <c r="P49" i="34"/>
  <c r="P50" i="34"/>
  <c r="P51" i="34"/>
  <c r="P52" i="34"/>
  <c r="P53" i="34"/>
  <c r="Q40" i="34"/>
  <c r="Q41" i="34"/>
  <c r="Q42" i="34"/>
  <c r="Q44" i="34"/>
  <c r="Q45" i="34"/>
  <c r="Q46" i="34"/>
  <c r="Q47" i="34"/>
  <c r="Q48" i="34"/>
  <c r="Q49" i="34"/>
  <c r="Q50" i="34"/>
  <c r="Q51" i="34"/>
  <c r="Q52" i="34"/>
  <c r="Q53" i="34"/>
  <c r="R40" i="34"/>
  <c r="R41" i="34"/>
  <c r="R42" i="34"/>
  <c r="R44" i="34"/>
  <c r="R45" i="34"/>
  <c r="R46" i="34"/>
  <c r="R47" i="34"/>
  <c r="R48" i="34"/>
  <c r="R49" i="34"/>
  <c r="R50" i="34"/>
  <c r="R51" i="34"/>
  <c r="R52" i="34"/>
  <c r="R53" i="34"/>
  <c r="S40" i="34"/>
  <c r="S41" i="34"/>
  <c r="S42" i="34"/>
  <c r="S44" i="34"/>
  <c r="S45" i="34"/>
  <c r="S46" i="34"/>
  <c r="S47" i="34"/>
  <c r="S48" i="34"/>
  <c r="S49" i="34"/>
  <c r="S50" i="34"/>
  <c r="S51" i="34"/>
  <c r="S52" i="34"/>
  <c r="S53" i="34"/>
  <c r="T40" i="34"/>
  <c r="T41" i="34"/>
  <c r="T42" i="34"/>
  <c r="T44" i="34"/>
  <c r="T45" i="34"/>
  <c r="T46" i="34"/>
  <c r="T47" i="34"/>
  <c r="T48" i="34"/>
  <c r="T49" i="34"/>
  <c r="T50" i="34"/>
  <c r="T51" i="34"/>
  <c r="T52" i="34"/>
  <c r="T53" i="34"/>
  <c r="U40" i="34"/>
  <c r="U41" i="34"/>
  <c r="U42" i="34"/>
  <c r="U43" i="34"/>
  <c r="U44" i="34"/>
  <c r="U45" i="34"/>
  <c r="U46" i="34"/>
  <c r="U47" i="34"/>
  <c r="U48" i="34"/>
  <c r="U49" i="34"/>
  <c r="U50" i="34"/>
  <c r="U51" i="34"/>
  <c r="U52" i="34"/>
  <c r="U53" i="34"/>
  <c r="V40" i="34"/>
  <c r="V41" i="34"/>
  <c r="V42" i="34"/>
  <c r="V44" i="34"/>
  <c r="V45" i="34"/>
  <c r="V46" i="34"/>
  <c r="V47" i="34"/>
  <c r="V48" i="34"/>
  <c r="V49" i="34"/>
  <c r="V50" i="34"/>
  <c r="V51" i="34"/>
  <c r="V52" i="34"/>
  <c r="V53" i="34"/>
  <c r="W40" i="34"/>
  <c r="W41" i="34"/>
  <c r="W42" i="34"/>
  <c r="W44" i="34"/>
  <c r="W45" i="34"/>
  <c r="W46" i="34"/>
  <c r="W47" i="34"/>
  <c r="W48" i="34"/>
  <c r="W49" i="34"/>
  <c r="W50" i="34"/>
  <c r="W51" i="34"/>
  <c r="W52" i="34"/>
  <c r="W53" i="34"/>
  <c r="X40" i="34"/>
  <c r="X41" i="34"/>
  <c r="X42" i="34"/>
  <c r="X44" i="34"/>
  <c r="X45" i="34"/>
  <c r="X46" i="34"/>
  <c r="X47" i="34"/>
  <c r="X48" i="34"/>
  <c r="X49" i="34"/>
  <c r="X50" i="34"/>
  <c r="X51" i="34"/>
  <c r="X52" i="34"/>
  <c r="X53" i="34"/>
  <c r="R24" i="30"/>
  <c r="R23" i="30"/>
  <c r="R22" i="30"/>
  <c r="R21" i="30"/>
  <c r="R20" i="30"/>
  <c r="R19" i="30"/>
  <c r="R17" i="30"/>
  <c r="R18" i="30"/>
  <c r="R16" i="30"/>
  <c r="R15" i="30"/>
  <c r="AA17" i="30"/>
  <c r="E19" i="33"/>
  <c r="E20" i="33"/>
  <c r="N40" i="33"/>
  <c r="L40" i="33"/>
  <c r="E21" i="33"/>
  <c r="G41" i="33"/>
  <c r="E22" i="33"/>
  <c r="F42" i="33"/>
  <c r="L42" i="33"/>
  <c r="E23" i="33"/>
  <c r="L43" i="33"/>
  <c r="L44" i="33"/>
  <c r="L45" i="33"/>
  <c r="L46" i="33"/>
  <c r="L47" i="33"/>
  <c r="L48" i="33"/>
  <c r="L49" i="33"/>
  <c r="L50" i="33"/>
  <c r="L51" i="33"/>
  <c r="L52" i="33"/>
  <c r="L53" i="33"/>
  <c r="B42" i="33"/>
  <c r="B44" i="33"/>
  <c r="B45" i="33"/>
  <c r="B46" i="33"/>
  <c r="B47" i="33"/>
  <c r="B48" i="33"/>
  <c r="B49" i="33"/>
  <c r="B50" i="33"/>
  <c r="B51" i="33"/>
  <c r="B52" i="33"/>
  <c r="B53" i="33"/>
  <c r="C40" i="33"/>
  <c r="C42" i="33"/>
  <c r="C44" i="33"/>
  <c r="C45" i="33"/>
  <c r="C46" i="33"/>
  <c r="C47" i="33"/>
  <c r="C48" i="33"/>
  <c r="C49" i="33"/>
  <c r="C50" i="33"/>
  <c r="C51" i="33"/>
  <c r="C52" i="33"/>
  <c r="C53" i="33"/>
  <c r="D42" i="33"/>
  <c r="D44" i="33"/>
  <c r="D45" i="33"/>
  <c r="D46" i="33"/>
  <c r="D47" i="33"/>
  <c r="D48" i="33"/>
  <c r="D49" i="33"/>
  <c r="D50" i="33"/>
  <c r="D51" i="33"/>
  <c r="D52" i="33"/>
  <c r="D53" i="33"/>
  <c r="E40" i="33"/>
  <c r="E41" i="33"/>
  <c r="E42" i="33"/>
  <c r="E44" i="33"/>
  <c r="E45" i="33"/>
  <c r="E46" i="33"/>
  <c r="E47" i="33"/>
  <c r="E48" i="33"/>
  <c r="E49" i="33"/>
  <c r="E50" i="33"/>
  <c r="E51" i="33"/>
  <c r="E52" i="33"/>
  <c r="E53" i="33"/>
  <c r="F40" i="33"/>
  <c r="F41" i="33"/>
  <c r="F44" i="33"/>
  <c r="F45" i="33"/>
  <c r="F46" i="33"/>
  <c r="F47" i="33"/>
  <c r="F48" i="33"/>
  <c r="F49" i="33"/>
  <c r="F50" i="33"/>
  <c r="F51" i="33"/>
  <c r="F52" i="33"/>
  <c r="F53" i="33"/>
  <c r="G40" i="33"/>
  <c r="G42" i="33"/>
  <c r="G44" i="33"/>
  <c r="G45" i="33"/>
  <c r="G46" i="33"/>
  <c r="G47" i="33"/>
  <c r="G48" i="33"/>
  <c r="G49" i="33"/>
  <c r="G50" i="33"/>
  <c r="G51" i="33"/>
  <c r="G52" i="33"/>
  <c r="G53" i="33"/>
  <c r="H40" i="33"/>
  <c r="H42" i="33"/>
  <c r="H44" i="33"/>
  <c r="H45" i="33"/>
  <c r="H46" i="33"/>
  <c r="H47" i="33"/>
  <c r="H48" i="33"/>
  <c r="H49" i="33"/>
  <c r="H50" i="33"/>
  <c r="H51" i="33"/>
  <c r="H52" i="33"/>
  <c r="H53" i="33"/>
  <c r="I41" i="33"/>
  <c r="I44" i="33"/>
  <c r="I45" i="33"/>
  <c r="I46" i="33"/>
  <c r="I47" i="33"/>
  <c r="I48" i="33"/>
  <c r="I49" i="33"/>
  <c r="I50" i="33"/>
  <c r="I51" i="33"/>
  <c r="I52" i="33"/>
  <c r="I53" i="33"/>
  <c r="J41" i="33"/>
  <c r="J42" i="33"/>
  <c r="J44" i="33"/>
  <c r="J45" i="33"/>
  <c r="J46" i="33"/>
  <c r="J47" i="33"/>
  <c r="J48" i="33"/>
  <c r="J49" i="33"/>
  <c r="J50" i="33"/>
  <c r="J51" i="33"/>
  <c r="J52" i="33"/>
  <c r="J53" i="33"/>
  <c r="K40" i="33"/>
  <c r="K41" i="33"/>
  <c r="K42" i="33"/>
  <c r="K44" i="33"/>
  <c r="K45" i="33"/>
  <c r="K46" i="33"/>
  <c r="K47" i="33"/>
  <c r="K48" i="33"/>
  <c r="K49" i="33"/>
  <c r="K50" i="33"/>
  <c r="K51" i="33"/>
  <c r="K52" i="33"/>
  <c r="K53" i="33"/>
  <c r="M40" i="33"/>
  <c r="M41" i="33"/>
  <c r="M42" i="33"/>
  <c r="M44" i="33"/>
  <c r="M45" i="33"/>
  <c r="M46" i="33"/>
  <c r="M47" i="33"/>
  <c r="M48" i="33"/>
  <c r="M49" i="33"/>
  <c r="M50" i="33"/>
  <c r="M51" i="33"/>
  <c r="M52" i="33"/>
  <c r="M53" i="33"/>
  <c r="N41" i="33"/>
  <c r="N42" i="33"/>
  <c r="N44" i="33"/>
  <c r="N45" i="33"/>
  <c r="N46" i="33"/>
  <c r="N47" i="33"/>
  <c r="N48" i="33"/>
  <c r="N49" i="33"/>
  <c r="N50" i="33"/>
  <c r="N51" i="33"/>
  <c r="N52" i="33"/>
  <c r="N53" i="33"/>
  <c r="O39" i="33"/>
  <c r="O41" i="33"/>
  <c r="O42" i="33"/>
  <c r="O44" i="33"/>
  <c r="O45" i="33"/>
  <c r="O46" i="33"/>
  <c r="O47" i="33"/>
  <c r="O48" i="33"/>
  <c r="O49" i="33"/>
  <c r="O50" i="33"/>
  <c r="O51" i="33"/>
  <c r="O52" i="33"/>
  <c r="O53" i="33"/>
  <c r="P41" i="33"/>
  <c r="P42" i="33"/>
  <c r="P44" i="33"/>
  <c r="P45" i="33"/>
  <c r="P46" i="33"/>
  <c r="P47" i="33"/>
  <c r="P48" i="33"/>
  <c r="P49" i="33"/>
  <c r="P50" i="33"/>
  <c r="P51" i="33"/>
  <c r="P52" i="33"/>
  <c r="P53" i="33"/>
  <c r="Q40" i="33"/>
  <c r="Q41" i="33"/>
  <c r="Q42" i="33"/>
  <c r="Q44" i="33"/>
  <c r="Q45" i="33"/>
  <c r="Q46" i="33"/>
  <c r="Q47" i="33"/>
  <c r="Q48" i="33"/>
  <c r="Q49" i="33"/>
  <c r="Q50" i="33"/>
  <c r="Q51" i="33"/>
  <c r="Q52" i="33"/>
  <c r="Q53" i="33"/>
  <c r="R40" i="33"/>
  <c r="R41" i="33"/>
  <c r="R42" i="33"/>
  <c r="R44" i="33"/>
  <c r="R45" i="33"/>
  <c r="R46" i="33"/>
  <c r="R47" i="33"/>
  <c r="R48" i="33"/>
  <c r="R49" i="33"/>
  <c r="R50" i="33"/>
  <c r="R51" i="33"/>
  <c r="R52" i="33"/>
  <c r="R53" i="33"/>
  <c r="S41" i="33"/>
  <c r="S42" i="33"/>
  <c r="S44" i="33"/>
  <c r="S45" i="33"/>
  <c r="S46" i="33"/>
  <c r="S47" i="33"/>
  <c r="S48" i="33"/>
  <c r="S49" i="33"/>
  <c r="S50" i="33"/>
  <c r="S51" i="33"/>
  <c r="S52" i="33"/>
  <c r="S53" i="33"/>
  <c r="T39" i="33"/>
  <c r="T41" i="33"/>
  <c r="T42" i="33"/>
  <c r="T44" i="33"/>
  <c r="T45" i="33"/>
  <c r="T46" i="33"/>
  <c r="T47" i="33"/>
  <c r="T48" i="33"/>
  <c r="T49" i="33"/>
  <c r="T50" i="33"/>
  <c r="T51" i="33"/>
  <c r="T52" i="33"/>
  <c r="T53" i="33"/>
  <c r="U40" i="33"/>
  <c r="U41" i="33"/>
  <c r="U42" i="33"/>
  <c r="U44" i="33"/>
  <c r="U45" i="33"/>
  <c r="U46" i="33"/>
  <c r="U47" i="33"/>
  <c r="U48" i="33"/>
  <c r="U49" i="33"/>
  <c r="U50" i="33"/>
  <c r="U51" i="33"/>
  <c r="U52" i="33"/>
  <c r="U53" i="33"/>
  <c r="V40" i="33"/>
  <c r="V41" i="33"/>
  <c r="V42" i="33"/>
  <c r="V44" i="33"/>
  <c r="V45" i="33"/>
  <c r="V46" i="33"/>
  <c r="V47" i="33"/>
  <c r="V48" i="33"/>
  <c r="V49" i="33"/>
  <c r="V50" i="33"/>
  <c r="V51" i="33"/>
  <c r="V52" i="33"/>
  <c r="V53" i="33"/>
  <c r="W39" i="33"/>
  <c r="W40" i="33"/>
  <c r="W41" i="33"/>
  <c r="W42" i="33"/>
  <c r="W44" i="33"/>
  <c r="W45" i="33"/>
  <c r="W46" i="33"/>
  <c r="W47" i="33"/>
  <c r="W48" i="33"/>
  <c r="W49" i="33"/>
  <c r="W50" i="33"/>
  <c r="W51" i="33"/>
  <c r="W52" i="33"/>
  <c r="W53" i="33"/>
  <c r="X40" i="33"/>
  <c r="X41" i="33"/>
  <c r="X42" i="33"/>
  <c r="X44" i="33"/>
  <c r="X45" i="33"/>
  <c r="X46" i="33"/>
  <c r="X47" i="33"/>
  <c r="X48" i="33"/>
  <c r="X49" i="33"/>
  <c r="X50" i="33"/>
  <c r="X51" i="33"/>
  <c r="X52" i="33"/>
  <c r="X53" i="33"/>
  <c r="Y59" i="40"/>
  <c r="AB24" i="30"/>
  <c r="F33" i="40"/>
  <c r="D33" i="40"/>
  <c r="F32" i="40"/>
  <c r="D32" i="40"/>
  <c r="F31" i="40"/>
  <c r="D31" i="40"/>
  <c r="F30" i="40"/>
  <c r="D30" i="40"/>
  <c r="F29" i="40"/>
  <c r="D29" i="40"/>
  <c r="F28" i="40"/>
  <c r="D28" i="40"/>
  <c r="F27" i="40"/>
  <c r="D27" i="40"/>
  <c r="F26" i="40"/>
  <c r="D26" i="40"/>
  <c r="F25" i="40"/>
  <c r="D25" i="40"/>
  <c r="F24" i="40"/>
  <c r="D24" i="40"/>
  <c r="F23" i="40"/>
  <c r="D23" i="40"/>
  <c r="F22" i="40"/>
  <c r="D22" i="40"/>
  <c r="F21" i="40"/>
  <c r="O92" i="14"/>
  <c r="D21" i="40"/>
  <c r="F20" i="40"/>
  <c r="D20" i="40"/>
  <c r="F19" i="40"/>
  <c r="D19" i="40"/>
  <c r="F18" i="40"/>
  <c r="D18" i="40"/>
  <c r="Y59" i="39"/>
  <c r="AB23" i="30"/>
  <c r="E33" i="39"/>
  <c r="G33" i="39"/>
  <c r="M104" i="14"/>
  <c r="F33" i="39"/>
  <c r="D33" i="39"/>
  <c r="E32" i="39"/>
  <c r="G32" i="39"/>
  <c r="M103" i="14"/>
  <c r="F32" i="39"/>
  <c r="D32" i="39"/>
  <c r="E31" i="39"/>
  <c r="G31" i="39"/>
  <c r="M102" i="14"/>
  <c r="F31" i="39"/>
  <c r="D31" i="39"/>
  <c r="E30" i="39"/>
  <c r="G30" i="39"/>
  <c r="M101" i="14"/>
  <c r="F30" i="39"/>
  <c r="D30" i="39"/>
  <c r="E29" i="39"/>
  <c r="G29" i="39"/>
  <c r="M100" i="14"/>
  <c r="F29" i="39"/>
  <c r="D29" i="39"/>
  <c r="E28" i="39"/>
  <c r="G28" i="39"/>
  <c r="M99" i="14"/>
  <c r="F28" i="39"/>
  <c r="D28" i="39"/>
  <c r="E27" i="39"/>
  <c r="G27" i="39"/>
  <c r="M98" i="14"/>
  <c r="F27" i="39"/>
  <c r="D27" i="39"/>
  <c r="F26" i="39"/>
  <c r="D26" i="39"/>
  <c r="F25" i="39"/>
  <c r="D25" i="39"/>
  <c r="F24" i="39"/>
  <c r="D24" i="39"/>
  <c r="F23" i="39"/>
  <c r="D23" i="39"/>
  <c r="F22" i="39"/>
  <c r="D22" i="39"/>
  <c r="F21" i="39"/>
  <c r="L92" i="14"/>
  <c r="D21" i="39"/>
  <c r="F20" i="39"/>
  <c r="D20" i="39"/>
  <c r="F19" i="39"/>
  <c r="D19" i="39"/>
  <c r="F18" i="39"/>
  <c r="D18" i="39"/>
  <c r="Y59" i="38"/>
  <c r="AB22" i="30"/>
  <c r="E33" i="38"/>
  <c r="G33" i="38"/>
  <c r="J104" i="14"/>
  <c r="F33" i="38"/>
  <c r="D33" i="38"/>
  <c r="F32" i="38"/>
  <c r="D32" i="38"/>
  <c r="F31" i="38"/>
  <c r="D31" i="38"/>
  <c r="F30" i="38"/>
  <c r="D30" i="38"/>
  <c r="F29" i="38"/>
  <c r="D29" i="38"/>
  <c r="F28" i="38"/>
  <c r="D28" i="38"/>
  <c r="F27" i="38"/>
  <c r="D27" i="38"/>
  <c r="F26" i="38"/>
  <c r="D26" i="38"/>
  <c r="F25" i="38"/>
  <c r="D25" i="38"/>
  <c r="F24" i="38"/>
  <c r="D24" i="38"/>
  <c r="F23" i="38"/>
  <c r="D23" i="38"/>
  <c r="F22" i="38"/>
  <c r="D22" i="38"/>
  <c r="F21" i="38"/>
  <c r="I92" i="14"/>
  <c r="D21" i="38"/>
  <c r="F20" i="38"/>
  <c r="D20" i="38"/>
  <c r="F19" i="38"/>
  <c r="D19" i="38"/>
  <c r="F18" i="38"/>
  <c r="D18" i="38"/>
  <c r="Y59" i="37"/>
  <c r="AB21" i="30"/>
  <c r="F33" i="37"/>
  <c r="D33" i="37"/>
  <c r="F32" i="37"/>
  <c r="D32" i="37"/>
  <c r="F31" i="37"/>
  <c r="D31" i="37"/>
  <c r="F30" i="37"/>
  <c r="D30" i="37"/>
  <c r="F29" i="37"/>
  <c r="D29" i="37"/>
  <c r="F28" i="37"/>
  <c r="D28" i="37"/>
  <c r="F27" i="37"/>
  <c r="D27" i="37"/>
  <c r="F26" i="37"/>
  <c r="D26" i="37"/>
  <c r="F25" i="37"/>
  <c r="D25" i="37"/>
  <c r="F24" i="37"/>
  <c r="D24" i="37"/>
  <c r="F23" i="37"/>
  <c r="D23" i="37"/>
  <c r="F22" i="37"/>
  <c r="D22" i="37"/>
  <c r="F21" i="37"/>
  <c r="F92" i="14"/>
  <c r="D21" i="37"/>
  <c r="F20" i="37"/>
  <c r="D20" i="37"/>
  <c r="F19" i="37"/>
  <c r="D19" i="37"/>
  <c r="F18" i="37"/>
  <c r="D18" i="37"/>
  <c r="Y59" i="36"/>
  <c r="AB20" i="30"/>
  <c r="E33" i="36"/>
  <c r="G33" i="36"/>
  <c r="D104" i="14"/>
  <c r="F33" i="36"/>
  <c r="D33" i="36"/>
  <c r="E32" i="36"/>
  <c r="G32" i="36"/>
  <c r="D103" i="14"/>
  <c r="F32" i="36"/>
  <c r="D32" i="36"/>
  <c r="E31" i="36"/>
  <c r="G31" i="36"/>
  <c r="D102" i="14"/>
  <c r="F31" i="36"/>
  <c r="D31" i="36"/>
  <c r="E30" i="36"/>
  <c r="G30" i="36"/>
  <c r="D101" i="14"/>
  <c r="F30" i="36"/>
  <c r="D30" i="36"/>
  <c r="E29" i="36"/>
  <c r="G29" i="36"/>
  <c r="D100" i="14"/>
  <c r="F29" i="36"/>
  <c r="D29" i="36"/>
  <c r="E28" i="36"/>
  <c r="G28" i="36"/>
  <c r="D99" i="14"/>
  <c r="F28" i="36"/>
  <c r="D28" i="36"/>
  <c r="E27" i="36"/>
  <c r="G27" i="36"/>
  <c r="D98" i="14"/>
  <c r="F27" i="36"/>
  <c r="D27" i="36"/>
  <c r="E26" i="36"/>
  <c r="G26" i="36"/>
  <c r="D97" i="14"/>
  <c r="F26" i="36"/>
  <c r="D26" i="36"/>
  <c r="F25" i="36"/>
  <c r="D25" i="36"/>
  <c r="F24" i="36"/>
  <c r="D24" i="36"/>
  <c r="F23" i="36"/>
  <c r="D23" i="36"/>
  <c r="F22" i="36"/>
  <c r="D22" i="36"/>
  <c r="F21" i="36"/>
  <c r="C92" i="14"/>
  <c r="D21" i="36"/>
  <c r="F20" i="36"/>
  <c r="D20" i="36"/>
  <c r="F19" i="36"/>
  <c r="D19" i="36"/>
  <c r="F18" i="36"/>
  <c r="D18" i="36"/>
  <c r="Y59" i="35"/>
  <c r="AB19" i="30"/>
  <c r="E33" i="35"/>
  <c r="G33" i="35"/>
  <c r="P83" i="14"/>
  <c r="F33" i="35"/>
  <c r="D33" i="35"/>
  <c r="E32" i="35"/>
  <c r="G32" i="35"/>
  <c r="P82" i="14"/>
  <c r="F32" i="35"/>
  <c r="D32" i="35"/>
  <c r="E31" i="35"/>
  <c r="G31" i="35"/>
  <c r="P81" i="14"/>
  <c r="F31" i="35"/>
  <c r="D31" i="35"/>
  <c r="E30" i="35"/>
  <c r="G30" i="35"/>
  <c r="P80" i="14"/>
  <c r="F30" i="35"/>
  <c r="D30" i="35"/>
  <c r="E29" i="35"/>
  <c r="G29" i="35"/>
  <c r="P79" i="14"/>
  <c r="F29" i="35"/>
  <c r="D29" i="35"/>
  <c r="E28" i="35"/>
  <c r="G28" i="35"/>
  <c r="P78" i="14"/>
  <c r="F28" i="35"/>
  <c r="D28" i="35"/>
  <c r="E27" i="35"/>
  <c r="G27" i="35"/>
  <c r="P77" i="14"/>
  <c r="F27" i="35"/>
  <c r="D27" i="35"/>
  <c r="G26" i="35"/>
  <c r="P76" i="14"/>
  <c r="F26" i="35"/>
  <c r="D26" i="35"/>
  <c r="G25" i="35"/>
  <c r="P75" i="14"/>
  <c r="F25" i="35"/>
  <c r="D25" i="35"/>
  <c r="G24" i="35"/>
  <c r="P74" i="14"/>
  <c r="F24" i="35"/>
  <c r="D24" i="35"/>
  <c r="F23" i="35"/>
  <c r="D23" i="35"/>
  <c r="G22" i="35"/>
  <c r="P72" i="14"/>
  <c r="F22" i="35"/>
  <c r="D22" i="35"/>
  <c r="G21" i="35"/>
  <c r="P71" i="14"/>
  <c r="F21" i="35"/>
  <c r="O71" i="14"/>
  <c r="D21" i="35"/>
  <c r="F20" i="35"/>
  <c r="D20" i="35"/>
  <c r="G19" i="35"/>
  <c r="P69" i="14"/>
  <c r="F19" i="35"/>
  <c r="D19" i="35"/>
  <c r="F18" i="35"/>
  <c r="D18" i="35"/>
  <c r="Y59" i="34"/>
  <c r="AB18" i="30"/>
  <c r="E33" i="34"/>
  <c r="G33" i="34"/>
  <c r="M83" i="14"/>
  <c r="F33" i="34"/>
  <c r="D33" i="34"/>
  <c r="E32" i="34"/>
  <c r="G32" i="34"/>
  <c r="M82" i="14"/>
  <c r="F32" i="34"/>
  <c r="D32" i="34"/>
  <c r="E31" i="34"/>
  <c r="G31" i="34"/>
  <c r="M81" i="14"/>
  <c r="F31" i="34"/>
  <c r="D31" i="34"/>
  <c r="E30" i="34"/>
  <c r="G30" i="34"/>
  <c r="M80" i="14"/>
  <c r="F30" i="34"/>
  <c r="D30" i="34"/>
  <c r="E29" i="34"/>
  <c r="G29" i="34"/>
  <c r="M79" i="14"/>
  <c r="F29" i="34"/>
  <c r="D29" i="34"/>
  <c r="E28" i="34"/>
  <c r="G28" i="34"/>
  <c r="M78" i="14"/>
  <c r="F28" i="34"/>
  <c r="D28" i="34"/>
  <c r="E27" i="34"/>
  <c r="G27" i="34"/>
  <c r="M77" i="14"/>
  <c r="F27" i="34"/>
  <c r="D27" i="34"/>
  <c r="E26" i="34"/>
  <c r="G26" i="34"/>
  <c r="M76" i="14"/>
  <c r="F26" i="34"/>
  <c r="D26" i="34"/>
  <c r="F25" i="34"/>
  <c r="D25" i="34"/>
  <c r="F24" i="34"/>
  <c r="D24" i="34"/>
  <c r="F23" i="34"/>
  <c r="D23" i="34"/>
  <c r="G22" i="34"/>
  <c r="M72" i="14"/>
  <c r="F22" i="34"/>
  <c r="D22" i="34"/>
  <c r="G21" i="34"/>
  <c r="M71" i="14"/>
  <c r="F21" i="34"/>
  <c r="L71" i="14"/>
  <c r="D21" i="34"/>
  <c r="G20" i="34"/>
  <c r="M70" i="14"/>
  <c r="F20" i="34"/>
  <c r="D20" i="34"/>
  <c r="F19" i="34"/>
  <c r="D19" i="34"/>
  <c r="F18" i="34"/>
  <c r="D18" i="34"/>
  <c r="Y59" i="33"/>
  <c r="AB17" i="30"/>
  <c r="E33" i="33"/>
  <c r="G33" i="33"/>
  <c r="J83" i="14"/>
  <c r="F33" i="33"/>
  <c r="D33" i="33"/>
  <c r="E32" i="33"/>
  <c r="G32" i="33"/>
  <c r="J82" i="14"/>
  <c r="F32" i="33"/>
  <c r="D32" i="33"/>
  <c r="E31" i="33"/>
  <c r="G31" i="33"/>
  <c r="J81" i="14"/>
  <c r="F31" i="33"/>
  <c r="D31" i="33"/>
  <c r="E30" i="33"/>
  <c r="G30" i="33"/>
  <c r="J80" i="14"/>
  <c r="F30" i="33"/>
  <c r="D30" i="33"/>
  <c r="E29" i="33"/>
  <c r="G29" i="33"/>
  <c r="J79" i="14"/>
  <c r="F29" i="33"/>
  <c r="D29" i="33"/>
  <c r="E28" i="33"/>
  <c r="G28" i="33"/>
  <c r="J78" i="14"/>
  <c r="F28" i="33"/>
  <c r="D28" i="33"/>
  <c r="E27" i="33"/>
  <c r="G27" i="33"/>
  <c r="J77" i="14"/>
  <c r="F27" i="33"/>
  <c r="D27" i="33"/>
  <c r="E26" i="33"/>
  <c r="G26" i="33"/>
  <c r="J76" i="14"/>
  <c r="F26" i="33"/>
  <c r="D26" i="33"/>
  <c r="E25" i="33"/>
  <c r="G25" i="33"/>
  <c r="J75" i="14"/>
  <c r="F25" i="33"/>
  <c r="D25" i="33"/>
  <c r="E24" i="33"/>
  <c r="G24" i="33"/>
  <c r="J74" i="14"/>
  <c r="F24" i="33"/>
  <c r="D24" i="33"/>
  <c r="F23" i="33"/>
  <c r="I73" i="14"/>
  <c r="D23" i="33"/>
  <c r="G22" i="33"/>
  <c r="J72" i="14"/>
  <c r="F22" i="33"/>
  <c r="D22" i="33"/>
  <c r="G21" i="33"/>
  <c r="J71" i="14"/>
  <c r="F21" i="33"/>
  <c r="I71" i="14"/>
  <c r="D21" i="33"/>
  <c r="G20" i="33"/>
  <c r="J70" i="14"/>
  <c r="F20" i="33"/>
  <c r="D20" i="33"/>
  <c r="G19" i="33"/>
  <c r="J69" i="14"/>
  <c r="F19" i="33"/>
  <c r="D19" i="33"/>
  <c r="D18" i="33"/>
  <c r="F83" i="14"/>
  <c r="F82" i="14"/>
  <c r="F81" i="14"/>
  <c r="F80" i="14"/>
  <c r="F79" i="14"/>
  <c r="F78" i="14"/>
  <c r="F77" i="14"/>
  <c r="F76" i="14"/>
  <c r="F74" i="14"/>
  <c r="F73" i="14"/>
  <c r="F72" i="14"/>
  <c r="F71" i="14"/>
  <c r="F70" i="14"/>
  <c r="F69" i="14"/>
  <c r="F68" i="14"/>
  <c r="AA15" i="30"/>
  <c r="I42" i="31"/>
  <c r="L42" i="31"/>
  <c r="G44" i="31"/>
  <c r="L45" i="31"/>
  <c r="L46" i="31"/>
  <c r="L47" i="31"/>
  <c r="L48" i="31"/>
  <c r="L49" i="31"/>
  <c r="L50" i="31"/>
  <c r="L51" i="31"/>
  <c r="L52" i="31"/>
  <c r="L53" i="31"/>
  <c r="B42" i="31"/>
  <c r="B44" i="31"/>
  <c r="B45" i="31"/>
  <c r="B46" i="31"/>
  <c r="B47" i="31"/>
  <c r="B48" i="31"/>
  <c r="B49" i="31"/>
  <c r="B50" i="31"/>
  <c r="B51" i="31"/>
  <c r="B52" i="31"/>
  <c r="B53" i="31"/>
  <c r="C42" i="31"/>
  <c r="C44" i="31"/>
  <c r="C45" i="31"/>
  <c r="C46" i="31"/>
  <c r="C47" i="31"/>
  <c r="C48" i="31"/>
  <c r="C49" i="31"/>
  <c r="C50" i="31"/>
  <c r="C51" i="31"/>
  <c r="C52" i="31"/>
  <c r="C53" i="31"/>
  <c r="D42" i="31"/>
  <c r="D44" i="31"/>
  <c r="D45" i="31"/>
  <c r="D46" i="31"/>
  <c r="D47" i="31"/>
  <c r="D48" i="31"/>
  <c r="D49" i="31"/>
  <c r="D50" i="31"/>
  <c r="D51" i="31"/>
  <c r="D52" i="31"/>
  <c r="D53" i="31"/>
  <c r="E42" i="31"/>
  <c r="E44" i="31"/>
  <c r="E45" i="31"/>
  <c r="E46" i="31"/>
  <c r="E47" i="31"/>
  <c r="E48" i="31"/>
  <c r="E49" i="31"/>
  <c r="E50" i="31"/>
  <c r="E51" i="31"/>
  <c r="E52" i="31"/>
  <c r="E53" i="31"/>
  <c r="F42" i="31"/>
  <c r="F44" i="31"/>
  <c r="F45" i="31"/>
  <c r="F46" i="31"/>
  <c r="F47" i="31"/>
  <c r="F48" i="31"/>
  <c r="F49" i="31"/>
  <c r="F50" i="31"/>
  <c r="F51" i="31"/>
  <c r="F52" i="31"/>
  <c r="F53" i="31"/>
  <c r="G42" i="31"/>
  <c r="G45" i="31"/>
  <c r="G46" i="31"/>
  <c r="G47" i="31"/>
  <c r="G48" i="31"/>
  <c r="G49" i="31"/>
  <c r="G50" i="31"/>
  <c r="G51" i="31"/>
  <c r="G52" i="31"/>
  <c r="G53" i="31"/>
  <c r="H42" i="31"/>
  <c r="H45" i="31"/>
  <c r="H46" i="31"/>
  <c r="H47" i="31"/>
  <c r="H48" i="31"/>
  <c r="H49" i="31"/>
  <c r="H50" i="31"/>
  <c r="H51" i="31"/>
  <c r="H52" i="31"/>
  <c r="H53" i="31"/>
  <c r="I44" i="31"/>
  <c r="I45" i="31"/>
  <c r="I46" i="31"/>
  <c r="I47" i="31"/>
  <c r="I48" i="31"/>
  <c r="I49" i="31"/>
  <c r="I50" i="31"/>
  <c r="I51" i="31"/>
  <c r="I52" i="31"/>
  <c r="I53" i="31"/>
  <c r="J42" i="31"/>
  <c r="J44" i="31"/>
  <c r="J45" i="31"/>
  <c r="J46" i="31"/>
  <c r="J47" i="31"/>
  <c r="J48" i="31"/>
  <c r="J49" i="31"/>
  <c r="J50" i="31"/>
  <c r="J51" i="31"/>
  <c r="J52" i="31"/>
  <c r="J53" i="31"/>
  <c r="K42" i="31"/>
  <c r="K44" i="31"/>
  <c r="K45" i="31"/>
  <c r="K46" i="31"/>
  <c r="K47" i="31"/>
  <c r="K48" i="31"/>
  <c r="K49" i="31"/>
  <c r="K50" i="31"/>
  <c r="K51" i="31"/>
  <c r="K52" i="31"/>
  <c r="K53" i="31"/>
  <c r="M42" i="31"/>
  <c r="M45" i="31"/>
  <c r="M46" i="31"/>
  <c r="M47" i="31"/>
  <c r="M48" i="31"/>
  <c r="M49" i="31"/>
  <c r="M50" i="31"/>
  <c r="M51" i="31"/>
  <c r="M52" i="31"/>
  <c r="M53" i="31"/>
  <c r="N42" i="31"/>
  <c r="N44" i="31"/>
  <c r="N45" i="31"/>
  <c r="N46" i="31"/>
  <c r="N47" i="31"/>
  <c r="N48" i="31"/>
  <c r="N49" i="31"/>
  <c r="N50" i="31"/>
  <c r="N51" i="31"/>
  <c r="N52" i="31"/>
  <c r="N53" i="31"/>
  <c r="O42" i="31"/>
  <c r="O44" i="31"/>
  <c r="O45" i="31"/>
  <c r="O46" i="31"/>
  <c r="O47" i="31"/>
  <c r="O48" i="31"/>
  <c r="O49" i="31"/>
  <c r="O50" i="31"/>
  <c r="O51" i="31"/>
  <c r="O52" i="31"/>
  <c r="O53" i="31"/>
  <c r="P42" i="31"/>
  <c r="P44" i="31"/>
  <c r="P45" i="31"/>
  <c r="P46" i="31"/>
  <c r="P47" i="31"/>
  <c r="P48" i="31"/>
  <c r="P49" i="31"/>
  <c r="P50" i="31"/>
  <c r="P51" i="31"/>
  <c r="P52" i="31"/>
  <c r="P53" i="31"/>
  <c r="Q42" i="31"/>
  <c r="Q44" i="31"/>
  <c r="Q45" i="31"/>
  <c r="Q46" i="31"/>
  <c r="Q47" i="31"/>
  <c r="Q48" i="31"/>
  <c r="Q49" i="31"/>
  <c r="Q50" i="31"/>
  <c r="Q51" i="31"/>
  <c r="Q52" i="31"/>
  <c r="Q53" i="31"/>
  <c r="R42" i="31"/>
  <c r="R44" i="31"/>
  <c r="R45" i="31"/>
  <c r="R46" i="31"/>
  <c r="R47" i="31"/>
  <c r="R48" i="31"/>
  <c r="R49" i="31"/>
  <c r="R50" i="31"/>
  <c r="R51" i="31"/>
  <c r="R52" i="31"/>
  <c r="R53" i="31"/>
  <c r="S42" i="31"/>
  <c r="S44" i="31"/>
  <c r="S45" i="31"/>
  <c r="S46" i="31"/>
  <c r="S47" i="31"/>
  <c r="S48" i="31"/>
  <c r="S49" i="31"/>
  <c r="S50" i="31"/>
  <c r="S51" i="31"/>
  <c r="S52" i="31"/>
  <c r="S53" i="31"/>
  <c r="T42" i="31"/>
  <c r="T44" i="31"/>
  <c r="T45" i="31"/>
  <c r="T46" i="31"/>
  <c r="T47" i="31"/>
  <c r="T48" i="31"/>
  <c r="T49" i="31"/>
  <c r="T50" i="31"/>
  <c r="T51" i="31"/>
  <c r="T52" i="31"/>
  <c r="T53" i="31"/>
  <c r="U42" i="31"/>
  <c r="U44" i="31"/>
  <c r="U45" i="31"/>
  <c r="U46" i="31"/>
  <c r="U47" i="31"/>
  <c r="U48" i="31"/>
  <c r="U49" i="31"/>
  <c r="U50" i="31"/>
  <c r="U51" i="31"/>
  <c r="U52" i="31"/>
  <c r="U53" i="31"/>
  <c r="V42" i="31"/>
  <c r="V44" i="31"/>
  <c r="V45" i="31"/>
  <c r="V46" i="31"/>
  <c r="V47" i="31"/>
  <c r="V48" i="31"/>
  <c r="V49" i="31"/>
  <c r="V50" i="31"/>
  <c r="V51" i="31"/>
  <c r="V52" i="31"/>
  <c r="V53" i="31"/>
  <c r="W42" i="31"/>
  <c r="W44" i="31"/>
  <c r="W45" i="31"/>
  <c r="W46" i="31"/>
  <c r="W47" i="31"/>
  <c r="W48" i="31"/>
  <c r="W49" i="31"/>
  <c r="W50" i="31"/>
  <c r="W51" i="31"/>
  <c r="W52" i="31"/>
  <c r="W53" i="31"/>
  <c r="X42" i="31"/>
  <c r="X44" i="31"/>
  <c r="X45" i="31"/>
  <c r="X46" i="31"/>
  <c r="X47" i="31"/>
  <c r="X48" i="31"/>
  <c r="X49" i="31"/>
  <c r="X50" i="31"/>
  <c r="X51" i="31"/>
  <c r="X52" i="31"/>
  <c r="X53" i="31"/>
  <c r="Y59" i="31"/>
  <c r="AB15" i="30"/>
  <c r="F33" i="31"/>
  <c r="D33" i="31"/>
  <c r="F32" i="31"/>
  <c r="D32" i="31"/>
  <c r="F31" i="31"/>
  <c r="D31" i="31"/>
  <c r="F30" i="31"/>
  <c r="D30" i="31"/>
  <c r="F29" i="31"/>
  <c r="D29" i="31"/>
  <c r="F28" i="31"/>
  <c r="D28" i="31"/>
  <c r="F27" i="31"/>
  <c r="D27" i="31"/>
  <c r="F26" i="31"/>
  <c r="D26" i="31"/>
  <c r="F25" i="31"/>
  <c r="D25" i="31"/>
  <c r="F24" i="31"/>
  <c r="D24" i="31"/>
  <c r="F23" i="31"/>
  <c r="D23" i="31"/>
  <c r="F22" i="31"/>
  <c r="D22" i="31"/>
  <c r="F21" i="31"/>
  <c r="C71" i="14"/>
  <c r="D21" i="31"/>
  <c r="F20" i="31"/>
  <c r="D20" i="31"/>
  <c r="F19" i="31"/>
  <c r="D19" i="31"/>
  <c r="F18" i="31"/>
  <c r="D18" i="31"/>
  <c r="E19" i="28"/>
  <c r="E39" i="28"/>
  <c r="E20" i="28"/>
  <c r="D40" i="28"/>
  <c r="E21" i="28"/>
  <c r="D41" i="28"/>
  <c r="E22" i="28"/>
  <c r="E42" i="28"/>
  <c r="E23" i="28"/>
  <c r="B43" i="28"/>
  <c r="E24" i="28"/>
  <c r="B44" i="28"/>
  <c r="E25" i="28"/>
  <c r="D45" i="28"/>
  <c r="E26" i="28"/>
  <c r="E27" i="28"/>
  <c r="E47" i="28"/>
  <c r="D47" i="28"/>
  <c r="E28" i="28"/>
  <c r="G28" i="28"/>
  <c r="P36" i="14"/>
  <c r="D48" i="28"/>
  <c r="D49" i="28"/>
  <c r="D50" i="28"/>
  <c r="D51" i="28"/>
  <c r="D52" i="28"/>
  <c r="D53" i="28"/>
  <c r="B41" i="28"/>
  <c r="B42" i="28"/>
  <c r="B45" i="28"/>
  <c r="B47" i="28"/>
  <c r="B49" i="28"/>
  <c r="B50" i="28"/>
  <c r="B51" i="28"/>
  <c r="B52" i="28"/>
  <c r="B53" i="28"/>
  <c r="C41" i="28"/>
  <c r="C42" i="28"/>
  <c r="C45" i="28"/>
  <c r="C47" i="28"/>
  <c r="C49" i="28"/>
  <c r="C50" i="28"/>
  <c r="C51" i="28"/>
  <c r="C52" i="28"/>
  <c r="C53" i="28"/>
  <c r="E41" i="28"/>
  <c r="E44" i="28"/>
  <c r="E45" i="28"/>
  <c r="E48" i="28"/>
  <c r="E49" i="28"/>
  <c r="E50" i="28"/>
  <c r="E51" i="28"/>
  <c r="E52" i="28"/>
  <c r="E53" i="28"/>
  <c r="F41" i="28"/>
  <c r="F42" i="28"/>
  <c r="F45" i="28"/>
  <c r="F47" i="28"/>
  <c r="F48" i="28"/>
  <c r="F49" i="28"/>
  <c r="F50" i="28"/>
  <c r="F51" i="28"/>
  <c r="F52" i="28"/>
  <c r="F53" i="28"/>
  <c r="G41" i="28"/>
  <c r="G42" i="28"/>
  <c r="G45" i="28"/>
  <c r="G47" i="28"/>
  <c r="G48" i="28"/>
  <c r="G49" i="28"/>
  <c r="G50" i="28"/>
  <c r="G51" i="28"/>
  <c r="G52" i="28"/>
  <c r="G53" i="28"/>
  <c r="H41" i="28"/>
  <c r="H42" i="28"/>
  <c r="H44" i="28"/>
  <c r="H45" i="28"/>
  <c r="H47" i="28"/>
  <c r="H48" i="28"/>
  <c r="H49" i="28"/>
  <c r="H50" i="28"/>
  <c r="H51" i="28"/>
  <c r="H52" i="28"/>
  <c r="H53" i="28"/>
  <c r="I41" i="28"/>
  <c r="I44" i="28"/>
  <c r="I45" i="28"/>
  <c r="I47" i="28"/>
  <c r="I48" i="28"/>
  <c r="I49" i="28"/>
  <c r="I50" i="28"/>
  <c r="I51" i="28"/>
  <c r="I52" i="28"/>
  <c r="I53" i="28"/>
  <c r="J41" i="28"/>
  <c r="J42" i="28"/>
  <c r="J44" i="28"/>
  <c r="J45" i="28"/>
  <c r="J48" i="28"/>
  <c r="J49" i="28"/>
  <c r="J50" i="28"/>
  <c r="J51" i="28"/>
  <c r="J52" i="28"/>
  <c r="J53" i="28"/>
  <c r="K41" i="28"/>
  <c r="K42" i="28"/>
  <c r="K44" i="28"/>
  <c r="K45" i="28"/>
  <c r="K46" i="28"/>
  <c r="K47" i="28"/>
  <c r="K48" i="28"/>
  <c r="K49" i="28"/>
  <c r="K50" i="28"/>
  <c r="K51" i="28"/>
  <c r="K52" i="28"/>
  <c r="K53" i="28"/>
  <c r="L41" i="28"/>
  <c r="L42" i="28"/>
  <c r="L44" i="28"/>
  <c r="L45" i="28"/>
  <c r="L47" i="28"/>
  <c r="L48" i="28"/>
  <c r="L49" i="28"/>
  <c r="L50" i="28"/>
  <c r="L51" i="28"/>
  <c r="L52" i="28"/>
  <c r="L53" i="28"/>
  <c r="M41" i="28"/>
  <c r="M42" i="28"/>
  <c r="M43" i="28"/>
  <c r="M44" i="28"/>
  <c r="M45" i="28"/>
  <c r="M47" i="28"/>
  <c r="M48" i="28"/>
  <c r="M49" i="28"/>
  <c r="M50" i="28"/>
  <c r="M51" i="28"/>
  <c r="M52" i="28"/>
  <c r="M53" i="28"/>
  <c r="N41" i="28"/>
  <c r="N42" i="28"/>
  <c r="N44" i="28"/>
  <c r="N45" i="28"/>
  <c r="N47" i="28"/>
  <c r="N48" i="28"/>
  <c r="N49" i="28"/>
  <c r="N50" i="28"/>
  <c r="N51" i="28"/>
  <c r="N52" i="28"/>
  <c r="N53" i="28"/>
  <c r="O41" i="28"/>
  <c r="O42" i="28"/>
  <c r="O44" i="28"/>
  <c r="O45" i="28"/>
  <c r="O47" i="28"/>
  <c r="O48" i="28"/>
  <c r="O49" i="28"/>
  <c r="O50" i="28"/>
  <c r="O51" i="28"/>
  <c r="O52" i="28"/>
  <c r="O53" i="28"/>
  <c r="P41" i="28"/>
  <c r="P42" i="28"/>
  <c r="P44" i="28"/>
  <c r="P45" i="28"/>
  <c r="P47" i="28"/>
  <c r="P48" i="28"/>
  <c r="P49" i="28"/>
  <c r="P50" i="28"/>
  <c r="P51" i="28"/>
  <c r="P52" i="28"/>
  <c r="P53" i="28"/>
  <c r="Q41" i="28"/>
  <c r="Q42" i="28"/>
  <c r="Q44" i="28"/>
  <c r="Q45" i="28"/>
  <c r="Q47" i="28"/>
  <c r="Q48" i="28"/>
  <c r="Q49" i="28"/>
  <c r="Q50" i="28"/>
  <c r="Q51" i="28"/>
  <c r="Q52" i="28"/>
  <c r="Q53" i="28"/>
  <c r="R41" i="28"/>
  <c r="R42" i="28"/>
  <c r="R44" i="28"/>
  <c r="R45" i="28"/>
  <c r="R47" i="28"/>
  <c r="R48" i="28"/>
  <c r="R49" i="28"/>
  <c r="R50" i="28"/>
  <c r="R51" i="28"/>
  <c r="R52" i="28"/>
  <c r="R53" i="28"/>
  <c r="S41" i="28"/>
  <c r="S42" i="28"/>
  <c r="S44" i="28"/>
  <c r="S45" i="28"/>
  <c r="S47" i="28"/>
  <c r="S48" i="28"/>
  <c r="S49" i="28"/>
  <c r="S50" i="28"/>
  <c r="S51" i="28"/>
  <c r="S52" i="28"/>
  <c r="S53" i="28"/>
  <c r="T41" i="28"/>
  <c r="T42" i="28"/>
  <c r="T44" i="28"/>
  <c r="T45" i="28"/>
  <c r="T47" i="28"/>
  <c r="T48" i="28"/>
  <c r="T49" i="28"/>
  <c r="T50" i="28"/>
  <c r="T51" i="28"/>
  <c r="T52" i="28"/>
  <c r="T53" i="28"/>
  <c r="U41" i="28"/>
  <c r="U42" i="28"/>
  <c r="U44" i="28"/>
  <c r="U45" i="28"/>
  <c r="U46" i="28"/>
  <c r="U47" i="28"/>
  <c r="U48" i="28"/>
  <c r="U49" i="28"/>
  <c r="U50" i="28"/>
  <c r="U51" i="28"/>
  <c r="U52" i="28"/>
  <c r="U53" i="28"/>
  <c r="V41" i="28"/>
  <c r="V42" i="28"/>
  <c r="V43" i="28"/>
  <c r="V44" i="28"/>
  <c r="V45" i="28"/>
  <c r="V47" i="28"/>
  <c r="V48" i="28"/>
  <c r="V49" i="28"/>
  <c r="V50" i="28"/>
  <c r="V51" i="28"/>
  <c r="V52" i="28"/>
  <c r="V53" i="28"/>
  <c r="W41" i="28"/>
  <c r="W42" i="28"/>
  <c r="W44" i="28"/>
  <c r="W45" i="28"/>
  <c r="W47" i="28"/>
  <c r="W48" i="28"/>
  <c r="W49" i="28"/>
  <c r="W50" i="28"/>
  <c r="W51" i="28"/>
  <c r="W52" i="28"/>
  <c r="W53" i="28"/>
  <c r="X41" i="28"/>
  <c r="X42" i="28"/>
  <c r="X44" i="28"/>
  <c r="X45" i="28"/>
  <c r="X47" i="28"/>
  <c r="X48" i="28"/>
  <c r="X49" i="28"/>
  <c r="X50" i="28"/>
  <c r="X51" i="28"/>
  <c r="X52" i="28"/>
  <c r="X53" i="28"/>
  <c r="C50" i="19"/>
  <c r="C51" i="19"/>
  <c r="C52" i="19"/>
  <c r="C53" i="19"/>
  <c r="B50" i="19"/>
  <c r="B51" i="19"/>
  <c r="B52" i="19"/>
  <c r="B53" i="19"/>
  <c r="D50" i="19"/>
  <c r="D51" i="19"/>
  <c r="D52" i="19"/>
  <c r="D53" i="19"/>
  <c r="E50" i="19"/>
  <c r="E51" i="19"/>
  <c r="E52" i="19"/>
  <c r="E53" i="19"/>
  <c r="F50" i="19"/>
  <c r="F51" i="19"/>
  <c r="F52" i="19"/>
  <c r="F53" i="19"/>
  <c r="G50" i="19"/>
  <c r="G51" i="19"/>
  <c r="G52" i="19"/>
  <c r="G53" i="19"/>
  <c r="H50" i="19"/>
  <c r="H51" i="19"/>
  <c r="H52" i="19"/>
  <c r="H53" i="19"/>
  <c r="I50" i="19"/>
  <c r="I51" i="19"/>
  <c r="I52" i="19"/>
  <c r="I53" i="19"/>
  <c r="J50" i="19"/>
  <c r="J51" i="19"/>
  <c r="J52" i="19"/>
  <c r="J53" i="19"/>
  <c r="K50" i="19"/>
  <c r="K51" i="19"/>
  <c r="K52" i="19"/>
  <c r="K53" i="19"/>
  <c r="L50" i="19"/>
  <c r="L51" i="19"/>
  <c r="L52" i="19"/>
  <c r="L53" i="19"/>
  <c r="M50" i="19"/>
  <c r="M51" i="19"/>
  <c r="M52" i="19"/>
  <c r="M53" i="19"/>
  <c r="N50" i="19"/>
  <c r="N51" i="19"/>
  <c r="N52" i="19"/>
  <c r="N53" i="19"/>
  <c r="O50" i="19"/>
  <c r="O51" i="19"/>
  <c r="O52" i="19"/>
  <c r="O53" i="19"/>
  <c r="P50" i="19"/>
  <c r="P51" i="19"/>
  <c r="P52" i="19"/>
  <c r="P53" i="19"/>
  <c r="Q50" i="19"/>
  <c r="Q51" i="19"/>
  <c r="Q52" i="19"/>
  <c r="Q53" i="19"/>
  <c r="R50" i="19"/>
  <c r="R51" i="19"/>
  <c r="R52" i="19"/>
  <c r="R53" i="19"/>
  <c r="S50" i="19"/>
  <c r="S51" i="19"/>
  <c r="S52" i="19"/>
  <c r="S53" i="19"/>
  <c r="T50" i="19"/>
  <c r="T51" i="19"/>
  <c r="T52" i="19"/>
  <c r="T53" i="19"/>
  <c r="U50" i="19"/>
  <c r="U51" i="19"/>
  <c r="U52" i="19"/>
  <c r="U53" i="19"/>
  <c r="V50" i="19"/>
  <c r="V51" i="19"/>
  <c r="V52" i="19"/>
  <c r="V53" i="19"/>
  <c r="W50" i="19"/>
  <c r="W51" i="19"/>
  <c r="W52" i="19"/>
  <c r="W53" i="19"/>
  <c r="X50" i="19"/>
  <c r="X51" i="19"/>
  <c r="X52" i="19"/>
  <c r="X53" i="19"/>
  <c r="D18" i="19"/>
  <c r="F18" i="19"/>
  <c r="C5" i="14"/>
  <c r="D19" i="19"/>
  <c r="F19" i="19"/>
  <c r="C6" i="14"/>
  <c r="D20" i="19"/>
  <c r="F20" i="19"/>
  <c r="C7" i="14"/>
  <c r="D21" i="19"/>
  <c r="F21" i="19"/>
  <c r="C8" i="14"/>
  <c r="D22" i="19"/>
  <c r="F22" i="19"/>
  <c r="C9" i="14"/>
  <c r="F23" i="19"/>
  <c r="C10" i="14"/>
  <c r="D24" i="19"/>
  <c r="F24" i="19"/>
  <c r="C11" i="14"/>
  <c r="D25" i="19"/>
  <c r="F25" i="19"/>
  <c r="C12" i="14"/>
  <c r="D26" i="19"/>
  <c r="F26" i="19"/>
  <c r="C13" i="14"/>
  <c r="D27" i="19"/>
  <c r="F27" i="19"/>
  <c r="C14" i="14"/>
  <c r="D28" i="19"/>
  <c r="F28" i="19"/>
  <c r="C15" i="14"/>
  <c r="D29" i="19"/>
  <c r="F29" i="19"/>
  <c r="C16" i="14"/>
  <c r="D30" i="19"/>
  <c r="F30" i="19"/>
  <c r="C17" i="14"/>
  <c r="D31" i="19"/>
  <c r="F31" i="19"/>
  <c r="C18" i="14"/>
  <c r="D32" i="19"/>
  <c r="F32" i="19"/>
  <c r="D33" i="19"/>
  <c r="F33" i="19"/>
  <c r="Y59" i="19"/>
  <c r="AB5" i="30"/>
  <c r="AA10" i="30"/>
  <c r="AA11" i="30"/>
  <c r="AA12" i="30"/>
  <c r="AA13" i="30"/>
  <c r="AA14" i="30"/>
  <c r="X44" i="21"/>
  <c r="X45" i="21"/>
  <c r="X46" i="21"/>
  <c r="X47" i="21"/>
  <c r="X48" i="21"/>
  <c r="X49" i="21"/>
  <c r="X50" i="21"/>
  <c r="X51" i="21"/>
  <c r="X52" i="21"/>
  <c r="X53" i="21"/>
  <c r="E23" i="22"/>
  <c r="X43" i="22"/>
  <c r="E24" i="22"/>
  <c r="X44" i="22"/>
  <c r="E25" i="22"/>
  <c r="G25" i="22"/>
  <c r="M12" i="14"/>
  <c r="X45" i="22"/>
  <c r="E26" i="22"/>
  <c r="X46" i="22"/>
  <c r="X47" i="22"/>
  <c r="X48" i="22"/>
  <c r="X49" i="22"/>
  <c r="X50" i="22"/>
  <c r="X51" i="22"/>
  <c r="X52" i="22"/>
  <c r="X53" i="22"/>
  <c r="E23" i="23"/>
  <c r="K43" i="23"/>
  <c r="X43" i="23"/>
  <c r="E24" i="23"/>
  <c r="G24" i="23"/>
  <c r="P11" i="14"/>
  <c r="X44" i="23"/>
  <c r="E25" i="23"/>
  <c r="X46" i="23"/>
  <c r="X47" i="23"/>
  <c r="X48" i="23"/>
  <c r="X49" i="23"/>
  <c r="X50" i="23"/>
  <c r="X51" i="23"/>
  <c r="X52" i="23"/>
  <c r="X53" i="23"/>
  <c r="E23" i="24"/>
  <c r="Q43" i="24"/>
  <c r="E24" i="24"/>
  <c r="G24" i="24"/>
  <c r="D32" i="14"/>
  <c r="X44" i="24"/>
  <c r="X45" i="24"/>
  <c r="X46" i="24"/>
  <c r="X47" i="24"/>
  <c r="X48" i="24"/>
  <c r="X49" i="24"/>
  <c r="X50" i="24"/>
  <c r="X51" i="24"/>
  <c r="X52" i="24"/>
  <c r="X53" i="24"/>
  <c r="E23" i="25"/>
  <c r="I43" i="25"/>
  <c r="E24" i="25"/>
  <c r="X44" i="25"/>
  <c r="E25" i="25"/>
  <c r="X45" i="25"/>
  <c r="E26" i="25"/>
  <c r="G26" i="25"/>
  <c r="G34" i="14"/>
  <c r="E27" i="25"/>
  <c r="G27" i="25"/>
  <c r="G35" i="14"/>
  <c r="X47" i="25"/>
  <c r="X48" i="25"/>
  <c r="X49" i="25"/>
  <c r="X50" i="25"/>
  <c r="X51" i="25"/>
  <c r="X52" i="25"/>
  <c r="X53" i="25"/>
  <c r="E23" i="26"/>
  <c r="E24" i="26"/>
  <c r="X44" i="26"/>
  <c r="E25" i="26"/>
  <c r="L45" i="26"/>
  <c r="E26" i="26"/>
  <c r="X46" i="26"/>
  <c r="E27" i="26"/>
  <c r="J47" i="26"/>
  <c r="X47" i="26"/>
  <c r="X48" i="26"/>
  <c r="X49" i="26"/>
  <c r="X50" i="26"/>
  <c r="X51" i="26"/>
  <c r="X52" i="26"/>
  <c r="X53" i="26"/>
  <c r="X44" i="27"/>
  <c r="G45" i="27"/>
  <c r="E26" i="27"/>
  <c r="X46" i="27"/>
  <c r="X47" i="27"/>
  <c r="X48" i="27"/>
  <c r="X49" i="27"/>
  <c r="X50" i="27"/>
  <c r="X51" i="27"/>
  <c r="X52" i="27"/>
  <c r="X53" i="27"/>
  <c r="Y59" i="28"/>
  <c r="AB14" i="30"/>
  <c r="Y59" i="27"/>
  <c r="AB13" i="30"/>
  <c r="Y59" i="26"/>
  <c r="AB12" i="30"/>
  <c r="Y59" i="25"/>
  <c r="AB11" i="30"/>
  <c r="Y59" i="24"/>
  <c r="AB10" i="30"/>
  <c r="Y59" i="23"/>
  <c r="AB9" i="30"/>
  <c r="Y59" i="22"/>
  <c r="AB8" i="30"/>
  <c r="Y59" i="21"/>
  <c r="AB7" i="30"/>
  <c r="AB6" i="30"/>
  <c r="AA9" i="30"/>
  <c r="AA8" i="30"/>
  <c r="AA7" i="30"/>
  <c r="AA6" i="30"/>
  <c r="AA5" i="30"/>
  <c r="L44" i="27"/>
  <c r="L46" i="27"/>
  <c r="L48" i="27"/>
  <c r="L49" i="27"/>
  <c r="L50" i="27"/>
  <c r="L51" i="27"/>
  <c r="L52" i="27"/>
  <c r="L53" i="27"/>
  <c r="B44" i="27"/>
  <c r="B45" i="27"/>
  <c r="B46" i="27"/>
  <c r="B48" i="27"/>
  <c r="B49" i="27"/>
  <c r="B50" i="27"/>
  <c r="B51" i="27"/>
  <c r="B52" i="27"/>
  <c r="B53" i="27"/>
  <c r="C44" i="27"/>
  <c r="C45" i="27"/>
  <c r="C46" i="27"/>
  <c r="C48" i="27"/>
  <c r="C49" i="27"/>
  <c r="C50" i="27"/>
  <c r="C51" i="27"/>
  <c r="C52" i="27"/>
  <c r="C53" i="27"/>
  <c r="D44" i="27"/>
  <c r="D46" i="27"/>
  <c r="D48" i="27"/>
  <c r="D49" i="27"/>
  <c r="D50" i="27"/>
  <c r="D51" i="27"/>
  <c r="D52" i="27"/>
  <c r="D53" i="27"/>
  <c r="E44" i="27"/>
  <c r="E46" i="27"/>
  <c r="E47" i="27"/>
  <c r="E48" i="27"/>
  <c r="E49" i="27"/>
  <c r="E50" i="27"/>
  <c r="E51" i="27"/>
  <c r="E52" i="27"/>
  <c r="E53" i="27"/>
  <c r="F44" i="27"/>
  <c r="F46" i="27"/>
  <c r="F48" i="27"/>
  <c r="F49" i="27"/>
  <c r="F50" i="27"/>
  <c r="F51" i="27"/>
  <c r="F52" i="27"/>
  <c r="F53" i="27"/>
  <c r="G44" i="27"/>
  <c r="G46" i="27"/>
  <c r="G48" i="27"/>
  <c r="G49" i="27"/>
  <c r="G50" i="27"/>
  <c r="G51" i="27"/>
  <c r="G52" i="27"/>
  <c r="G53" i="27"/>
  <c r="H44" i="27"/>
  <c r="H46" i="27"/>
  <c r="H48" i="27"/>
  <c r="H49" i="27"/>
  <c r="H50" i="27"/>
  <c r="H51" i="27"/>
  <c r="H52" i="27"/>
  <c r="H53" i="27"/>
  <c r="I44" i="27"/>
  <c r="I46" i="27"/>
  <c r="I48" i="27"/>
  <c r="I49" i="27"/>
  <c r="I50" i="27"/>
  <c r="I51" i="27"/>
  <c r="I52" i="27"/>
  <c r="I53" i="27"/>
  <c r="J44" i="27"/>
  <c r="J45" i="27"/>
  <c r="J46" i="27"/>
  <c r="J48" i="27"/>
  <c r="J49" i="27"/>
  <c r="J50" i="27"/>
  <c r="J51" i="27"/>
  <c r="J52" i="27"/>
  <c r="J53" i="27"/>
  <c r="K44" i="27"/>
  <c r="K45" i="27"/>
  <c r="K46" i="27"/>
  <c r="K48" i="27"/>
  <c r="K49" i="27"/>
  <c r="K50" i="27"/>
  <c r="K51" i="27"/>
  <c r="K52" i="27"/>
  <c r="K53" i="27"/>
  <c r="M44" i="27"/>
  <c r="M46" i="27"/>
  <c r="M48" i="27"/>
  <c r="M49" i="27"/>
  <c r="M50" i="27"/>
  <c r="M51" i="27"/>
  <c r="M52" i="27"/>
  <c r="M53" i="27"/>
  <c r="N44" i="27"/>
  <c r="N46" i="27"/>
  <c r="N47" i="27"/>
  <c r="N48" i="27"/>
  <c r="N49" i="27"/>
  <c r="N50" i="27"/>
  <c r="N51" i="27"/>
  <c r="N52" i="27"/>
  <c r="N53" i="27"/>
  <c r="O44" i="27"/>
  <c r="O46" i="27"/>
  <c r="O48" i="27"/>
  <c r="O49" i="27"/>
  <c r="O50" i="27"/>
  <c r="O51" i="27"/>
  <c r="O52" i="27"/>
  <c r="O53" i="27"/>
  <c r="P44" i="27"/>
  <c r="P46" i="27"/>
  <c r="P48" i="27"/>
  <c r="P49" i="27"/>
  <c r="P50" i="27"/>
  <c r="P51" i="27"/>
  <c r="P52" i="27"/>
  <c r="P53" i="27"/>
  <c r="Q44" i="27"/>
  <c r="Q46" i="27"/>
  <c r="Q48" i="27"/>
  <c r="Q49" i="27"/>
  <c r="Q50" i="27"/>
  <c r="Q51" i="27"/>
  <c r="Q52" i="27"/>
  <c r="Q53" i="27"/>
  <c r="R44" i="27"/>
  <c r="R46" i="27"/>
  <c r="R48" i="27"/>
  <c r="R49" i="27"/>
  <c r="R50" i="27"/>
  <c r="R51" i="27"/>
  <c r="R52" i="27"/>
  <c r="R53" i="27"/>
  <c r="S44" i="27"/>
  <c r="S45" i="27"/>
  <c r="S46" i="27"/>
  <c r="S48" i="27"/>
  <c r="S49" i="27"/>
  <c r="S50" i="27"/>
  <c r="S51" i="27"/>
  <c r="S52" i="27"/>
  <c r="S53" i="27"/>
  <c r="T44" i="27"/>
  <c r="T45" i="27"/>
  <c r="T46" i="27"/>
  <c r="T48" i="27"/>
  <c r="T49" i="27"/>
  <c r="T50" i="27"/>
  <c r="T51" i="27"/>
  <c r="T52" i="27"/>
  <c r="T53" i="27"/>
  <c r="U44" i="27"/>
  <c r="U46" i="27"/>
  <c r="U48" i="27"/>
  <c r="U49" i="27"/>
  <c r="U50" i="27"/>
  <c r="U51" i="27"/>
  <c r="U52" i="27"/>
  <c r="U53" i="27"/>
  <c r="V44" i="27"/>
  <c r="V46" i="27"/>
  <c r="V47" i="27"/>
  <c r="V48" i="27"/>
  <c r="V49" i="27"/>
  <c r="V50" i="27"/>
  <c r="V51" i="27"/>
  <c r="V52" i="27"/>
  <c r="V53" i="27"/>
  <c r="W44" i="27"/>
  <c r="W45" i="27"/>
  <c r="W46" i="27"/>
  <c r="W48" i="27"/>
  <c r="W49" i="27"/>
  <c r="W50" i="27"/>
  <c r="W51" i="27"/>
  <c r="W52" i="27"/>
  <c r="W53" i="27"/>
  <c r="E19" i="26"/>
  <c r="L44" i="26"/>
  <c r="L46" i="26"/>
  <c r="L48" i="26"/>
  <c r="L49" i="26"/>
  <c r="L50" i="26"/>
  <c r="L51" i="26"/>
  <c r="L52" i="26"/>
  <c r="L53" i="26"/>
  <c r="B44" i="26"/>
  <c r="B46" i="26"/>
  <c r="B47" i="26"/>
  <c r="B48" i="26"/>
  <c r="B49" i="26"/>
  <c r="B50" i="26"/>
  <c r="B51" i="26"/>
  <c r="B52" i="26"/>
  <c r="B53" i="26"/>
  <c r="C44" i="26"/>
  <c r="C46" i="26"/>
  <c r="C48" i="26"/>
  <c r="C49" i="26"/>
  <c r="C50" i="26"/>
  <c r="C51" i="26"/>
  <c r="C52" i="26"/>
  <c r="C53" i="26"/>
  <c r="D44" i="26"/>
  <c r="D45" i="26"/>
  <c r="D46" i="26"/>
  <c r="D48" i="26"/>
  <c r="D49" i="26"/>
  <c r="D50" i="26"/>
  <c r="D51" i="26"/>
  <c r="D52" i="26"/>
  <c r="D53" i="26"/>
  <c r="E44" i="26"/>
  <c r="E45" i="26"/>
  <c r="E46" i="26"/>
  <c r="E48" i="26"/>
  <c r="E49" i="26"/>
  <c r="E50" i="26"/>
  <c r="E51" i="26"/>
  <c r="E52" i="26"/>
  <c r="E53" i="26"/>
  <c r="F44" i="26"/>
  <c r="F45" i="26"/>
  <c r="F46" i="26"/>
  <c r="F48" i="26"/>
  <c r="F49" i="26"/>
  <c r="F50" i="26"/>
  <c r="F51" i="26"/>
  <c r="F52" i="26"/>
  <c r="F53" i="26"/>
  <c r="G44" i="26"/>
  <c r="G45" i="26"/>
  <c r="G46" i="26"/>
  <c r="G48" i="26"/>
  <c r="G49" i="26"/>
  <c r="G50" i="26"/>
  <c r="G51" i="26"/>
  <c r="G52" i="26"/>
  <c r="G53" i="26"/>
  <c r="H44" i="26"/>
  <c r="H46" i="26"/>
  <c r="H48" i="26"/>
  <c r="H49" i="26"/>
  <c r="H50" i="26"/>
  <c r="H51" i="26"/>
  <c r="H52" i="26"/>
  <c r="H53" i="26"/>
  <c r="I44" i="26"/>
  <c r="I45" i="26"/>
  <c r="I46" i="26"/>
  <c r="I48" i="26"/>
  <c r="I49" i="26"/>
  <c r="I50" i="26"/>
  <c r="I51" i="26"/>
  <c r="I52" i="26"/>
  <c r="I53" i="26"/>
  <c r="J44" i="26"/>
  <c r="J46" i="26"/>
  <c r="J48" i="26"/>
  <c r="J49" i="26"/>
  <c r="J50" i="26"/>
  <c r="J51" i="26"/>
  <c r="J52" i="26"/>
  <c r="J53" i="26"/>
  <c r="K44" i="26"/>
  <c r="K45" i="26"/>
  <c r="K46" i="26"/>
  <c r="K48" i="26"/>
  <c r="K49" i="26"/>
  <c r="K50" i="26"/>
  <c r="K51" i="26"/>
  <c r="K52" i="26"/>
  <c r="K53" i="26"/>
  <c r="M44" i="26"/>
  <c r="M45" i="26"/>
  <c r="M46" i="26"/>
  <c r="M48" i="26"/>
  <c r="M49" i="26"/>
  <c r="M50" i="26"/>
  <c r="M51" i="26"/>
  <c r="M52" i="26"/>
  <c r="M53" i="26"/>
  <c r="N44" i="26"/>
  <c r="N45" i="26"/>
  <c r="N46" i="26"/>
  <c r="N48" i="26"/>
  <c r="N49" i="26"/>
  <c r="N50" i="26"/>
  <c r="N51" i="26"/>
  <c r="N52" i="26"/>
  <c r="N53" i="26"/>
  <c r="O44" i="26"/>
  <c r="O45" i="26"/>
  <c r="O46" i="26"/>
  <c r="O48" i="26"/>
  <c r="O49" i="26"/>
  <c r="O50" i="26"/>
  <c r="O51" i="26"/>
  <c r="O52" i="26"/>
  <c r="O53" i="26"/>
  <c r="P44" i="26"/>
  <c r="P45" i="26"/>
  <c r="P46" i="26"/>
  <c r="P48" i="26"/>
  <c r="P49" i="26"/>
  <c r="P50" i="26"/>
  <c r="P51" i="26"/>
  <c r="P52" i="26"/>
  <c r="P53" i="26"/>
  <c r="Q44" i="26"/>
  <c r="Q45" i="26"/>
  <c r="Q46" i="26"/>
  <c r="Q48" i="26"/>
  <c r="Q49" i="26"/>
  <c r="Q50" i="26"/>
  <c r="Q51" i="26"/>
  <c r="Q52" i="26"/>
  <c r="Q53" i="26"/>
  <c r="R44" i="26"/>
  <c r="R45" i="26"/>
  <c r="R46" i="26"/>
  <c r="R48" i="26"/>
  <c r="R49" i="26"/>
  <c r="R50" i="26"/>
  <c r="R51" i="26"/>
  <c r="R52" i="26"/>
  <c r="R53" i="26"/>
  <c r="S44" i="26"/>
  <c r="S45" i="26"/>
  <c r="S46" i="26"/>
  <c r="S47" i="26"/>
  <c r="S48" i="26"/>
  <c r="S49" i="26"/>
  <c r="S50" i="26"/>
  <c r="S51" i="26"/>
  <c r="S52" i="26"/>
  <c r="S53" i="26"/>
  <c r="T44" i="26"/>
  <c r="T45" i="26"/>
  <c r="T46" i="26"/>
  <c r="T48" i="26"/>
  <c r="T49" i="26"/>
  <c r="T50" i="26"/>
  <c r="T51" i="26"/>
  <c r="T52" i="26"/>
  <c r="T53" i="26"/>
  <c r="U44" i="26"/>
  <c r="U45" i="26"/>
  <c r="U46" i="26"/>
  <c r="U48" i="26"/>
  <c r="U49" i="26"/>
  <c r="U50" i="26"/>
  <c r="U51" i="26"/>
  <c r="U52" i="26"/>
  <c r="U53" i="26"/>
  <c r="V44" i="26"/>
  <c r="V45" i="26"/>
  <c r="V46" i="26"/>
  <c r="V48" i="26"/>
  <c r="V49" i="26"/>
  <c r="V50" i="26"/>
  <c r="V51" i="26"/>
  <c r="V52" i="26"/>
  <c r="V53" i="26"/>
  <c r="W44" i="26"/>
  <c r="W45" i="26"/>
  <c r="W46" i="26"/>
  <c r="W48" i="26"/>
  <c r="W49" i="26"/>
  <c r="W50" i="26"/>
  <c r="W51" i="26"/>
  <c r="W52" i="26"/>
  <c r="W53" i="26"/>
  <c r="L44" i="25"/>
  <c r="L45" i="25"/>
  <c r="L46" i="25"/>
  <c r="L48" i="25"/>
  <c r="L49" i="25"/>
  <c r="L50" i="25"/>
  <c r="L51" i="25"/>
  <c r="L52" i="25"/>
  <c r="L53" i="25"/>
  <c r="B44" i="25"/>
  <c r="B45" i="25"/>
  <c r="B46" i="25"/>
  <c r="B48" i="25"/>
  <c r="B49" i="25"/>
  <c r="B50" i="25"/>
  <c r="B51" i="25"/>
  <c r="B52" i="25"/>
  <c r="B53" i="25"/>
  <c r="C44" i="25"/>
  <c r="C45" i="25"/>
  <c r="C46" i="25"/>
  <c r="C48" i="25"/>
  <c r="C49" i="25"/>
  <c r="C50" i="25"/>
  <c r="C51" i="25"/>
  <c r="C52" i="25"/>
  <c r="C53" i="25"/>
  <c r="D43" i="25"/>
  <c r="D44" i="25"/>
  <c r="D45" i="25"/>
  <c r="D46" i="25"/>
  <c r="D48" i="25"/>
  <c r="D49" i="25"/>
  <c r="D50" i="25"/>
  <c r="D51" i="25"/>
  <c r="D52" i="25"/>
  <c r="D53" i="25"/>
  <c r="E43" i="25"/>
  <c r="E44" i="25"/>
  <c r="E45" i="25"/>
  <c r="E46" i="25"/>
  <c r="E48" i="25"/>
  <c r="E49" i="25"/>
  <c r="E50" i="25"/>
  <c r="E51" i="25"/>
  <c r="E52" i="25"/>
  <c r="E53" i="25"/>
  <c r="F44" i="25"/>
  <c r="F45" i="25"/>
  <c r="F46" i="25"/>
  <c r="F48" i="25"/>
  <c r="F49" i="25"/>
  <c r="F50" i="25"/>
  <c r="F51" i="25"/>
  <c r="F52" i="25"/>
  <c r="F53" i="25"/>
  <c r="G44" i="25"/>
  <c r="G45" i="25"/>
  <c r="G46" i="25"/>
  <c r="G48" i="25"/>
  <c r="G49" i="25"/>
  <c r="G50" i="25"/>
  <c r="G51" i="25"/>
  <c r="G52" i="25"/>
  <c r="G53" i="25"/>
  <c r="H43" i="25"/>
  <c r="H44" i="25"/>
  <c r="H45" i="25"/>
  <c r="H46" i="25"/>
  <c r="H48" i="25"/>
  <c r="H49" i="25"/>
  <c r="H50" i="25"/>
  <c r="H51" i="25"/>
  <c r="H52" i="25"/>
  <c r="H53" i="25"/>
  <c r="I44" i="25"/>
  <c r="I45" i="25"/>
  <c r="I46" i="25"/>
  <c r="I48" i="25"/>
  <c r="I49" i="25"/>
  <c r="I50" i="25"/>
  <c r="I51" i="25"/>
  <c r="I52" i="25"/>
  <c r="I53" i="25"/>
  <c r="J44" i="25"/>
  <c r="J45" i="25"/>
  <c r="J46" i="25"/>
  <c r="J48" i="25"/>
  <c r="J49" i="25"/>
  <c r="J50" i="25"/>
  <c r="J51" i="25"/>
  <c r="J52" i="25"/>
  <c r="J53" i="25"/>
  <c r="K44" i="25"/>
  <c r="K45" i="25"/>
  <c r="K46" i="25"/>
  <c r="K48" i="25"/>
  <c r="K49" i="25"/>
  <c r="K50" i="25"/>
  <c r="K51" i="25"/>
  <c r="K52" i="25"/>
  <c r="K53" i="25"/>
  <c r="M43" i="25"/>
  <c r="M44" i="25"/>
  <c r="M45" i="25"/>
  <c r="M46" i="25"/>
  <c r="M48" i="25"/>
  <c r="M49" i="25"/>
  <c r="M50" i="25"/>
  <c r="M51" i="25"/>
  <c r="M52" i="25"/>
  <c r="M53" i="25"/>
  <c r="N43" i="25"/>
  <c r="N44" i="25"/>
  <c r="N45" i="25"/>
  <c r="N46" i="25"/>
  <c r="N48" i="25"/>
  <c r="N49" i="25"/>
  <c r="N50" i="25"/>
  <c r="N51" i="25"/>
  <c r="N52" i="25"/>
  <c r="N53" i="25"/>
  <c r="O44" i="25"/>
  <c r="O45" i="25"/>
  <c r="O46" i="25"/>
  <c r="O48" i="25"/>
  <c r="O49" i="25"/>
  <c r="O50" i="25"/>
  <c r="O51" i="25"/>
  <c r="O52" i="25"/>
  <c r="O53" i="25"/>
  <c r="P44" i="25"/>
  <c r="P45" i="25"/>
  <c r="P46" i="25"/>
  <c r="P48" i="25"/>
  <c r="P49" i="25"/>
  <c r="P50" i="25"/>
  <c r="P51" i="25"/>
  <c r="P52" i="25"/>
  <c r="P53" i="25"/>
  <c r="Q43" i="25"/>
  <c r="Q44" i="25"/>
  <c r="Q45" i="25"/>
  <c r="Q46" i="25"/>
  <c r="Q48" i="25"/>
  <c r="Q49" i="25"/>
  <c r="Q50" i="25"/>
  <c r="Q51" i="25"/>
  <c r="Q52" i="25"/>
  <c r="Q53" i="25"/>
  <c r="R44" i="25"/>
  <c r="R45" i="25"/>
  <c r="R46" i="25"/>
  <c r="R48" i="25"/>
  <c r="R49" i="25"/>
  <c r="R50" i="25"/>
  <c r="R51" i="25"/>
  <c r="R52" i="25"/>
  <c r="R53" i="25"/>
  <c r="S44" i="25"/>
  <c r="S45" i="25"/>
  <c r="S46" i="25"/>
  <c r="S48" i="25"/>
  <c r="S49" i="25"/>
  <c r="S50" i="25"/>
  <c r="S51" i="25"/>
  <c r="S52" i="25"/>
  <c r="S53" i="25"/>
  <c r="T44" i="25"/>
  <c r="T45" i="25"/>
  <c r="T46" i="25"/>
  <c r="T48" i="25"/>
  <c r="T49" i="25"/>
  <c r="T50" i="25"/>
  <c r="T51" i="25"/>
  <c r="T52" i="25"/>
  <c r="T53" i="25"/>
  <c r="U43" i="25"/>
  <c r="U44" i="25"/>
  <c r="U45" i="25"/>
  <c r="U46" i="25"/>
  <c r="U48" i="25"/>
  <c r="U49" i="25"/>
  <c r="U50" i="25"/>
  <c r="U51" i="25"/>
  <c r="U52" i="25"/>
  <c r="U53" i="25"/>
  <c r="V43" i="25"/>
  <c r="V44" i="25"/>
  <c r="V45" i="25"/>
  <c r="V46" i="25"/>
  <c r="V48" i="25"/>
  <c r="V49" i="25"/>
  <c r="V50" i="25"/>
  <c r="V51" i="25"/>
  <c r="V52" i="25"/>
  <c r="V53" i="25"/>
  <c r="W44" i="25"/>
  <c r="W45" i="25"/>
  <c r="W46" i="25"/>
  <c r="W48" i="25"/>
  <c r="W49" i="25"/>
  <c r="W50" i="25"/>
  <c r="W51" i="25"/>
  <c r="W52" i="25"/>
  <c r="W53" i="25"/>
  <c r="L44" i="24"/>
  <c r="L45" i="24"/>
  <c r="L46" i="24"/>
  <c r="L47" i="24"/>
  <c r="L48" i="24"/>
  <c r="L49" i="24"/>
  <c r="L50" i="24"/>
  <c r="L51" i="24"/>
  <c r="L52" i="24"/>
  <c r="L53" i="24"/>
  <c r="B44" i="24"/>
  <c r="B45" i="24"/>
  <c r="B46" i="24"/>
  <c r="B47" i="24"/>
  <c r="B48" i="24"/>
  <c r="B49" i="24"/>
  <c r="B50" i="24"/>
  <c r="B51" i="24"/>
  <c r="B52" i="24"/>
  <c r="B53" i="24"/>
  <c r="C44" i="24"/>
  <c r="C45" i="24"/>
  <c r="C46" i="24"/>
  <c r="C47" i="24"/>
  <c r="C48" i="24"/>
  <c r="C49" i="24"/>
  <c r="C50" i="24"/>
  <c r="C51" i="24"/>
  <c r="C52" i="24"/>
  <c r="C53" i="24"/>
  <c r="D44" i="24"/>
  <c r="D45" i="24"/>
  <c r="D46" i="24"/>
  <c r="D47" i="24"/>
  <c r="D48" i="24"/>
  <c r="D49" i="24"/>
  <c r="D50" i="24"/>
  <c r="D51" i="24"/>
  <c r="D52" i="24"/>
  <c r="D53" i="24"/>
  <c r="E44" i="24"/>
  <c r="E45" i="24"/>
  <c r="E46" i="24"/>
  <c r="E47" i="24"/>
  <c r="E48" i="24"/>
  <c r="E49" i="24"/>
  <c r="E50" i="24"/>
  <c r="E51" i="24"/>
  <c r="E52" i="24"/>
  <c r="E53" i="24"/>
  <c r="F44" i="24"/>
  <c r="F45" i="24"/>
  <c r="F46" i="24"/>
  <c r="F47" i="24"/>
  <c r="F48" i="24"/>
  <c r="F49" i="24"/>
  <c r="F50" i="24"/>
  <c r="F51" i="24"/>
  <c r="F52" i="24"/>
  <c r="F53" i="24"/>
  <c r="G44" i="24"/>
  <c r="G45" i="24"/>
  <c r="G46" i="24"/>
  <c r="G47" i="24"/>
  <c r="G48" i="24"/>
  <c r="G49" i="24"/>
  <c r="G50" i="24"/>
  <c r="G51" i="24"/>
  <c r="G52" i="24"/>
  <c r="G53" i="24"/>
  <c r="H44" i="24"/>
  <c r="H45" i="24"/>
  <c r="H46" i="24"/>
  <c r="H47" i="24"/>
  <c r="H48" i="24"/>
  <c r="H49" i="24"/>
  <c r="H50" i="24"/>
  <c r="H51" i="24"/>
  <c r="H52" i="24"/>
  <c r="H53" i="24"/>
  <c r="I44" i="24"/>
  <c r="I45" i="24"/>
  <c r="I46" i="24"/>
  <c r="I47" i="24"/>
  <c r="I48" i="24"/>
  <c r="I49" i="24"/>
  <c r="I50" i="24"/>
  <c r="I51" i="24"/>
  <c r="I52" i="24"/>
  <c r="I53" i="24"/>
  <c r="J43" i="24"/>
  <c r="J44" i="24"/>
  <c r="J45" i="24"/>
  <c r="J46" i="24"/>
  <c r="J47" i="24"/>
  <c r="J48" i="24"/>
  <c r="J49" i="24"/>
  <c r="J50" i="24"/>
  <c r="J51" i="24"/>
  <c r="J52" i="24"/>
  <c r="J53" i="24"/>
  <c r="K43" i="24"/>
  <c r="K44" i="24"/>
  <c r="K45" i="24"/>
  <c r="K46" i="24"/>
  <c r="K47" i="24"/>
  <c r="K48" i="24"/>
  <c r="K49" i="24"/>
  <c r="K50" i="24"/>
  <c r="K51" i="24"/>
  <c r="K52" i="24"/>
  <c r="K53" i="24"/>
  <c r="M44" i="24"/>
  <c r="M45" i="24"/>
  <c r="M46" i="24"/>
  <c r="M47" i="24"/>
  <c r="M48" i="24"/>
  <c r="M49" i="24"/>
  <c r="M50" i="24"/>
  <c r="M51" i="24"/>
  <c r="M52" i="24"/>
  <c r="M53" i="24"/>
  <c r="N43" i="24"/>
  <c r="N44" i="24"/>
  <c r="N45" i="24"/>
  <c r="N46" i="24"/>
  <c r="N47" i="24"/>
  <c r="N48" i="24"/>
  <c r="N49" i="24"/>
  <c r="N50" i="24"/>
  <c r="N51" i="24"/>
  <c r="N52" i="24"/>
  <c r="N53" i="24"/>
  <c r="O44" i="24"/>
  <c r="O45" i="24"/>
  <c r="O46" i="24"/>
  <c r="O47" i="24"/>
  <c r="O48" i="24"/>
  <c r="O49" i="24"/>
  <c r="O50" i="24"/>
  <c r="O51" i="24"/>
  <c r="O52" i="24"/>
  <c r="O53" i="24"/>
  <c r="P44" i="24"/>
  <c r="P45" i="24"/>
  <c r="P46" i="24"/>
  <c r="P47" i="24"/>
  <c r="P48" i="24"/>
  <c r="P49" i="24"/>
  <c r="P50" i="24"/>
  <c r="P51" i="24"/>
  <c r="P52" i="24"/>
  <c r="P53" i="24"/>
  <c r="Q44" i="24"/>
  <c r="Q45" i="24"/>
  <c r="Q46" i="24"/>
  <c r="Q47" i="24"/>
  <c r="Q48" i="24"/>
  <c r="Q49" i="24"/>
  <c r="Q50" i="24"/>
  <c r="Q51" i="24"/>
  <c r="Q52" i="24"/>
  <c r="Q53" i="24"/>
  <c r="R44" i="24"/>
  <c r="R45" i="24"/>
  <c r="R46" i="24"/>
  <c r="R47" i="24"/>
  <c r="R48" i="24"/>
  <c r="R49" i="24"/>
  <c r="R50" i="24"/>
  <c r="R51" i="24"/>
  <c r="R52" i="24"/>
  <c r="R53" i="24"/>
  <c r="S44" i="24"/>
  <c r="S45" i="24"/>
  <c r="S46" i="24"/>
  <c r="S47" i="24"/>
  <c r="S48" i="24"/>
  <c r="S49" i="24"/>
  <c r="S50" i="24"/>
  <c r="S51" i="24"/>
  <c r="S52" i="24"/>
  <c r="S53" i="24"/>
  <c r="T44" i="24"/>
  <c r="T45" i="24"/>
  <c r="T46" i="24"/>
  <c r="T47" i="24"/>
  <c r="T48" i="24"/>
  <c r="T49" i="24"/>
  <c r="T50" i="24"/>
  <c r="T51" i="24"/>
  <c r="T52" i="24"/>
  <c r="T53" i="24"/>
  <c r="U44" i="24"/>
  <c r="U45" i="24"/>
  <c r="U46" i="24"/>
  <c r="U47" i="24"/>
  <c r="U48" i="24"/>
  <c r="U49" i="24"/>
  <c r="U50" i="24"/>
  <c r="U51" i="24"/>
  <c r="U52" i="24"/>
  <c r="U53" i="24"/>
  <c r="V44" i="24"/>
  <c r="V45" i="24"/>
  <c r="V46" i="24"/>
  <c r="V47" i="24"/>
  <c r="V48" i="24"/>
  <c r="V49" i="24"/>
  <c r="V50" i="24"/>
  <c r="V51" i="24"/>
  <c r="V52" i="24"/>
  <c r="V53" i="24"/>
  <c r="W44" i="24"/>
  <c r="W45" i="24"/>
  <c r="W46" i="24"/>
  <c r="W47" i="24"/>
  <c r="W48" i="24"/>
  <c r="W49" i="24"/>
  <c r="W50" i="24"/>
  <c r="W51" i="24"/>
  <c r="W52" i="24"/>
  <c r="W53" i="24"/>
  <c r="L44" i="23"/>
  <c r="L45" i="23"/>
  <c r="L46" i="23"/>
  <c r="L47" i="23"/>
  <c r="L48" i="23"/>
  <c r="L49" i="23"/>
  <c r="L50" i="23"/>
  <c r="L51" i="23"/>
  <c r="L52" i="23"/>
  <c r="L53" i="23"/>
  <c r="B44" i="23"/>
  <c r="B46" i="23"/>
  <c r="B47" i="23"/>
  <c r="B48" i="23"/>
  <c r="B49" i="23"/>
  <c r="B50" i="23"/>
  <c r="B51" i="23"/>
  <c r="B52" i="23"/>
  <c r="B53" i="23"/>
  <c r="C44" i="23"/>
  <c r="C46" i="23"/>
  <c r="C47" i="23"/>
  <c r="C48" i="23"/>
  <c r="C49" i="23"/>
  <c r="C50" i="23"/>
  <c r="C51" i="23"/>
  <c r="C52" i="23"/>
  <c r="C53" i="23"/>
  <c r="D44" i="23"/>
  <c r="D45" i="23"/>
  <c r="D46" i="23"/>
  <c r="D47" i="23"/>
  <c r="D48" i="23"/>
  <c r="D49" i="23"/>
  <c r="D50" i="23"/>
  <c r="D51" i="23"/>
  <c r="D52" i="23"/>
  <c r="D53" i="23"/>
  <c r="E44" i="23"/>
  <c r="E45" i="23"/>
  <c r="E46" i="23"/>
  <c r="E47" i="23"/>
  <c r="E48" i="23"/>
  <c r="E49" i="23"/>
  <c r="E50" i="23"/>
  <c r="E51" i="23"/>
  <c r="E52" i="23"/>
  <c r="E53" i="23"/>
  <c r="F44" i="23"/>
  <c r="F46" i="23"/>
  <c r="F47" i="23"/>
  <c r="F48" i="23"/>
  <c r="F49" i="23"/>
  <c r="F50" i="23"/>
  <c r="F51" i="23"/>
  <c r="F52" i="23"/>
  <c r="F53" i="23"/>
  <c r="G44" i="23"/>
  <c r="G45" i="23"/>
  <c r="G46" i="23"/>
  <c r="G47" i="23"/>
  <c r="G48" i="23"/>
  <c r="G49" i="23"/>
  <c r="G50" i="23"/>
  <c r="G51" i="23"/>
  <c r="G52" i="23"/>
  <c r="G53" i="23"/>
  <c r="H44" i="23"/>
  <c r="H46" i="23"/>
  <c r="H47" i="23"/>
  <c r="H48" i="23"/>
  <c r="H49" i="23"/>
  <c r="H50" i="23"/>
  <c r="H51" i="23"/>
  <c r="H52" i="23"/>
  <c r="H53" i="23"/>
  <c r="I44" i="23"/>
  <c r="I46" i="23"/>
  <c r="I47" i="23"/>
  <c r="I48" i="23"/>
  <c r="I49" i="23"/>
  <c r="I50" i="23"/>
  <c r="I51" i="23"/>
  <c r="I52" i="23"/>
  <c r="I53" i="23"/>
  <c r="J44" i="23"/>
  <c r="J46" i="23"/>
  <c r="J47" i="23"/>
  <c r="J48" i="23"/>
  <c r="J49" i="23"/>
  <c r="J50" i="23"/>
  <c r="J51" i="23"/>
  <c r="J52" i="23"/>
  <c r="J53" i="23"/>
  <c r="K44" i="23"/>
  <c r="K46" i="23"/>
  <c r="K47" i="23"/>
  <c r="K48" i="23"/>
  <c r="K49" i="23"/>
  <c r="K50" i="23"/>
  <c r="K51" i="23"/>
  <c r="K52" i="23"/>
  <c r="K53" i="23"/>
  <c r="M44" i="23"/>
  <c r="M46" i="23"/>
  <c r="M47" i="23"/>
  <c r="M48" i="23"/>
  <c r="M49" i="23"/>
  <c r="M50" i="23"/>
  <c r="M51" i="23"/>
  <c r="M52" i="23"/>
  <c r="M53" i="23"/>
  <c r="N44" i="23"/>
  <c r="N46" i="23"/>
  <c r="N47" i="23"/>
  <c r="N48" i="23"/>
  <c r="N49" i="23"/>
  <c r="N50" i="23"/>
  <c r="N51" i="23"/>
  <c r="N52" i="23"/>
  <c r="N53" i="23"/>
  <c r="O43" i="23"/>
  <c r="O44" i="23"/>
  <c r="O46" i="23"/>
  <c r="O47" i="23"/>
  <c r="O48" i="23"/>
  <c r="O49" i="23"/>
  <c r="O50" i="23"/>
  <c r="O51" i="23"/>
  <c r="O52" i="23"/>
  <c r="O53" i="23"/>
  <c r="P44" i="23"/>
  <c r="P46" i="23"/>
  <c r="P47" i="23"/>
  <c r="P48" i="23"/>
  <c r="P49" i="23"/>
  <c r="P50" i="23"/>
  <c r="P51" i="23"/>
  <c r="P52" i="23"/>
  <c r="P53" i="23"/>
  <c r="Q44" i="23"/>
  <c r="Q46" i="23"/>
  <c r="Q47" i="23"/>
  <c r="Q48" i="23"/>
  <c r="Q49" i="23"/>
  <c r="Q50" i="23"/>
  <c r="Q51" i="23"/>
  <c r="Q52" i="23"/>
  <c r="Q53" i="23"/>
  <c r="R44" i="23"/>
  <c r="R46" i="23"/>
  <c r="R47" i="23"/>
  <c r="R48" i="23"/>
  <c r="R49" i="23"/>
  <c r="R50" i="23"/>
  <c r="R51" i="23"/>
  <c r="R52" i="23"/>
  <c r="R53" i="23"/>
  <c r="S44" i="23"/>
  <c r="S46" i="23"/>
  <c r="S47" i="23"/>
  <c r="S48" i="23"/>
  <c r="S49" i="23"/>
  <c r="S50" i="23"/>
  <c r="S51" i="23"/>
  <c r="S52" i="23"/>
  <c r="S53" i="23"/>
  <c r="T44" i="23"/>
  <c r="T46" i="23"/>
  <c r="T47" i="23"/>
  <c r="T48" i="23"/>
  <c r="T49" i="23"/>
  <c r="T50" i="23"/>
  <c r="T51" i="23"/>
  <c r="T52" i="23"/>
  <c r="T53" i="23"/>
  <c r="U44" i="23"/>
  <c r="U45" i="23"/>
  <c r="U46" i="23"/>
  <c r="U47" i="23"/>
  <c r="U48" i="23"/>
  <c r="U49" i="23"/>
  <c r="U50" i="23"/>
  <c r="U51" i="23"/>
  <c r="U52" i="23"/>
  <c r="U53" i="23"/>
  <c r="V44" i="23"/>
  <c r="V45" i="23"/>
  <c r="V46" i="23"/>
  <c r="V47" i="23"/>
  <c r="V48" i="23"/>
  <c r="V49" i="23"/>
  <c r="V50" i="23"/>
  <c r="V51" i="23"/>
  <c r="V52" i="23"/>
  <c r="V53" i="23"/>
  <c r="W44" i="23"/>
  <c r="W46" i="23"/>
  <c r="W47" i="23"/>
  <c r="W48" i="23"/>
  <c r="W49" i="23"/>
  <c r="W50" i="23"/>
  <c r="W51" i="23"/>
  <c r="W52" i="23"/>
  <c r="W53" i="23"/>
  <c r="E32" i="22"/>
  <c r="G32" i="22"/>
  <c r="M19" i="14"/>
  <c r="L45" i="22"/>
  <c r="L46" i="22"/>
  <c r="L47" i="22"/>
  <c r="L48" i="22"/>
  <c r="L49" i="22"/>
  <c r="L50" i="22"/>
  <c r="L51" i="22"/>
  <c r="L52" i="22"/>
  <c r="L53" i="22"/>
  <c r="B45" i="22"/>
  <c r="B46" i="22"/>
  <c r="B47" i="22"/>
  <c r="B48" i="22"/>
  <c r="B49" i="22"/>
  <c r="B50" i="22"/>
  <c r="B51" i="22"/>
  <c r="B52" i="22"/>
  <c r="B53" i="22"/>
  <c r="C45" i="22"/>
  <c r="C46" i="22"/>
  <c r="C47" i="22"/>
  <c r="C48" i="22"/>
  <c r="C49" i="22"/>
  <c r="C50" i="22"/>
  <c r="C51" i="22"/>
  <c r="C52" i="22"/>
  <c r="C53" i="22"/>
  <c r="D44" i="22"/>
  <c r="D45" i="22"/>
  <c r="D46" i="22"/>
  <c r="D47" i="22"/>
  <c r="D48" i="22"/>
  <c r="D49" i="22"/>
  <c r="D50" i="22"/>
  <c r="D51" i="22"/>
  <c r="D52" i="22"/>
  <c r="D53" i="22"/>
  <c r="E45" i="22"/>
  <c r="E46" i="22"/>
  <c r="E47" i="22"/>
  <c r="E48" i="22"/>
  <c r="E49" i="22"/>
  <c r="E50" i="22"/>
  <c r="E51" i="22"/>
  <c r="E52" i="22"/>
  <c r="E53" i="22"/>
  <c r="F45" i="22"/>
  <c r="F46" i="22"/>
  <c r="F47" i="22"/>
  <c r="F48" i="22"/>
  <c r="F49" i="22"/>
  <c r="F50" i="22"/>
  <c r="F51" i="22"/>
  <c r="F52" i="22"/>
  <c r="F53" i="22"/>
  <c r="G45" i="22"/>
  <c r="G46" i="22"/>
  <c r="G47" i="22"/>
  <c r="G48" i="22"/>
  <c r="G49" i="22"/>
  <c r="G50" i="22"/>
  <c r="G51" i="22"/>
  <c r="G52" i="22"/>
  <c r="G53" i="22"/>
  <c r="H45" i="22"/>
  <c r="H46" i="22"/>
  <c r="H47" i="22"/>
  <c r="H48" i="22"/>
  <c r="H49" i="22"/>
  <c r="H50" i="22"/>
  <c r="H51" i="22"/>
  <c r="H52" i="22"/>
  <c r="H53" i="22"/>
  <c r="I45" i="22"/>
  <c r="I46" i="22"/>
  <c r="I47" i="22"/>
  <c r="I48" i="22"/>
  <c r="I49" i="22"/>
  <c r="I50" i="22"/>
  <c r="I51" i="22"/>
  <c r="I52" i="22"/>
  <c r="I53" i="22"/>
  <c r="J45" i="22"/>
  <c r="J46" i="22"/>
  <c r="J47" i="22"/>
  <c r="J48" i="22"/>
  <c r="J49" i="22"/>
  <c r="J50" i="22"/>
  <c r="J51" i="22"/>
  <c r="J52" i="22"/>
  <c r="J53" i="22"/>
  <c r="K45" i="22"/>
  <c r="K46" i="22"/>
  <c r="K47" i="22"/>
  <c r="K48" i="22"/>
  <c r="K49" i="22"/>
  <c r="K50" i="22"/>
  <c r="K51" i="22"/>
  <c r="K52" i="22"/>
  <c r="K53" i="22"/>
  <c r="M45" i="22"/>
  <c r="M46" i="22"/>
  <c r="M47" i="22"/>
  <c r="M48" i="22"/>
  <c r="M49" i="22"/>
  <c r="M50" i="22"/>
  <c r="M51" i="22"/>
  <c r="M52" i="22"/>
  <c r="M53" i="22"/>
  <c r="N45" i="22"/>
  <c r="N46" i="22"/>
  <c r="N47" i="22"/>
  <c r="N48" i="22"/>
  <c r="N49" i="22"/>
  <c r="N50" i="22"/>
  <c r="N51" i="22"/>
  <c r="N52" i="22"/>
  <c r="N53" i="22"/>
  <c r="O45" i="22"/>
  <c r="O46" i="22"/>
  <c r="O47" i="22"/>
  <c r="O48" i="22"/>
  <c r="O49" i="22"/>
  <c r="O50" i="22"/>
  <c r="O51" i="22"/>
  <c r="O52" i="22"/>
  <c r="O53" i="22"/>
  <c r="P45" i="22"/>
  <c r="P46" i="22"/>
  <c r="P47" i="22"/>
  <c r="P48" i="22"/>
  <c r="P49" i="22"/>
  <c r="P50" i="22"/>
  <c r="P51" i="22"/>
  <c r="P52" i="22"/>
  <c r="P53" i="22"/>
  <c r="Q45" i="22"/>
  <c r="Q46" i="22"/>
  <c r="Q47" i="22"/>
  <c r="Q48" i="22"/>
  <c r="Q49" i="22"/>
  <c r="Q50" i="22"/>
  <c r="Q51" i="22"/>
  <c r="Q52" i="22"/>
  <c r="Q53" i="22"/>
  <c r="R45" i="22"/>
  <c r="R46" i="22"/>
  <c r="R47" i="22"/>
  <c r="R48" i="22"/>
  <c r="R49" i="22"/>
  <c r="R50" i="22"/>
  <c r="R51" i="22"/>
  <c r="R52" i="22"/>
  <c r="R53" i="22"/>
  <c r="S45" i="22"/>
  <c r="S46" i="22"/>
  <c r="S47" i="22"/>
  <c r="S48" i="22"/>
  <c r="S49" i="22"/>
  <c r="S50" i="22"/>
  <c r="S51" i="22"/>
  <c r="S52" i="22"/>
  <c r="S53" i="22"/>
  <c r="T45" i="22"/>
  <c r="T46" i="22"/>
  <c r="T47" i="22"/>
  <c r="T48" i="22"/>
  <c r="T49" i="22"/>
  <c r="T50" i="22"/>
  <c r="T51" i="22"/>
  <c r="T52" i="22"/>
  <c r="T53" i="22"/>
  <c r="U45" i="22"/>
  <c r="U46" i="22"/>
  <c r="U47" i="22"/>
  <c r="U48" i="22"/>
  <c r="U49" i="22"/>
  <c r="U50" i="22"/>
  <c r="U51" i="22"/>
  <c r="U52" i="22"/>
  <c r="U53" i="22"/>
  <c r="V45" i="22"/>
  <c r="V46" i="22"/>
  <c r="V47" i="22"/>
  <c r="V48" i="22"/>
  <c r="V49" i="22"/>
  <c r="V50" i="22"/>
  <c r="V51" i="22"/>
  <c r="V52" i="22"/>
  <c r="V53" i="22"/>
  <c r="W45" i="22"/>
  <c r="W46" i="22"/>
  <c r="W47" i="22"/>
  <c r="W48" i="22"/>
  <c r="W49" i="22"/>
  <c r="W50" i="22"/>
  <c r="W51" i="22"/>
  <c r="W52" i="22"/>
  <c r="W53" i="22"/>
  <c r="L44" i="21"/>
  <c r="L45" i="21"/>
  <c r="L46" i="21"/>
  <c r="L47" i="21"/>
  <c r="L48" i="21"/>
  <c r="L49" i="21"/>
  <c r="L50" i="21"/>
  <c r="L51" i="21"/>
  <c r="L52" i="21"/>
  <c r="L53" i="21"/>
  <c r="B44" i="21"/>
  <c r="B45" i="21"/>
  <c r="B46" i="21"/>
  <c r="B47" i="21"/>
  <c r="B48" i="21"/>
  <c r="B49" i="21"/>
  <c r="B50" i="21"/>
  <c r="B51" i="21"/>
  <c r="B52" i="21"/>
  <c r="B53" i="21"/>
  <c r="C44" i="21"/>
  <c r="C45" i="21"/>
  <c r="C46" i="21"/>
  <c r="C47" i="21"/>
  <c r="C48" i="21"/>
  <c r="C49" i="21"/>
  <c r="C50" i="21"/>
  <c r="C51" i="21"/>
  <c r="C52" i="21"/>
  <c r="C53" i="21"/>
  <c r="D44" i="21"/>
  <c r="D45" i="21"/>
  <c r="D46" i="21"/>
  <c r="D47" i="21"/>
  <c r="D48" i="21"/>
  <c r="D49" i="21"/>
  <c r="D50" i="21"/>
  <c r="D51" i="21"/>
  <c r="D52" i="21"/>
  <c r="D53" i="21"/>
  <c r="E44" i="21"/>
  <c r="E45" i="21"/>
  <c r="E46" i="21"/>
  <c r="E47" i="21"/>
  <c r="E48" i="21"/>
  <c r="E49" i="21"/>
  <c r="E50" i="21"/>
  <c r="E51" i="21"/>
  <c r="E52" i="21"/>
  <c r="E53" i="21"/>
  <c r="F44" i="21"/>
  <c r="F45" i="21"/>
  <c r="F46" i="21"/>
  <c r="F47" i="21"/>
  <c r="F48" i="21"/>
  <c r="F49" i="21"/>
  <c r="F50" i="21"/>
  <c r="F51" i="21"/>
  <c r="F52" i="21"/>
  <c r="F53" i="21"/>
  <c r="G44" i="21"/>
  <c r="G45" i="21"/>
  <c r="G46" i="21"/>
  <c r="G47" i="21"/>
  <c r="G48" i="21"/>
  <c r="G49" i="21"/>
  <c r="G50" i="21"/>
  <c r="G51" i="21"/>
  <c r="G52" i="21"/>
  <c r="G53" i="21"/>
  <c r="H44" i="21"/>
  <c r="H45" i="21"/>
  <c r="H46" i="21"/>
  <c r="H47" i="21"/>
  <c r="H48" i="21"/>
  <c r="H49" i="21"/>
  <c r="H50" i="21"/>
  <c r="H51" i="21"/>
  <c r="H52" i="21"/>
  <c r="H53" i="21"/>
  <c r="I44" i="21"/>
  <c r="I45" i="21"/>
  <c r="I46" i="21"/>
  <c r="I47" i="21"/>
  <c r="I48" i="21"/>
  <c r="I49" i="21"/>
  <c r="I50" i="21"/>
  <c r="I51" i="21"/>
  <c r="I52" i="21"/>
  <c r="I53" i="21"/>
  <c r="J44" i="21"/>
  <c r="J45" i="21"/>
  <c r="J46" i="21"/>
  <c r="J47" i="21"/>
  <c r="J48" i="21"/>
  <c r="J49" i="21"/>
  <c r="J50" i="21"/>
  <c r="J51" i="21"/>
  <c r="J52" i="21"/>
  <c r="J53" i="21"/>
  <c r="K44" i="21"/>
  <c r="K45" i="21"/>
  <c r="K46" i="21"/>
  <c r="K47" i="21"/>
  <c r="K48" i="21"/>
  <c r="K49" i="21"/>
  <c r="K50" i="21"/>
  <c r="K51" i="21"/>
  <c r="K52" i="21"/>
  <c r="K53" i="21"/>
  <c r="M44" i="21"/>
  <c r="M45" i="21"/>
  <c r="M46" i="21"/>
  <c r="M47" i="21"/>
  <c r="M48" i="21"/>
  <c r="M49" i="21"/>
  <c r="M50" i="21"/>
  <c r="M51" i="21"/>
  <c r="M52" i="21"/>
  <c r="M53" i="21"/>
  <c r="N44" i="21"/>
  <c r="N45" i="21"/>
  <c r="N46" i="21"/>
  <c r="N47" i="21"/>
  <c r="N48" i="21"/>
  <c r="N49" i="21"/>
  <c r="N50" i="21"/>
  <c r="N51" i="21"/>
  <c r="N52" i="21"/>
  <c r="N53" i="21"/>
  <c r="O44" i="21"/>
  <c r="O45" i="21"/>
  <c r="O46" i="21"/>
  <c r="O47" i="21"/>
  <c r="O48" i="21"/>
  <c r="O49" i="21"/>
  <c r="O50" i="21"/>
  <c r="O51" i="21"/>
  <c r="O52" i="21"/>
  <c r="O53" i="21"/>
  <c r="P44" i="21"/>
  <c r="P45" i="21"/>
  <c r="P46" i="21"/>
  <c r="P47" i="21"/>
  <c r="P48" i="21"/>
  <c r="P49" i="21"/>
  <c r="P50" i="21"/>
  <c r="P51" i="21"/>
  <c r="P52" i="21"/>
  <c r="P53" i="21"/>
  <c r="Q44" i="21"/>
  <c r="Q45" i="21"/>
  <c r="Q46" i="21"/>
  <c r="Q47" i="21"/>
  <c r="Q48" i="21"/>
  <c r="Q49" i="21"/>
  <c r="Q50" i="21"/>
  <c r="Q51" i="21"/>
  <c r="Q52" i="21"/>
  <c r="Q53" i="21"/>
  <c r="R44" i="21"/>
  <c r="R45" i="21"/>
  <c r="R46" i="21"/>
  <c r="R47" i="21"/>
  <c r="R48" i="21"/>
  <c r="R49" i="21"/>
  <c r="R50" i="21"/>
  <c r="R51" i="21"/>
  <c r="R52" i="21"/>
  <c r="R53" i="21"/>
  <c r="S44" i="21"/>
  <c r="S45" i="21"/>
  <c r="S46" i="21"/>
  <c r="S47" i="21"/>
  <c r="S48" i="21"/>
  <c r="S49" i="21"/>
  <c r="S50" i="21"/>
  <c r="S51" i="21"/>
  <c r="S52" i="21"/>
  <c r="S53" i="21"/>
  <c r="T44" i="21"/>
  <c r="T45" i="21"/>
  <c r="T46" i="21"/>
  <c r="T47" i="21"/>
  <c r="T48" i="21"/>
  <c r="T49" i="21"/>
  <c r="T50" i="21"/>
  <c r="T51" i="21"/>
  <c r="T52" i="21"/>
  <c r="T53" i="21"/>
  <c r="U44" i="21"/>
  <c r="U45" i="21"/>
  <c r="U46" i="21"/>
  <c r="U47" i="21"/>
  <c r="U48" i="21"/>
  <c r="U49" i="21"/>
  <c r="U50" i="21"/>
  <c r="U51" i="21"/>
  <c r="U52" i="21"/>
  <c r="U53" i="21"/>
  <c r="V44" i="21"/>
  <c r="V45" i="21"/>
  <c r="V46" i="21"/>
  <c r="V47" i="21"/>
  <c r="V48" i="21"/>
  <c r="V49" i="21"/>
  <c r="V50" i="21"/>
  <c r="V51" i="21"/>
  <c r="V52" i="21"/>
  <c r="V53" i="21"/>
  <c r="W44" i="21"/>
  <c r="W45" i="21"/>
  <c r="W46" i="21"/>
  <c r="W47" i="21"/>
  <c r="W48" i="21"/>
  <c r="W49" i="21"/>
  <c r="W50" i="21"/>
  <c r="W51" i="21"/>
  <c r="W52" i="21"/>
  <c r="W53" i="21"/>
  <c r="AC27" i="29"/>
  <c r="AC26" i="29"/>
  <c r="AC25" i="29"/>
  <c r="AC24" i="29"/>
  <c r="AC23" i="29"/>
  <c r="AC22" i="29"/>
  <c r="AC21" i="29"/>
  <c r="AC20" i="29"/>
  <c r="AC19" i="29"/>
  <c r="AC18" i="29"/>
  <c r="AC16" i="29"/>
  <c r="AC15" i="29"/>
  <c r="AC14" i="29"/>
  <c r="AC13" i="29"/>
  <c r="AC12" i="29"/>
  <c r="AC11" i="29"/>
  <c r="AC10" i="29"/>
  <c r="AC9" i="29"/>
  <c r="AC8" i="29"/>
  <c r="AC7" i="29"/>
  <c r="AC6" i="29"/>
  <c r="AC5" i="29"/>
  <c r="AC4" i="29"/>
  <c r="F30" i="21"/>
  <c r="I17" i="14"/>
  <c r="F31" i="21"/>
  <c r="I18" i="14"/>
  <c r="F32" i="21"/>
  <c r="F33" i="21"/>
  <c r="F30" i="22"/>
  <c r="L17" i="14"/>
  <c r="F31" i="22"/>
  <c r="L18" i="14"/>
  <c r="F32" i="22"/>
  <c r="F33" i="22"/>
  <c r="F30" i="23"/>
  <c r="F31" i="23"/>
  <c r="F32" i="23"/>
  <c r="F33" i="23"/>
  <c r="F30" i="24"/>
  <c r="F31" i="24"/>
  <c r="F32" i="24"/>
  <c r="F33" i="24"/>
  <c r="F30" i="25"/>
  <c r="F31" i="25"/>
  <c r="F32" i="25"/>
  <c r="F33" i="25"/>
  <c r="F30" i="26"/>
  <c r="F31" i="26"/>
  <c r="F32" i="26"/>
  <c r="F33" i="26"/>
  <c r="F30" i="27"/>
  <c r="F31" i="27"/>
  <c r="E31" i="27"/>
  <c r="G31" i="27"/>
  <c r="M39" i="14"/>
  <c r="F32" i="27"/>
  <c r="F33" i="27"/>
  <c r="F30" i="28"/>
  <c r="F31" i="28"/>
  <c r="F32" i="28"/>
  <c r="F33" i="28"/>
  <c r="D30" i="21"/>
  <c r="D31" i="21"/>
  <c r="D32" i="21"/>
  <c r="D33" i="21"/>
  <c r="D30" i="22"/>
  <c r="D31" i="22"/>
  <c r="D32" i="22"/>
  <c r="D33" i="22"/>
  <c r="D30" i="23"/>
  <c r="D31" i="23"/>
  <c r="D32" i="23"/>
  <c r="D33" i="23"/>
  <c r="D30" i="24"/>
  <c r="D31" i="24"/>
  <c r="D32" i="24"/>
  <c r="D33" i="24"/>
  <c r="D30" i="25"/>
  <c r="D31" i="25"/>
  <c r="D32" i="25"/>
  <c r="D33" i="25"/>
  <c r="D30" i="26"/>
  <c r="D31" i="26"/>
  <c r="D32" i="26"/>
  <c r="D33" i="26"/>
  <c r="D30" i="27"/>
  <c r="D31" i="27"/>
  <c r="D32" i="27"/>
  <c r="D33" i="27"/>
  <c r="D30" i="28"/>
  <c r="D31" i="28"/>
  <c r="D32" i="28"/>
  <c r="D33" i="28"/>
  <c r="F19" i="28"/>
  <c r="F20" i="28"/>
  <c r="F21" i="28"/>
  <c r="O29" i="14"/>
  <c r="F22" i="28"/>
  <c r="F23" i="28"/>
  <c r="F24" i="28"/>
  <c r="F25" i="28"/>
  <c r="F26" i="28"/>
  <c r="F27" i="28"/>
  <c r="F28" i="28"/>
  <c r="F29" i="28"/>
  <c r="F19" i="27"/>
  <c r="F20" i="27"/>
  <c r="F21" i="27"/>
  <c r="L29" i="14"/>
  <c r="F22" i="27"/>
  <c r="F23" i="27"/>
  <c r="F24" i="27"/>
  <c r="F25" i="27"/>
  <c r="F28" i="27"/>
  <c r="F29" i="27"/>
  <c r="F19" i="26"/>
  <c r="F20" i="26"/>
  <c r="F21" i="26"/>
  <c r="I29" i="14"/>
  <c r="F22" i="26"/>
  <c r="F23" i="26"/>
  <c r="F24" i="26"/>
  <c r="F25" i="26"/>
  <c r="F28" i="26"/>
  <c r="F29" i="26"/>
  <c r="F19" i="25"/>
  <c r="F20" i="25"/>
  <c r="F21" i="25"/>
  <c r="F29" i="14"/>
  <c r="F22" i="25"/>
  <c r="F23" i="25"/>
  <c r="F24" i="25"/>
  <c r="F25" i="25"/>
  <c r="F26" i="25"/>
  <c r="F27" i="25"/>
  <c r="F28" i="25"/>
  <c r="F29" i="25"/>
  <c r="F19" i="24"/>
  <c r="F20" i="24"/>
  <c r="F21" i="24"/>
  <c r="F22" i="24"/>
  <c r="F23" i="24"/>
  <c r="F24" i="24"/>
  <c r="F25" i="24"/>
  <c r="F26" i="24"/>
  <c r="F27" i="24"/>
  <c r="F28" i="24"/>
  <c r="F29" i="24"/>
  <c r="F19" i="23"/>
  <c r="O6" i="14"/>
  <c r="F20" i="23"/>
  <c r="O7" i="14"/>
  <c r="F21" i="23"/>
  <c r="O8" i="14"/>
  <c r="F23" i="23"/>
  <c r="O10" i="14"/>
  <c r="F24" i="23"/>
  <c r="O11" i="14"/>
  <c r="F26" i="23"/>
  <c r="F27" i="23"/>
  <c r="F28" i="23"/>
  <c r="F29" i="23"/>
  <c r="F19" i="22"/>
  <c r="L6" i="14"/>
  <c r="F20" i="22"/>
  <c r="L7" i="14"/>
  <c r="F21" i="22"/>
  <c r="L8" i="14"/>
  <c r="F22" i="22"/>
  <c r="L9" i="14"/>
  <c r="F23" i="22"/>
  <c r="L10" i="14"/>
  <c r="F24" i="22"/>
  <c r="L11" i="14"/>
  <c r="F25" i="22"/>
  <c r="L12" i="14"/>
  <c r="F26" i="22"/>
  <c r="L13" i="14"/>
  <c r="F27" i="22"/>
  <c r="L14" i="14"/>
  <c r="F28" i="22"/>
  <c r="L15" i="14"/>
  <c r="F29" i="22"/>
  <c r="L16" i="14"/>
  <c r="F19" i="21"/>
  <c r="I6" i="14"/>
  <c r="F20" i="21"/>
  <c r="I7" i="14"/>
  <c r="F21" i="21"/>
  <c r="I8" i="14"/>
  <c r="F22" i="21"/>
  <c r="I9" i="14"/>
  <c r="F23" i="21"/>
  <c r="I10" i="14"/>
  <c r="F24" i="21"/>
  <c r="I11" i="14"/>
  <c r="F25" i="21"/>
  <c r="I12" i="14"/>
  <c r="F26" i="21"/>
  <c r="I13" i="14"/>
  <c r="F27" i="21"/>
  <c r="I14" i="14"/>
  <c r="F28" i="21"/>
  <c r="I15" i="14"/>
  <c r="F29" i="21"/>
  <c r="I16" i="14"/>
  <c r="R12" i="30"/>
  <c r="R11" i="30"/>
  <c r="R9" i="30"/>
  <c r="R7" i="30"/>
  <c r="R5" i="30"/>
  <c r="D29" i="28"/>
  <c r="D28" i="28"/>
  <c r="D27" i="28"/>
  <c r="D26" i="28"/>
  <c r="D25" i="28"/>
  <c r="D24" i="28"/>
  <c r="D23" i="28"/>
  <c r="D22" i="28"/>
  <c r="D21" i="28"/>
  <c r="D20" i="28"/>
  <c r="D19" i="28"/>
  <c r="F18" i="28"/>
  <c r="D18" i="28"/>
  <c r="D29" i="27"/>
  <c r="D28" i="27"/>
  <c r="D27" i="27"/>
  <c r="D26" i="27"/>
  <c r="D25" i="27"/>
  <c r="D24" i="27"/>
  <c r="D23" i="27"/>
  <c r="D22" i="27"/>
  <c r="D21" i="27"/>
  <c r="D20" i="27"/>
  <c r="D19" i="27"/>
  <c r="F18" i="27"/>
  <c r="D18" i="27"/>
  <c r="D29" i="26"/>
  <c r="D28" i="26"/>
  <c r="D27" i="26"/>
  <c r="D26" i="26"/>
  <c r="D25" i="26"/>
  <c r="D24" i="26"/>
  <c r="D23" i="26"/>
  <c r="D22" i="26"/>
  <c r="D21" i="26"/>
  <c r="D20" i="26"/>
  <c r="D19" i="26"/>
  <c r="F18" i="26"/>
  <c r="D18" i="26"/>
  <c r="D29" i="25"/>
  <c r="D28" i="25"/>
  <c r="D27" i="25"/>
  <c r="D26" i="25"/>
  <c r="D25" i="25"/>
  <c r="D24" i="25"/>
  <c r="D23" i="25"/>
  <c r="D22" i="25"/>
  <c r="D21" i="25"/>
  <c r="D20" i="25"/>
  <c r="D19" i="25"/>
  <c r="F18" i="25"/>
  <c r="D18" i="25"/>
  <c r="D29" i="24"/>
  <c r="D28" i="24"/>
  <c r="D27" i="24"/>
  <c r="D26" i="24"/>
  <c r="D25" i="24"/>
  <c r="D24" i="24"/>
  <c r="D23" i="24"/>
  <c r="D22" i="24"/>
  <c r="D21" i="24"/>
  <c r="D20" i="24"/>
  <c r="D19" i="24"/>
  <c r="F18" i="24"/>
  <c r="D18" i="24"/>
  <c r="D29" i="23"/>
  <c r="D28" i="23"/>
  <c r="D27" i="23"/>
  <c r="D26" i="23"/>
  <c r="D25" i="23"/>
  <c r="D24" i="23"/>
  <c r="D23" i="23"/>
  <c r="D22" i="23"/>
  <c r="D21" i="23"/>
  <c r="D20" i="23"/>
  <c r="D19" i="23"/>
  <c r="F18" i="23"/>
  <c r="O5" i="14"/>
  <c r="D18" i="23"/>
  <c r="D29" i="22"/>
  <c r="D28" i="22"/>
  <c r="D27" i="22"/>
  <c r="D26" i="22"/>
  <c r="D25" i="22"/>
  <c r="D24" i="22"/>
  <c r="D23" i="22"/>
  <c r="D22" i="22"/>
  <c r="D21" i="22"/>
  <c r="D20" i="22"/>
  <c r="D19" i="22"/>
  <c r="F18" i="22"/>
  <c r="L5" i="14"/>
  <c r="D18" i="22"/>
  <c r="D29" i="21"/>
  <c r="D28" i="21"/>
  <c r="D27" i="21"/>
  <c r="D26" i="21"/>
  <c r="D25" i="21"/>
  <c r="D24" i="21"/>
  <c r="D23" i="21"/>
  <c r="D22" i="21"/>
  <c r="D21" i="21"/>
  <c r="D19" i="21"/>
  <c r="F18" i="21"/>
  <c r="I5" i="14"/>
  <c r="D18" i="21"/>
  <c r="E29" i="27"/>
  <c r="G29" i="27"/>
  <c r="M37" i="14"/>
  <c r="E30" i="27"/>
  <c r="G30" i="27"/>
  <c r="M38" i="14"/>
  <c r="L43" i="26"/>
  <c r="D43" i="24"/>
  <c r="B43" i="24"/>
  <c r="E19" i="27"/>
  <c r="X39" i="27"/>
  <c r="E20" i="27"/>
  <c r="X40" i="27"/>
  <c r="L43" i="25"/>
  <c r="L43" i="24"/>
  <c r="F43" i="26"/>
  <c r="I43" i="26"/>
  <c r="M43" i="26"/>
  <c r="U43" i="26"/>
  <c r="B43" i="26"/>
  <c r="H43" i="26"/>
  <c r="R43" i="26"/>
  <c r="D43" i="26"/>
  <c r="G43" i="26"/>
  <c r="J43" i="26"/>
  <c r="N43" i="26"/>
  <c r="C43" i="26"/>
  <c r="B43" i="22"/>
  <c r="K43" i="22"/>
  <c r="C43" i="22"/>
  <c r="N43" i="22"/>
  <c r="V43" i="22"/>
  <c r="J43" i="22"/>
  <c r="R43" i="22"/>
  <c r="T43" i="22"/>
  <c r="S43" i="22"/>
  <c r="I43" i="22"/>
  <c r="F43" i="22"/>
  <c r="W43" i="22"/>
  <c r="U43" i="22"/>
  <c r="L43" i="22"/>
  <c r="O43" i="22"/>
  <c r="Q43" i="22"/>
  <c r="D43" i="22"/>
  <c r="G43" i="22"/>
  <c r="M43" i="22"/>
  <c r="E43" i="22"/>
  <c r="H43" i="22"/>
  <c r="P43" i="22"/>
  <c r="O42" i="21"/>
  <c r="R6" i="30"/>
  <c r="E26" i="23"/>
  <c r="G26" i="23"/>
  <c r="P13" i="14"/>
  <c r="B42" i="21"/>
  <c r="N42" i="21"/>
  <c r="C42" i="21"/>
  <c r="I42" i="21"/>
  <c r="K42" i="21"/>
  <c r="T42" i="21"/>
  <c r="Q42" i="21"/>
  <c r="W42" i="21"/>
  <c r="F42" i="21"/>
  <c r="J42" i="21"/>
  <c r="M42" i="21"/>
  <c r="V42" i="21"/>
  <c r="S42" i="21"/>
  <c r="D42" i="21"/>
  <c r="J39" i="27"/>
  <c r="P42" i="21"/>
  <c r="R42" i="21"/>
  <c r="E42" i="21"/>
  <c r="R10" i="30"/>
  <c r="L42" i="21"/>
  <c r="G42" i="21"/>
  <c r="U42" i="21"/>
  <c r="R14" i="30"/>
  <c r="G25" i="25"/>
  <c r="G33" i="14"/>
  <c r="E22" i="25"/>
  <c r="G22" i="25"/>
  <c r="G30" i="14"/>
  <c r="E29" i="25"/>
  <c r="G29" i="25"/>
  <c r="G37" i="14"/>
  <c r="G25" i="26"/>
  <c r="J33" i="14"/>
  <c r="G27" i="26"/>
  <c r="J35" i="14"/>
  <c r="N39" i="27"/>
  <c r="R39" i="27"/>
  <c r="U39" i="27"/>
  <c r="D39" i="27"/>
  <c r="P39" i="27"/>
  <c r="G39" i="27"/>
  <c r="S39" i="27"/>
  <c r="X42" i="21"/>
  <c r="M40" i="27"/>
  <c r="E39" i="27"/>
  <c r="T39" i="27"/>
  <c r="E22" i="26"/>
  <c r="E42" i="26"/>
  <c r="I39" i="27"/>
  <c r="K39" i="27"/>
  <c r="F39" i="27"/>
  <c r="E21" i="26"/>
  <c r="E28" i="27"/>
  <c r="G28" i="27"/>
  <c r="M36" i="14"/>
  <c r="E29" i="26"/>
  <c r="G29" i="26"/>
  <c r="J37" i="14"/>
  <c r="E20" i="26"/>
  <c r="L40" i="26"/>
  <c r="E30" i="26"/>
  <c r="G30" i="26"/>
  <c r="J38" i="14"/>
  <c r="S40" i="27"/>
  <c r="Q39" i="27"/>
  <c r="C39" i="27"/>
  <c r="E22" i="27"/>
  <c r="G22" i="27"/>
  <c r="M30" i="14"/>
  <c r="G19" i="27"/>
  <c r="M27" i="14"/>
  <c r="M39" i="27"/>
  <c r="L39" i="27"/>
  <c r="G23" i="26"/>
  <c r="J31" i="14"/>
  <c r="E32" i="27"/>
  <c r="G32" i="27"/>
  <c r="M40" i="14"/>
  <c r="E28" i="26"/>
  <c r="G28" i="26"/>
  <c r="J36" i="14"/>
  <c r="G26" i="26"/>
  <c r="J34" i="14"/>
  <c r="V39" i="27"/>
  <c r="H39" i="27"/>
  <c r="W39" i="27"/>
  <c r="E21" i="27"/>
  <c r="S41" i="27"/>
  <c r="E33" i="26"/>
  <c r="G33" i="26"/>
  <c r="J41" i="14"/>
  <c r="E31" i="26"/>
  <c r="G31" i="26"/>
  <c r="J39" i="14"/>
  <c r="G24" i="26"/>
  <c r="J32" i="14"/>
  <c r="E32" i="26"/>
  <c r="G32" i="26"/>
  <c r="J40" i="14"/>
  <c r="E21" i="22"/>
  <c r="E41" i="22"/>
  <c r="E20" i="22"/>
  <c r="I40" i="22"/>
  <c r="E27" i="22"/>
  <c r="G27" i="22"/>
  <c r="M14" i="14"/>
  <c r="E30" i="22"/>
  <c r="G30" i="22"/>
  <c r="M17" i="14"/>
  <c r="G23" i="22"/>
  <c r="M10" i="14"/>
  <c r="E31" i="22"/>
  <c r="G31" i="22"/>
  <c r="M18" i="14"/>
  <c r="E19" i="22"/>
  <c r="R39" i="22"/>
  <c r="E33" i="22"/>
  <c r="G33" i="22"/>
  <c r="M20" i="14"/>
  <c r="E29" i="22"/>
  <c r="G29" i="22"/>
  <c r="M16" i="14"/>
  <c r="G26" i="22"/>
  <c r="M13" i="14"/>
  <c r="E22" i="22"/>
  <c r="G22" i="22"/>
  <c r="M9" i="14"/>
  <c r="E28" i="22"/>
  <c r="G28" i="22"/>
  <c r="M15" i="14"/>
  <c r="E33" i="25"/>
  <c r="G33" i="25"/>
  <c r="G41" i="14"/>
  <c r="E30" i="25"/>
  <c r="G30" i="25"/>
  <c r="G38" i="14"/>
  <c r="E32" i="25"/>
  <c r="G32" i="25"/>
  <c r="G40" i="14"/>
  <c r="E21" i="25"/>
  <c r="U41" i="25"/>
  <c r="G23" i="25"/>
  <c r="G31" i="14"/>
  <c r="E20" i="25"/>
  <c r="K40" i="25"/>
  <c r="E28" i="25"/>
  <c r="G28" i="25"/>
  <c r="G36" i="14"/>
  <c r="G24" i="25"/>
  <c r="G32" i="14"/>
  <c r="E31" i="25"/>
  <c r="G31" i="25"/>
  <c r="G39" i="14"/>
  <c r="E19" i="25"/>
  <c r="X39" i="26"/>
  <c r="M39" i="26"/>
  <c r="U39" i="26"/>
  <c r="H39" i="26"/>
  <c r="F39" i="26"/>
  <c r="L39" i="26"/>
  <c r="Q39" i="26"/>
  <c r="G39" i="26"/>
  <c r="T39" i="26"/>
  <c r="K39" i="26"/>
  <c r="S39" i="26"/>
  <c r="O39" i="26"/>
  <c r="E39" i="26"/>
  <c r="V39" i="26"/>
  <c r="G19" i="26"/>
  <c r="J27" i="14"/>
  <c r="C39" i="26"/>
  <c r="I39" i="26"/>
  <c r="R39" i="26"/>
  <c r="D39" i="26"/>
  <c r="P39" i="26"/>
  <c r="B39" i="26"/>
  <c r="J39" i="26"/>
  <c r="W39" i="26"/>
  <c r="N39" i="26"/>
  <c r="E41" i="25"/>
  <c r="J41" i="27"/>
  <c r="E22" i="23"/>
  <c r="G22" i="23"/>
  <c r="P9" i="14"/>
  <c r="E29" i="23"/>
  <c r="G29" i="23"/>
  <c r="P16" i="14"/>
  <c r="E31" i="23"/>
  <c r="G31" i="23"/>
  <c r="P18" i="14"/>
  <c r="E20" i="23"/>
  <c r="I40" i="23"/>
  <c r="E33" i="23"/>
  <c r="G33" i="23"/>
  <c r="P20" i="14"/>
  <c r="E19" i="23"/>
  <c r="F39" i="23"/>
  <c r="E30" i="23"/>
  <c r="G30" i="23"/>
  <c r="P17" i="14"/>
  <c r="E27" i="23"/>
  <c r="G27" i="23"/>
  <c r="P14" i="14"/>
  <c r="E32" i="23"/>
  <c r="G32" i="23"/>
  <c r="P19" i="14"/>
  <c r="E21" i="23"/>
  <c r="G21" i="23"/>
  <c r="P8" i="14"/>
  <c r="F41" i="23"/>
  <c r="E28" i="23"/>
  <c r="G28" i="23"/>
  <c r="P15" i="14"/>
  <c r="E29" i="24"/>
  <c r="G29" i="24"/>
  <c r="D37" i="14"/>
  <c r="E32" i="24"/>
  <c r="G32" i="24"/>
  <c r="D40" i="14"/>
  <c r="E33" i="24"/>
  <c r="G33" i="24"/>
  <c r="D41" i="14"/>
  <c r="E25" i="24"/>
  <c r="G25" i="24"/>
  <c r="D33" i="14"/>
  <c r="E21" i="24"/>
  <c r="E30" i="24"/>
  <c r="G30" i="24"/>
  <c r="D38" i="14"/>
  <c r="E31" i="24"/>
  <c r="G31" i="24"/>
  <c r="D39" i="14"/>
  <c r="E26" i="24"/>
  <c r="G26" i="24"/>
  <c r="D34" i="14"/>
  <c r="E22" i="24"/>
  <c r="G22" i="24"/>
  <c r="D30" i="14"/>
  <c r="D42" i="24"/>
  <c r="G23" i="24"/>
  <c r="D31" i="14"/>
  <c r="E28" i="24"/>
  <c r="G28" i="24"/>
  <c r="D36" i="14"/>
  <c r="E20" i="24"/>
  <c r="E19" i="24"/>
  <c r="N39" i="24"/>
  <c r="E27" i="24"/>
  <c r="G27" i="24"/>
  <c r="D35" i="14"/>
  <c r="G24" i="28"/>
  <c r="P32" i="14"/>
  <c r="E32" i="28"/>
  <c r="G32" i="28"/>
  <c r="P40" i="14"/>
  <c r="E30" i="28"/>
  <c r="G30" i="28"/>
  <c r="P38" i="14"/>
  <c r="E31" i="28"/>
  <c r="G31" i="28"/>
  <c r="P39" i="14"/>
  <c r="G23" i="28"/>
  <c r="P31" i="14"/>
  <c r="G27" i="28"/>
  <c r="P35" i="14"/>
  <c r="E29" i="28"/>
  <c r="G29" i="28"/>
  <c r="P37" i="14"/>
  <c r="G25" i="28"/>
  <c r="P33" i="14"/>
  <c r="E33" i="28"/>
  <c r="G33" i="28"/>
  <c r="P41" i="14"/>
  <c r="G21" i="28"/>
  <c r="P29" i="14"/>
  <c r="C41" i="25"/>
  <c r="P40" i="25"/>
  <c r="Q41" i="25"/>
  <c r="G41" i="27"/>
  <c r="G22" i="28"/>
  <c r="P30" i="14"/>
  <c r="B41" i="27"/>
  <c r="O41" i="27"/>
  <c r="O42" i="26"/>
  <c r="T41" i="27"/>
  <c r="F41" i="27"/>
  <c r="R41" i="27"/>
  <c r="K41" i="27"/>
  <c r="X41" i="27"/>
  <c r="H41" i="27"/>
  <c r="E41" i="27"/>
  <c r="C41" i="27"/>
  <c r="Q41" i="27"/>
  <c r="G21" i="27"/>
  <c r="M29" i="14"/>
  <c r="X42" i="27"/>
  <c r="H42" i="27"/>
  <c r="R42" i="27"/>
  <c r="L42" i="27"/>
  <c r="I42" i="27"/>
  <c r="M42" i="27"/>
  <c r="V42" i="27"/>
  <c r="K42" i="27"/>
  <c r="C42" i="27"/>
  <c r="Q42" i="27"/>
  <c r="B42" i="27"/>
  <c r="J42" i="27"/>
  <c r="S42" i="27"/>
  <c r="D42" i="27"/>
  <c r="G42" i="27"/>
  <c r="U42" i="27"/>
  <c r="F42" i="27"/>
  <c r="T42" i="27"/>
  <c r="N42" i="27"/>
  <c r="P42" i="27"/>
  <c r="E42" i="27"/>
  <c r="O42" i="27"/>
  <c r="W42" i="27"/>
  <c r="X42" i="25"/>
  <c r="J42" i="25"/>
  <c r="E42" i="25"/>
  <c r="Q42" i="25"/>
  <c r="L42" i="25"/>
  <c r="M42" i="25"/>
  <c r="G42" i="25"/>
  <c r="O42" i="25"/>
  <c r="I42" i="25"/>
  <c r="K42" i="25"/>
  <c r="P42" i="25"/>
  <c r="T42" i="25"/>
  <c r="F42" i="25"/>
  <c r="H42" i="25"/>
  <c r="S42" i="25"/>
  <c r="N42" i="25"/>
  <c r="C42" i="25"/>
  <c r="U42" i="25"/>
  <c r="B42" i="25"/>
  <c r="W42" i="25"/>
  <c r="R42" i="25"/>
  <c r="V42" i="25"/>
  <c r="D42" i="25"/>
  <c r="I41" i="27"/>
  <c r="U41" i="27"/>
  <c r="P41" i="27"/>
  <c r="V41" i="27"/>
  <c r="D41" i="27"/>
  <c r="G42" i="24"/>
  <c r="M42" i="24"/>
  <c r="V42" i="24"/>
  <c r="Q42" i="24"/>
  <c r="B42" i="24"/>
  <c r="U42" i="24"/>
  <c r="F42" i="24"/>
  <c r="C42" i="24"/>
  <c r="L42" i="24"/>
  <c r="J42" i="24"/>
  <c r="E42" i="24"/>
  <c r="O42" i="24"/>
  <c r="I42" i="24"/>
  <c r="S42" i="24"/>
  <c r="N42" i="24"/>
  <c r="P42" i="24"/>
  <c r="X42" i="22"/>
  <c r="B42" i="22"/>
  <c r="L42" i="22"/>
  <c r="C42" i="22"/>
  <c r="W42" i="22"/>
  <c r="S42" i="22"/>
  <c r="U42" i="22"/>
  <c r="P42" i="22"/>
  <c r="Q42" i="22"/>
  <c r="J42" i="22"/>
  <c r="N42" i="22"/>
  <c r="I42" i="22"/>
  <c r="D42" i="22"/>
  <c r="K42" i="22"/>
  <c r="F42" i="22"/>
  <c r="E42" i="22"/>
  <c r="G42" i="22"/>
  <c r="R42" i="22"/>
  <c r="V42" i="22"/>
  <c r="M42" i="22"/>
  <c r="T42" i="22"/>
  <c r="O42" i="22"/>
  <c r="H42" i="22"/>
  <c r="X42" i="23"/>
  <c r="S42" i="23"/>
  <c r="I42" i="23"/>
  <c r="T42" i="23"/>
  <c r="O42" i="23"/>
  <c r="W42" i="23"/>
  <c r="V42" i="23"/>
  <c r="Q42" i="23"/>
  <c r="K42" i="23"/>
  <c r="U42" i="23"/>
  <c r="E42" i="23"/>
  <c r="J42" i="23"/>
  <c r="D42" i="23"/>
  <c r="N42" i="23"/>
  <c r="B42" i="23"/>
  <c r="C42" i="23"/>
  <c r="P42" i="23"/>
  <c r="F42" i="23"/>
  <c r="L42" i="23"/>
  <c r="G42" i="23"/>
  <c r="R42" i="23"/>
  <c r="H42" i="23"/>
  <c r="M42" i="23"/>
  <c r="P41" i="25"/>
  <c r="K41" i="25"/>
  <c r="G41" i="25"/>
  <c r="G20" i="25"/>
  <c r="G28" i="14"/>
  <c r="O41" i="22"/>
  <c r="G41" i="22"/>
  <c r="V41" i="22"/>
  <c r="R41" i="22"/>
  <c r="T41" i="22"/>
  <c r="T41" i="25"/>
  <c r="T40" i="25"/>
  <c r="B41" i="25"/>
  <c r="X40" i="26"/>
  <c r="K40" i="26"/>
  <c r="W40" i="26"/>
  <c r="T40" i="26"/>
  <c r="F40" i="26"/>
  <c r="U40" i="26"/>
  <c r="O40" i="26"/>
  <c r="C40" i="26"/>
  <c r="E40" i="26"/>
  <c r="P40" i="26"/>
  <c r="R40" i="26"/>
  <c r="V40" i="26"/>
  <c r="G20" i="26"/>
  <c r="J28" i="14"/>
  <c r="S40" i="26"/>
  <c r="D40" i="26"/>
  <c r="Q40" i="26"/>
  <c r="H40" i="26"/>
  <c r="G40" i="26"/>
  <c r="I40" i="26"/>
  <c r="J40" i="26"/>
  <c r="B40" i="26"/>
  <c r="N40" i="26"/>
  <c r="M40" i="26"/>
  <c r="G21" i="25"/>
  <c r="G29" i="14"/>
  <c r="J41" i="25"/>
  <c r="L41" i="27"/>
  <c r="W41" i="27"/>
  <c r="N41" i="27"/>
  <c r="M41" i="27"/>
  <c r="F41" i="25"/>
  <c r="X41" i="23"/>
  <c r="R41" i="23"/>
  <c r="K41" i="23"/>
  <c r="U41" i="23"/>
  <c r="V41" i="23"/>
  <c r="P41" i="23"/>
  <c r="W41" i="23"/>
  <c r="G41" i="23"/>
  <c r="B41" i="23"/>
  <c r="T41" i="23"/>
  <c r="E41" i="23"/>
  <c r="J41" i="23"/>
  <c r="L41" i="23"/>
  <c r="O41" i="23"/>
  <c r="D41" i="23"/>
  <c r="N41" i="23"/>
  <c r="S41" i="23"/>
  <c r="I41" i="23"/>
  <c r="C41" i="23"/>
  <c r="M41" i="23"/>
  <c r="I41" i="25"/>
  <c r="N41" i="25"/>
  <c r="B39" i="22"/>
  <c r="U39" i="22"/>
  <c r="D39" i="22"/>
  <c r="O41" i="25"/>
  <c r="M41" i="25"/>
  <c r="H41" i="25"/>
  <c r="K39" i="22"/>
  <c r="W41" i="25"/>
  <c r="D41" i="25"/>
  <c r="X39" i="22"/>
  <c r="T39" i="22"/>
  <c r="S39" i="22"/>
  <c r="H39" i="22"/>
  <c r="M39" i="22"/>
  <c r="L39" i="22"/>
  <c r="W39" i="22"/>
  <c r="O39" i="22"/>
  <c r="F39" i="22"/>
  <c r="V39" i="22"/>
  <c r="I39" i="22"/>
  <c r="C39" i="22"/>
  <c r="I40" i="25"/>
  <c r="R40" i="25"/>
  <c r="H40" i="25"/>
  <c r="W40" i="25"/>
  <c r="U40" i="25"/>
  <c r="B40" i="25"/>
  <c r="F40" i="25"/>
  <c r="O40" i="25"/>
  <c r="X41" i="25"/>
  <c r="S41" i="25"/>
  <c r="L41" i="25"/>
  <c r="D40" i="25"/>
  <c r="N40" i="25"/>
  <c r="X39" i="25"/>
  <c r="G39" i="25"/>
  <c r="D39" i="25"/>
  <c r="G19" i="25"/>
  <c r="G27" i="14"/>
  <c r="M39" i="25"/>
  <c r="E39" i="25"/>
  <c r="V39" i="25"/>
  <c r="Q39" i="25"/>
  <c r="S39" i="25"/>
  <c r="O39" i="25"/>
  <c r="H39" i="25"/>
  <c r="L39" i="25"/>
  <c r="F39" i="25"/>
  <c r="B39" i="25"/>
  <c r="U39" i="25"/>
  <c r="J39" i="25"/>
  <c r="R39" i="25"/>
  <c r="W39" i="25"/>
  <c r="N39" i="25"/>
  <c r="I39" i="25"/>
  <c r="T39" i="25"/>
  <c r="P39" i="25"/>
  <c r="K39" i="25"/>
  <c r="C39" i="25"/>
  <c r="M40" i="25"/>
  <c r="L40" i="25"/>
  <c r="Q40" i="25"/>
  <c r="V40" i="25"/>
  <c r="G40" i="25"/>
  <c r="S40" i="25"/>
  <c r="E40" i="25"/>
  <c r="C40" i="25"/>
  <c r="S40" i="23"/>
  <c r="P40" i="23"/>
  <c r="W40" i="23"/>
  <c r="N40" i="23"/>
  <c r="R39" i="24"/>
  <c r="O39" i="24"/>
  <c r="C39" i="24"/>
  <c r="L39" i="24"/>
  <c r="X41" i="24"/>
  <c r="Q41" i="24"/>
  <c r="R41" i="24"/>
  <c r="V41" i="24"/>
  <c r="D41" i="24"/>
  <c r="H41" i="24"/>
  <c r="W41" i="24"/>
  <c r="I41" i="24"/>
  <c r="P41" i="24"/>
  <c r="N41" i="24"/>
  <c r="O41" i="24"/>
  <c r="G41" i="24"/>
  <c r="S41" i="24"/>
  <c r="E41" i="24"/>
  <c r="F41" i="24"/>
  <c r="J41" i="24"/>
  <c r="L41" i="24"/>
  <c r="T41" i="24"/>
  <c r="U41" i="24"/>
  <c r="G21" i="24"/>
  <c r="D29" i="14"/>
  <c r="B41" i="24"/>
  <c r="C41" i="24"/>
  <c r="K41" i="24"/>
  <c r="M41" i="24"/>
  <c r="X40" i="24"/>
  <c r="R40" i="24"/>
  <c r="P40" i="24"/>
  <c r="M40" i="24"/>
  <c r="W40" i="24"/>
  <c r="G40" i="24"/>
  <c r="V40" i="24"/>
  <c r="T40" i="24"/>
  <c r="B40" i="24"/>
  <c r="H40" i="24"/>
  <c r="C40" i="24"/>
  <c r="F40" i="24"/>
  <c r="D40" i="24"/>
  <c r="J40" i="24"/>
  <c r="Q40" i="24"/>
  <c r="G20" i="24"/>
  <c r="D28" i="14"/>
  <c r="E40" i="24"/>
  <c r="O40" i="24"/>
  <c r="U40" i="24"/>
  <c r="K40" i="24"/>
  <c r="I40" i="24"/>
  <c r="S40" i="24"/>
  <c r="L40" i="24"/>
  <c r="N40" i="24"/>
  <c r="P39" i="22"/>
  <c r="B44" i="42"/>
  <c r="G24" i="42"/>
  <c r="G137" i="14"/>
  <c r="X46" i="25"/>
  <c r="Q39" i="41"/>
  <c r="R39" i="41"/>
  <c r="B39" i="41"/>
  <c r="J39" i="41"/>
  <c r="K39" i="41"/>
  <c r="P39" i="41"/>
  <c r="I39" i="41"/>
  <c r="M39" i="41"/>
  <c r="N39" i="41"/>
  <c r="S39" i="41"/>
  <c r="W39" i="41"/>
  <c r="H39" i="41"/>
  <c r="O39" i="41"/>
  <c r="T39" i="41"/>
  <c r="V39" i="41"/>
  <c r="U39" i="41"/>
  <c r="X39" i="41"/>
  <c r="G39" i="41"/>
  <c r="G19" i="41"/>
  <c r="D132" i="14"/>
  <c r="F39" i="41"/>
  <c r="E39" i="41"/>
  <c r="D39" i="41"/>
  <c r="L39" i="41"/>
  <c r="G39" i="22"/>
  <c r="J40" i="25"/>
  <c r="J39" i="22"/>
  <c r="N39" i="22"/>
  <c r="H41" i="23"/>
  <c r="Q39" i="22"/>
  <c r="V41" i="25"/>
  <c r="E24" i="38"/>
  <c r="E25" i="38"/>
  <c r="E18" i="38"/>
  <c r="E19" i="38"/>
  <c r="E20" i="38"/>
  <c r="E22" i="38"/>
  <c r="E23" i="38"/>
  <c r="E28" i="38"/>
  <c r="G28" i="38"/>
  <c r="J99" i="14"/>
  <c r="E32" i="38"/>
  <c r="G32" i="38"/>
  <c r="J103" i="14"/>
  <c r="E27" i="38"/>
  <c r="G27" i="38"/>
  <c r="J98" i="14"/>
  <c r="E31" i="38"/>
  <c r="G31" i="38"/>
  <c r="J102" i="14"/>
  <c r="E26" i="38"/>
  <c r="G26" i="38"/>
  <c r="J97" i="14"/>
  <c r="E30" i="38"/>
  <c r="G30" i="38"/>
  <c r="J101" i="14"/>
  <c r="E29" i="38"/>
  <c r="G29" i="38"/>
  <c r="J100" i="14"/>
  <c r="E21" i="38"/>
  <c r="B43" i="50"/>
  <c r="W43" i="50"/>
  <c r="X43" i="50"/>
  <c r="X54" i="50"/>
  <c r="X57" i="50"/>
  <c r="G43" i="50"/>
  <c r="H43" i="50"/>
  <c r="E43" i="50"/>
  <c r="F43" i="50"/>
  <c r="I43" i="50"/>
  <c r="J43" i="50"/>
  <c r="D43" i="50"/>
  <c r="K43" i="50"/>
  <c r="M43" i="50"/>
  <c r="N43" i="50"/>
  <c r="O43" i="50"/>
  <c r="P43" i="50"/>
  <c r="Q43" i="50"/>
  <c r="R43" i="50"/>
  <c r="S43" i="50"/>
  <c r="T43" i="50"/>
  <c r="L43" i="50"/>
  <c r="V43" i="50"/>
  <c r="G23" i="50"/>
  <c r="P158" i="14"/>
  <c r="T43" i="26"/>
  <c r="S43" i="26"/>
  <c r="K43" i="26"/>
  <c r="O43" i="26"/>
  <c r="X43" i="26"/>
  <c r="V43" i="26"/>
  <c r="Q43" i="26"/>
  <c r="P43" i="26"/>
  <c r="W43" i="26"/>
  <c r="E43" i="26"/>
  <c r="C39" i="34"/>
  <c r="E20" i="40"/>
  <c r="E23" i="40"/>
  <c r="E27" i="40"/>
  <c r="G27" i="40"/>
  <c r="P98" i="14"/>
  <c r="E32" i="40"/>
  <c r="G32" i="40"/>
  <c r="P103" i="14"/>
  <c r="E26" i="40"/>
  <c r="G26" i="40"/>
  <c r="P97" i="14"/>
  <c r="E31" i="40"/>
  <c r="G31" i="40"/>
  <c r="P102" i="14"/>
  <c r="E30" i="40"/>
  <c r="G30" i="40"/>
  <c r="P101" i="14"/>
  <c r="E29" i="40"/>
  <c r="G29" i="40"/>
  <c r="P100" i="14"/>
  <c r="E33" i="40"/>
  <c r="G33" i="40"/>
  <c r="P104" i="14"/>
  <c r="E28" i="40"/>
  <c r="G28" i="40"/>
  <c r="P99" i="14"/>
  <c r="H42" i="21"/>
  <c r="G19" i="22"/>
  <c r="M6" i="14"/>
  <c r="U43" i="50"/>
  <c r="X39" i="23"/>
  <c r="X40" i="25"/>
  <c r="E39" i="22"/>
  <c r="Q41" i="23"/>
  <c r="R41" i="25"/>
  <c r="X39" i="34"/>
  <c r="B39" i="34"/>
  <c r="Q39" i="34"/>
  <c r="R39" i="34"/>
  <c r="S39" i="34"/>
  <c r="T39" i="34"/>
  <c r="U39" i="34"/>
  <c r="W39" i="34"/>
  <c r="P39" i="34"/>
  <c r="V39" i="34"/>
  <c r="G39" i="34"/>
  <c r="H39" i="34"/>
  <c r="K39" i="34"/>
  <c r="M39" i="34"/>
  <c r="N39" i="34"/>
  <c r="O39" i="34"/>
  <c r="I39" i="34"/>
  <c r="J39" i="34"/>
  <c r="F39" i="34"/>
  <c r="E39" i="34"/>
  <c r="D39" i="34"/>
  <c r="L39" i="34"/>
  <c r="P40" i="33"/>
  <c r="B40" i="33"/>
  <c r="C40" i="41"/>
  <c r="J39" i="42"/>
  <c r="H39" i="50"/>
  <c r="G39" i="50"/>
  <c r="X41" i="51"/>
  <c r="R41" i="51"/>
  <c r="L43" i="51"/>
  <c r="G43" i="51"/>
  <c r="T43" i="51"/>
  <c r="F43" i="51"/>
  <c r="U43" i="51"/>
  <c r="D43" i="51"/>
  <c r="W43" i="51"/>
  <c r="C43" i="51"/>
  <c r="X43" i="51"/>
  <c r="N43" i="51"/>
  <c r="H43" i="51"/>
  <c r="R43" i="51"/>
  <c r="S43" i="51"/>
  <c r="E18" i="48"/>
  <c r="E22" i="48"/>
  <c r="E23" i="48"/>
  <c r="E41" i="51"/>
  <c r="U41" i="51"/>
  <c r="F41" i="51"/>
  <c r="V41" i="51"/>
  <c r="W41" i="51"/>
  <c r="O41" i="51"/>
  <c r="P41" i="51"/>
  <c r="Q41" i="51"/>
  <c r="G21" i="51"/>
  <c r="D198" i="14"/>
  <c r="P43" i="25"/>
  <c r="G43" i="25"/>
  <c r="T40" i="33"/>
  <c r="S40" i="33"/>
  <c r="D40" i="33"/>
  <c r="X39" i="42"/>
  <c r="B43" i="51"/>
  <c r="P44" i="59"/>
  <c r="S43" i="25"/>
  <c r="J43" i="25"/>
  <c r="B43" i="25"/>
  <c r="X43" i="25"/>
  <c r="E40" i="41"/>
  <c r="W39" i="42"/>
  <c r="U41" i="42"/>
  <c r="B39" i="42"/>
  <c r="E39" i="51"/>
  <c r="W39" i="51"/>
  <c r="D39" i="51"/>
  <c r="X39" i="51"/>
  <c r="L39" i="51"/>
  <c r="B39" i="51"/>
  <c r="G19" i="51"/>
  <c r="D196" i="14"/>
  <c r="N39" i="51"/>
  <c r="P39" i="51"/>
  <c r="Q39" i="51"/>
  <c r="J39" i="51"/>
  <c r="K39" i="51"/>
  <c r="M39" i="51"/>
  <c r="S39" i="51"/>
  <c r="H39" i="51"/>
  <c r="I39" i="51"/>
  <c r="R39" i="51"/>
  <c r="T39" i="51"/>
  <c r="F39" i="51"/>
  <c r="V39" i="51"/>
  <c r="V39" i="42"/>
  <c r="H43" i="34"/>
  <c r="G43" i="34"/>
  <c r="G43" i="41"/>
  <c r="U39" i="42"/>
  <c r="T41" i="51"/>
  <c r="T43" i="41"/>
  <c r="O43" i="41"/>
  <c r="T39" i="42"/>
  <c r="C39" i="42"/>
  <c r="L39" i="42"/>
  <c r="R39" i="42"/>
  <c r="E39" i="42"/>
  <c r="T43" i="25"/>
  <c r="K43" i="25"/>
  <c r="C43" i="25"/>
  <c r="I40" i="33"/>
  <c r="R43" i="41"/>
  <c r="Q43" i="41"/>
  <c r="Q39" i="42"/>
  <c r="P39" i="42"/>
  <c r="O39" i="42"/>
  <c r="F39" i="42"/>
  <c r="P43" i="51"/>
  <c r="U40" i="28"/>
  <c r="N39" i="42"/>
  <c r="M41" i="42"/>
  <c r="G41" i="42"/>
  <c r="W43" i="25"/>
  <c r="O43" i="25"/>
  <c r="F43" i="25"/>
  <c r="J40" i="33"/>
  <c r="C41" i="35"/>
  <c r="K40" i="41"/>
  <c r="J40" i="41"/>
  <c r="K41" i="42"/>
  <c r="H41" i="42"/>
  <c r="G39" i="42"/>
  <c r="M39" i="50"/>
  <c r="K40" i="50"/>
  <c r="Q43" i="51"/>
  <c r="I43" i="51"/>
  <c r="E18" i="57"/>
  <c r="G18" i="57"/>
  <c r="G216" i="14"/>
  <c r="E28" i="57"/>
  <c r="G28" i="57"/>
  <c r="G226" i="14"/>
  <c r="E32" i="57"/>
  <c r="G32" i="57"/>
  <c r="G230" i="14"/>
  <c r="E19" i="57"/>
  <c r="J39" i="57"/>
  <c r="E27" i="57"/>
  <c r="G27" i="57"/>
  <c r="G225" i="14"/>
  <c r="E21" i="57"/>
  <c r="G21" i="57"/>
  <c r="G219" i="14"/>
  <c r="E23" i="57"/>
  <c r="G23" i="57"/>
  <c r="G221" i="14"/>
  <c r="E31" i="57"/>
  <c r="G31" i="57"/>
  <c r="G229" i="14"/>
  <c r="E24" i="57"/>
  <c r="E25" i="57"/>
  <c r="G25" i="57"/>
  <c r="G223" i="14"/>
  <c r="E33" i="57"/>
  <c r="G33" i="57"/>
  <c r="G231" i="14"/>
  <c r="M39" i="42"/>
  <c r="H39" i="42"/>
  <c r="R43" i="25"/>
  <c r="J43" i="28"/>
  <c r="O40" i="33"/>
  <c r="L41" i="33"/>
  <c r="G19" i="42"/>
  <c r="G132" i="14"/>
  <c r="K39" i="42"/>
  <c r="J40" i="42"/>
  <c r="H40" i="50"/>
  <c r="G40" i="50"/>
  <c r="N40" i="54"/>
  <c r="W40" i="54"/>
  <c r="G20" i="54"/>
  <c r="M197" i="14"/>
  <c r="F40" i="54"/>
  <c r="R41" i="54"/>
  <c r="E18" i="56"/>
  <c r="S38" i="56"/>
  <c r="E20" i="58"/>
  <c r="G20" i="58"/>
  <c r="J218" i="14"/>
  <c r="E19" i="68"/>
  <c r="B39" i="68"/>
  <c r="E18" i="44"/>
  <c r="C38" i="44"/>
  <c r="E18" i="58"/>
  <c r="E19" i="62"/>
  <c r="E25" i="39"/>
  <c r="K41" i="54"/>
  <c r="F41" i="54"/>
  <c r="P43" i="54"/>
  <c r="T41" i="54"/>
  <c r="E24" i="39"/>
  <c r="G43" i="54"/>
  <c r="E23" i="66"/>
  <c r="N43" i="66"/>
  <c r="E22" i="39"/>
  <c r="G22" i="39"/>
  <c r="M93" i="14"/>
  <c r="H43" i="54"/>
  <c r="B43" i="54"/>
  <c r="E21" i="55"/>
  <c r="M41" i="55"/>
  <c r="E23" i="67"/>
  <c r="E20" i="39"/>
  <c r="E23" i="53"/>
  <c r="M43" i="53"/>
  <c r="W41" i="54"/>
  <c r="N41" i="54"/>
  <c r="H41" i="54"/>
  <c r="E21" i="53"/>
  <c r="G41" i="53"/>
  <c r="X41" i="54"/>
  <c r="E23" i="56"/>
  <c r="E24" i="61"/>
  <c r="E20" i="53"/>
  <c r="O41" i="54"/>
  <c r="E22" i="56"/>
  <c r="Q41" i="54"/>
  <c r="E20" i="56"/>
  <c r="E20" i="61"/>
  <c r="V40" i="61"/>
  <c r="E26" i="44"/>
  <c r="G26" i="44"/>
  <c r="M139" i="14"/>
  <c r="J41" i="54"/>
  <c r="D41" i="54"/>
  <c r="E24" i="58"/>
  <c r="G24" i="58"/>
  <c r="J222" i="14"/>
  <c r="E20" i="68"/>
  <c r="U40" i="68"/>
  <c r="L44" i="22"/>
  <c r="I44" i="22"/>
  <c r="R44" i="22"/>
  <c r="F44" i="22"/>
  <c r="O44" i="22"/>
  <c r="W44" i="22"/>
  <c r="C44" i="22"/>
  <c r="K44" i="22"/>
  <c r="T44" i="22"/>
  <c r="H44" i="22"/>
  <c r="Q44" i="22"/>
  <c r="E44" i="22"/>
  <c r="N44" i="22"/>
  <c r="V44" i="22"/>
  <c r="B44" i="22"/>
  <c r="J44" i="22"/>
  <c r="S44" i="22"/>
  <c r="G44" i="22"/>
  <c r="P44" i="22"/>
  <c r="G24" i="22"/>
  <c r="M11" i="14"/>
  <c r="V39" i="24"/>
  <c r="U44" i="22"/>
  <c r="X45" i="23"/>
  <c r="J45" i="23"/>
  <c r="N45" i="23"/>
  <c r="Q45" i="23"/>
  <c r="G25" i="23"/>
  <c r="P12" i="14"/>
  <c r="C45" i="23"/>
  <c r="T45" i="23"/>
  <c r="F45" i="23"/>
  <c r="W45" i="23"/>
  <c r="I45" i="23"/>
  <c r="M45" i="23"/>
  <c r="P45" i="23"/>
  <c r="B45" i="23"/>
  <c r="S45" i="23"/>
  <c r="H45" i="23"/>
  <c r="K45" i="23"/>
  <c r="O45" i="23"/>
  <c r="R45" i="23"/>
  <c r="S42" i="26"/>
  <c r="Q42" i="26"/>
  <c r="B39" i="24"/>
  <c r="M39" i="24"/>
  <c r="X39" i="24"/>
  <c r="H39" i="24"/>
  <c r="G39" i="24"/>
  <c r="W39" i="24"/>
  <c r="E39" i="24"/>
  <c r="U39" i="24"/>
  <c r="F39" i="24"/>
  <c r="S39" i="24"/>
  <c r="D39" i="24"/>
  <c r="I39" i="24"/>
  <c r="P39" i="24"/>
  <c r="K39" i="24"/>
  <c r="D46" i="28"/>
  <c r="L46" i="28"/>
  <c r="V46" i="28"/>
  <c r="M46" i="28"/>
  <c r="B46" i="28"/>
  <c r="C46" i="28"/>
  <c r="W46" i="28"/>
  <c r="G26" i="28"/>
  <c r="P34" i="14"/>
  <c r="N46" i="28"/>
  <c r="E46" i="28"/>
  <c r="X46" i="28"/>
  <c r="O46" i="28"/>
  <c r="F46" i="28"/>
  <c r="P46" i="28"/>
  <c r="Q46" i="28"/>
  <c r="G46" i="28"/>
  <c r="H46" i="28"/>
  <c r="R46" i="28"/>
  <c r="I46" i="28"/>
  <c r="S46" i="28"/>
  <c r="J46" i="28"/>
  <c r="T46" i="28"/>
  <c r="F40" i="27"/>
  <c r="I40" i="27"/>
  <c r="N40" i="27"/>
  <c r="Q40" i="27"/>
  <c r="L40" i="27"/>
  <c r="H40" i="27"/>
  <c r="C40" i="27"/>
  <c r="O40" i="27"/>
  <c r="T40" i="27"/>
  <c r="P40" i="27"/>
  <c r="R40" i="27"/>
  <c r="W40" i="27"/>
  <c r="E40" i="27"/>
  <c r="J40" i="27"/>
  <c r="K40" i="27"/>
  <c r="D40" i="27"/>
  <c r="U40" i="27"/>
  <c r="G40" i="27"/>
  <c r="G20" i="27"/>
  <c r="M28" i="14"/>
  <c r="F42" i="26"/>
  <c r="M42" i="26"/>
  <c r="U42" i="26"/>
  <c r="J42" i="26"/>
  <c r="V42" i="26"/>
  <c r="R42" i="26"/>
  <c r="G42" i="26"/>
  <c r="W42" i="26"/>
  <c r="P42" i="26"/>
  <c r="B42" i="26"/>
  <c r="T42" i="26"/>
  <c r="N42" i="26"/>
  <c r="D42" i="26"/>
  <c r="G22" i="26"/>
  <c r="J30" i="14"/>
  <c r="C42" i="26"/>
  <c r="H42" i="26"/>
  <c r="X42" i="26"/>
  <c r="I42" i="26"/>
  <c r="L47" i="25"/>
  <c r="R47" i="25"/>
  <c r="D47" i="25"/>
  <c r="U47" i="25"/>
  <c r="G47" i="25"/>
  <c r="J47" i="25"/>
  <c r="N47" i="25"/>
  <c r="Q47" i="25"/>
  <c r="C47" i="25"/>
  <c r="T47" i="25"/>
  <c r="F47" i="25"/>
  <c r="W47" i="25"/>
  <c r="I47" i="25"/>
  <c r="P47" i="25"/>
  <c r="B47" i="25"/>
  <c r="S47" i="25"/>
  <c r="E47" i="25"/>
  <c r="V47" i="25"/>
  <c r="H47" i="25"/>
  <c r="F40" i="22"/>
  <c r="K42" i="26"/>
  <c r="O47" i="25"/>
  <c r="K47" i="25"/>
  <c r="L42" i="26"/>
  <c r="G47" i="26"/>
  <c r="P47" i="26"/>
  <c r="D47" i="26"/>
  <c r="M47" i="26"/>
  <c r="U47" i="26"/>
  <c r="L47" i="26"/>
  <c r="I47" i="26"/>
  <c r="R47" i="26"/>
  <c r="F47" i="26"/>
  <c r="O47" i="26"/>
  <c r="W47" i="26"/>
  <c r="C47" i="26"/>
  <c r="K47" i="26"/>
  <c r="T47" i="26"/>
  <c r="H47" i="26"/>
  <c r="Q47" i="26"/>
  <c r="E47" i="26"/>
  <c r="N47" i="26"/>
  <c r="V47" i="26"/>
  <c r="V40" i="22"/>
  <c r="Q40" i="22"/>
  <c r="U40" i="22"/>
  <c r="G40" i="22"/>
  <c r="W40" i="22"/>
  <c r="J40" i="22"/>
  <c r="T40" i="22"/>
  <c r="O40" i="22"/>
  <c r="E40" i="22"/>
  <c r="K40" i="22"/>
  <c r="S40" i="22"/>
  <c r="B40" i="22"/>
  <c r="N40" i="22"/>
  <c r="H40" i="22"/>
  <c r="G20" i="22"/>
  <c r="M7" i="14"/>
  <c r="R40" i="22"/>
  <c r="C40" i="22"/>
  <c r="X40" i="22"/>
  <c r="P40" i="22"/>
  <c r="D40" i="22"/>
  <c r="L40" i="22"/>
  <c r="Q39" i="24"/>
  <c r="B40" i="27"/>
  <c r="M44" i="22"/>
  <c r="B47" i="27"/>
  <c r="J47" i="27"/>
  <c r="S47" i="27"/>
  <c r="G47" i="27"/>
  <c r="P47" i="27"/>
  <c r="D47" i="27"/>
  <c r="M47" i="27"/>
  <c r="U47" i="27"/>
  <c r="L47" i="27"/>
  <c r="I47" i="27"/>
  <c r="R47" i="27"/>
  <c r="F47" i="27"/>
  <c r="O47" i="27"/>
  <c r="W47" i="27"/>
  <c r="C47" i="27"/>
  <c r="K47" i="27"/>
  <c r="T47" i="27"/>
  <c r="H47" i="27"/>
  <c r="Q47" i="27"/>
  <c r="J39" i="24"/>
  <c r="R40" i="23"/>
  <c r="C40" i="23"/>
  <c r="E40" i="23"/>
  <c r="X40" i="23"/>
  <c r="G19" i="24"/>
  <c r="D27" i="14"/>
  <c r="V40" i="27"/>
  <c r="M47" i="25"/>
  <c r="D41" i="26"/>
  <c r="N41" i="26"/>
  <c r="I41" i="26"/>
  <c r="C41" i="26"/>
  <c r="F41" i="26"/>
  <c r="B41" i="26"/>
  <c r="X41" i="26"/>
  <c r="E41" i="26"/>
  <c r="G21" i="26"/>
  <c r="J29" i="14"/>
  <c r="L41" i="26"/>
  <c r="V41" i="26"/>
  <c r="O41" i="26"/>
  <c r="G41" i="26"/>
  <c r="H41" i="26"/>
  <c r="M41" i="26"/>
  <c r="T41" i="26"/>
  <c r="S41" i="26"/>
  <c r="W41" i="26"/>
  <c r="R41" i="26"/>
  <c r="J41" i="26"/>
  <c r="K41" i="26"/>
  <c r="P41" i="26"/>
  <c r="U41" i="26"/>
  <c r="Q41" i="26"/>
  <c r="T39" i="24"/>
  <c r="R42" i="24"/>
  <c r="K42" i="24"/>
  <c r="O39" i="27"/>
  <c r="B39" i="27"/>
  <c r="G43" i="24"/>
  <c r="V45" i="27"/>
  <c r="N45" i="27"/>
  <c r="E45" i="27"/>
  <c r="L43" i="28"/>
  <c r="J47" i="28"/>
  <c r="C40" i="28"/>
  <c r="B40" i="28"/>
  <c r="M44" i="31"/>
  <c r="L44" i="31"/>
  <c r="H42" i="24"/>
  <c r="T42" i="24"/>
  <c r="U43" i="24"/>
  <c r="J45" i="26"/>
  <c r="B45" i="26"/>
  <c r="U43" i="28"/>
  <c r="D44" i="28"/>
  <c r="R43" i="24"/>
  <c r="Q45" i="27"/>
  <c r="H45" i="27"/>
  <c r="X45" i="27"/>
  <c r="X45" i="26"/>
  <c r="K43" i="28"/>
  <c r="O43" i="24"/>
  <c r="X43" i="24"/>
  <c r="T43" i="28"/>
  <c r="D43" i="28"/>
  <c r="W42" i="24"/>
  <c r="X42" i="24"/>
  <c r="H43" i="24"/>
  <c r="H45" i="26"/>
  <c r="S43" i="28"/>
  <c r="D42" i="28"/>
  <c r="G39" i="33"/>
  <c r="H39" i="33"/>
  <c r="S39" i="33"/>
  <c r="I39" i="33"/>
  <c r="L39" i="33"/>
  <c r="J39" i="33"/>
  <c r="U39" i="33"/>
  <c r="K39" i="33"/>
  <c r="V39" i="33"/>
  <c r="B39" i="33"/>
  <c r="C39" i="33"/>
  <c r="N39" i="33"/>
  <c r="D39" i="33"/>
  <c r="X39" i="33"/>
  <c r="E39" i="33"/>
  <c r="P39" i="33"/>
  <c r="Q39" i="33"/>
  <c r="F39" i="33"/>
  <c r="R39" i="33"/>
  <c r="V43" i="24"/>
  <c r="E43" i="24"/>
  <c r="O45" i="27"/>
  <c r="F45" i="27"/>
  <c r="I43" i="28"/>
  <c r="S43" i="24"/>
  <c r="C45" i="26"/>
  <c r="R43" i="28"/>
  <c r="I42" i="28"/>
  <c r="G44" i="28"/>
  <c r="P43" i="24"/>
  <c r="R45" i="27"/>
  <c r="I45" i="27"/>
  <c r="L45" i="27"/>
  <c r="H43" i="28"/>
  <c r="G43" i="28"/>
  <c r="F44" i="28"/>
  <c r="C48" i="28"/>
  <c r="B48" i="28"/>
  <c r="H44" i="31"/>
  <c r="M39" i="33"/>
  <c r="M43" i="24"/>
  <c r="Q43" i="28"/>
  <c r="P43" i="28"/>
  <c r="F43" i="28"/>
  <c r="I43" i="34"/>
  <c r="T43" i="34"/>
  <c r="J43" i="34"/>
  <c r="L43" i="34"/>
  <c r="K43" i="34"/>
  <c r="V43" i="34"/>
  <c r="M43" i="34"/>
  <c r="B43" i="34"/>
  <c r="C43" i="34"/>
  <c r="W43" i="34"/>
  <c r="N43" i="34"/>
  <c r="D43" i="34"/>
  <c r="X43" i="34"/>
  <c r="O43" i="34"/>
  <c r="E43" i="34"/>
  <c r="P43" i="34"/>
  <c r="Q43" i="34"/>
  <c r="F43" i="34"/>
  <c r="R43" i="34"/>
  <c r="S43" i="34"/>
  <c r="I43" i="24"/>
  <c r="U45" i="27"/>
  <c r="M45" i="27"/>
  <c r="D45" i="27"/>
  <c r="O43" i="28"/>
  <c r="W43" i="24"/>
  <c r="F43" i="24"/>
  <c r="C43" i="24"/>
  <c r="X43" i="28"/>
  <c r="E43" i="28"/>
  <c r="T40" i="35"/>
  <c r="J40" i="35"/>
  <c r="U40" i="35"/>
  <c r="K40" i="35"/>
  <c r="V40" i="35"/>
  <c r="M40" i="35"/>
  <c r="G20" i="35"/>
  <c r="P70" i="14"/>
  <c r="B40" i="35"/>
  <c r="C40" i="35"/>
  <c r="W40" i="35"/>
  <c r="N40" i="35"/>
  <c r="D40" i="35"/>
  <c r="X40" i="35"/>
  <c r="O40" i="35"/>
  <c r="E40" i="35"/>
  <c r="P40" i="35"/>
  <c r="Q40" i="35"/>
  <c r="G40" i="35"/>
  <c r="H40" i="35"/>
  <c r="L40" i="35"/>
  <c r="I40" i="35"/>
  <c r="T43" i="24"/>
  <c r="P45" i="27"/>
  <c r="N43" i="28"/>
  <c r="C44" i="28"/>
  <c r="J39" i="35"/>
  <c r="U39" i="35"/>
  <c r="K39" i="35"/>
  <c r="M39" i="35"/>
  <c r="B39" i="35"/>
  <c r="C39" i="35"/>
  <c r="W39" i="35"/>
  <c r="N39" i="35"/>
  <c r="D39" i="35"/>
  <c r="X39" i="35"/>
  <c r="O39" i="35"/>
  <c r="E39" i="35"/>
  <c r="P39" i="35"/>
  <c r="Q39" i="35"/>
  <c r="F39" i="35"/>
  <c r="R39" i="35"/>
  <c r="L39" i="35"/>
  <c r="S39" i="35"/>
  <c r="T39" i="35"/>
  <c r="W43" i="28"/>
  <c r="C43" i="28"/>
  <c r="E45" i="35"/>
  <c r="I44" i="41"/>
  <c r="D41" i="33"/>
  <c r="E45" i="34"/>
  <c r="F41" i="35"/>
  <c r="D45" i="35"/>
  <c r="I42" i="41"/>
  <c r="H44" i="41"/>
  <c r="G44" i="41"/>
  <c r="C41" i="33"/>
  <c r="B41" i="33"/>
  <c r="F41" i="34"/>
  <c r="D45" i="34"/>
  <c r="C45" i="35"/>
  <c r="B45" i="35"/>
  <c r="H42" i="41"/>
  <c r="G42" i="41"/>
  <c r="F43" i="41"/>
  <c r="Q44" i="41"/>
  <c r="P44" i="41"/>
  <c r="F42" i="41"/>
  <c r="E44" i="41"/>
  <c r="L45" i="35"/>
  <c r="O44" i="41"/>
  <c r="E43" i="41"/>
  <c r="D44" i="41"/>
  <c r="C42" i="34"/>
  <c r="B42" i="34"/>
  <c r="J45" i="35"/>
  <c r="D42" i="41"/>
  <c r="C44" i="41"/>
  <c r="B44" i="41"/>
  <c r="I42" i="33"/>
  <c r="C41" i="34"/>
  <c r="M44" i="41"/>
  <c r="C43" i="41"/>
  <c r="B43" i="41"/>
  <c r="I45" i="35"/>
  <c r="V44" i="41"/>
  <c r="C42" i="41"/>
  <c r="B42" i="41"/>
  <c r="L44" i="41"/>
  <c r="H41" i="33"/>
  <c r="H45" i="35"/>
  <c r="G45" i="35"/>
  <c r="U44" i="41"/>
  <c r="E41" i="42"/>
  <c r="E39" i="50"/>
  <c r="C43" i="50"/>
  <c r="N42" i="51"/>
  <c r="D41" i="51"/>
  <c r="E40" i="42"/>
  <c r="C44" i="42"/>
  <c r="D40" i="50"/>
  <c r="C42" i="50"/>
  <c r="N41" i="51"/>
  <c r="C42" i="51"/>
  <c r="B42" i="51"/>
  <c r="D41" i="42"/>
  <c r="N40" i="50"/>
  <c r="D39" i="50"/>
  <c r="C41" i="50"/>
  <c r="M42" i="51"/>
  <c r="C41" i="51"/>
  <c r="B41" i="51"/>
  <c r="C40" i="50"/>
  <c r="B40" i="50"/>
  <c r="M41" i="51"/>
  <c r="C41" i="42"/>
  <c r="B41" i="42"/>
  <c r="C39" i="50"/>
  <c r="B39" i="50"/>
  <c r="K42" i="51"/>
  <c r="L42" i="51"/>
  <c r="J42" i="51"/>
  <c r="L41" i="51"/>
  <c r="I42" i="51"/>
  <c r="L41" i="42"/>
  <c r="I41" i="51"/>
  <c r="I41" i="42"/>
  <c r="I39" i="50"/>
  <c r="L39" i="50"/>
  <c r="R42" i="51"/>
  <c r="H41" i="51"/>
  <c r="G41" i="51"/>
  <c r="O43" i="38"/>
  <c r="H41" i="38"/>
  <c r="G43" i="38"/>
  <c r="F45" i="38"/>
  <c r="G42" i="38"/>
  <c r="G41" i="38"/>
  <c r="F43" i="38"/>
  <c r="F44" i="69"/>
  <c r="N44" i="69"/>
  <c r="W44" i="69"/>
  <c r="G44" i="69"/>
  <c r="O44" i="69"/>
  <c r="X44" i="69"/>
  <c r="H44" i="69"/>
  <c r="Q44" i="69"/>
  <c r="P44" i="69"/>
  <c r="I44" i="69"/>
  <c r="B44" i="69"/>
  <c r="J44" i="69"/>
  <c r="S44" i="69"/>
  <c r="C44" i="69"/>
  <c r="K44" i="69"/>
  <c r="T44" i="69"/>
  <c r="D44" i="69"/>
  <c r="L44" i="69"/>
  <c r="U44" i="69"/>
  <c r="E44" i="69"/>
  <c r="M44" i="69"/>
  <c r="V44" i="69"/>
  <c r="R44" i="69"/>
  <c r="P44" i="37"/>
  <c r="I44" i="37"/>
  <c r="R44" i="37"/>
  <c r="B44" i="37"/>
  <c r="J44" i="37"/>
  <c r="S44" i="37"/>
  <c r="C44" i="37"/>
  <c r="K44" i="37"/>
  <c r="T44" i="37"/>
  <c r="D44" i="37"/>
  <c r="L44" i="37"/>
  <c r="U44" i="37"/>
  <c r="E44" i="37"/>
  <c r="M44" i="37"/>
  <c r="V44" i="37"/>
  <c r="F44" i="37"/>
  <c r="N44" i="37"/>
  <c r="W44" i="37"/>
  <c r="G44" i="37"/>
  <c r="O44" i="37"/>
  <c r="X44" i="37"/>
  <c r="E43" i="38"/>
  <c r="G40" i="40"/>
  <c r="O40" i="40"/>
  <c r="X40" i="40"/>
  <c r="H40" i="40"/>
  <c r="Q40" i="40"/>
  <c r="C40" i="40"/>
  <c r="K40" i="40"/>
  <c r="T40" i="40"/>
  <c r="W40" i="40"/>
  <c r="P40" i="40"/>
  <c r="B40" i="40"/>
  <c r="D40" i="40"/>
  <c r="I40" i="40"/>
  <c r="J40" i="40"/>
  <c r="E40" i="40"/>
  <c r="L40" i="40"/>
  <c r="R40" i="40"/>
  <c r="F40" i="40"/>
  <c r="M40" i="40"/>
  <c r="S40" i="40"/>
  <c r="N40" i="40"/>
  <c r="U40" i="40"/>
  <c r="D43" i="38"/>
  <c r="D41" i="38"/>
  <c r="C43" i="38"/>
  <c r="C44" i="36"/>
  <c r="K44" i="36"/>
  <c r="T44" i="36"/>
  <c r="D44" i="36"/>
  <c r="L44" i="36"/>
  <c r="U44" i="36"/>
  <c r="E44" i="36"/>
  <c r="M44" i="36"/>
  <c r="V44" i="36"/>
  <c r="F44" i="36"/>
  <c r="N44" i="36"/>
  <c r="W44" i="36"/>
  <c r="G44" i="36"/>
  <c r="O44" i="36"/>
  <c r="X44" i="36"/>
  <c r="P44" i="36"/>
  <c r="I44" i="36"/>
  <c r="R44" i="36"/>
  <c r="B44" i="36"/>
  <c r="J44" i="36"/>
  <c r="S44" i="36"/>
  <c r="K41" i="38"/>
  <c r="J43" i="38"/>
  <c r="C41" i="38"/>
  <c r="B43" i="38"/>
  <c r="B42" i="38"/>
  <c r="B41" i="38"/>
  <c r="M42" i="39"/>
  <c r="F40" i="39"/>
  <c r="E42" i="39"/>
  <c r="D44" i="39"/>
  <c r="C46" i="39"/>
  <c r="P40" i="39"/>
  <c r="E18" i="36"/>
  <c r="B38" i="36"/>
  <c r="K43" i="40"/>
  <c r="I43" i="40"/>
  <c r="H43" i="40"/>
  <c r="G43" i="40"/>
  <c r="D43" i="40"/>
  <c r="J43" i="40"/>
  <c r="C43" i="40"/>
  <c r="L42" i="39"/>
  <c r="E40" i="39"/>
  <c r="D42" i="39"/>
  <c r="E25" i="36"/>
  <c r="B43" i="40"/>
  <c r="E24" i="40"/>
  <c r="P43" i="40"/>
  <c r="F44" i="45"/>
  <c r="N44" i="45"/>
  <c r="W44" i="45"/>
  <c r="G44" i="45"/>
  <c r="O44" i="45"/>
  <c r="X44" i="45"/>
  <c r="I44" i="45"/>
  <c r="R44" i="45"/>
  <c r="C44" i="45"/>
  <c r="K44" i="45"/>
  <c r="T44" i="45"/>
  <c r="D44" i="45"/>
  <c r="L44" i="45"/>
  <c r="U44" i="45"/>
  <c r="E44" i="45"/>
  <c r="M44" i="45"/>
  <c r="V44" i="45"/>
  <c r="I45" i="44"/>
  <c r="J42" i="39"/>
  <c r="C40" i="39"/>
  <c r="B42" i="39"/>
  <c r="E23" i="36"/>
  <c r="H44" i="45"/>
  <c r="E19" i="43"/>
  <c r="E21" i="43"/>
  <c r="E22" i="43"/>
  <c r="E23" i="43"/>
  <c r="B43" i="43"/>
  <c r="E24" i="43"/>
  <c r="E25" i="43"/>
  <c r="E18" i="43"/>
  <c r="E26" i="43"/>
  <c r="I42" i="39"/>
  <c r="B40" i="39"/>
  <c r="E22" i="36"/>
  <c r="G46" i="44"/>
  <c r="O46" i="44"/>
  <c r="B46" i="44"/>
  <c r="J46" i="44"/>
  <c r="S46" i="44"/>
  <c r="D46" i="44"/>
  <c r="E46" i="44"/>
  <c r="M46" i="44"/>
  <c r="F46" i="44"/>
  <c r="J44" i="45"/>
  <c r="Q42" i="39"/>
  <c r="H42" i="39"/>
  <c r="E21" i="36"/>
  <c r="X43" i="40"/>
  <c r="E19" i="40"/>
  <c r="E21" i="40"/>
  <c r="X41" i="40"/>
  <c r="E22" i="40"/>
  <c r="E25" i="40"/>
  <c r="E18" i="40"/>
  <c r="D38" i="48"/>
  <c r="L38" i="48"/>
  <c r="U38" i="48"/>
  <c r="E38" i="48"/>
  <c r="M38" i="48"/>
  <c r="V38" i="48"/>
  <c r="F38" i="48"/>
  <c r="N38" i="48"/>
  <c r="W38" i="48"/>
  <c r="P38" i="48"/>
  <c r="G38" i="48"/>
  <c r="O38" i="48"/>
  <c r="X38" i="48"/>
  <c r="H38" i="48"/>
  <c r="Q38" i="48"/>
  <c r="I38" i="48"/>
  <c r="R38" i="48"/>
  <c r="C38" i="48"/>
  <c r="K38" i="48"/>
  <c r="T38" i="48"/>
  <c r="S38" i="48"/>
  <c r="G42" i="39"/>
  <c r="P42" i="39"/>
  <c r="W43" i="40"/>
  <c r="V43" i="40"/>
  <c r="N38" i="44"/>
  <c r="U43" i="40"/>
  <c r="H45" i="44"/>
  <c r="Q45" i="44"/>
  <c r="P45" i="44"/>
  <c r="B45" i="44"/>
  <c r="J45" i="44"/>
  <c r="S45" i="44"/>
  <c r="C45" i="44"/>
  <c r="K45" i="44"/>
  <c r="T45" i="44"/>
  <c r="D45" i="44"/>
  <c r="L45" i="44"/>
  <c r="U45" i="44"/>
  <c r="E45" i="44"/>
  <c r="M45" i="44"/>
  <c r="V45" i="44"/>
  <c r="F45" i="44"/>
  <c r="N45" i="44"/>
  <c r="W45" i="44"/>
  <c r="G45" i="44"/>
  <c r="O45" i="44"/>
  <c r="X45" i="44"/>
  <c r="T43" i="40"/>
  <c r="N43" i="40"/>
  <c r="E24" i="44"/>
  <c r="E23" i="46"/>
  <c r="E22" i="46"/>
  <c r="E23" i="44"/>
  <c r="D45" i="45"/>
  <c r="E42" i="45"/>
  <c r="C46" i="45"/>
  <c r="E22" i="44"/>
  <c r="G22" i="44"/>
  <c r="M135" i="14"/>
  <c r="E20" i="46"/>
  <c r="E19" i="46"/>
  <c r="E21" i="44"/>
  <c r="I43" i="57"/>
  <c r="R43" i="57"/>
  <c r="B43" i="57"/>
  <c r="J43" i="57"/>
  <c r="S43" i="57"/>
  <c r="C43" i="57"/>
  <c r="K43" i="57"/>
  <c r="T43" i="57"/>
  <c r="D43" i="57"/>
  <c r="L43" i="57"/>
  <c r="U43" i="57"/>
  <c r="E43" i="57"/>
  <c r="M43" i="57"/>
  <c r="V43" i="57"/>
  <c r="G43" i="57"/>
  <c r="O43" i="57"/>
  <c r="X43" i="57"/>
  <c r="P43" i="57"/>
  <c r="W43" i="57"/>
  <c r="N43" i="57"/>
  <c r="F43" i="57"/>
  <c r="Q43" i="57"/>
  <c r="H43" i="57"/>
  <c r="E21" i="46"/>
  <c r="E25" i="46"/>
  <c r="B41" i="57"/>
  <c r="J41" i="57"/>
  <c r="S41" i="57"/>
  <c r="C41" i="57"/>
  <c r="K41" i="57"/>
  <c r="T41" i="57"/>
  <c r="D41" i="57"/>
  <c r="L41" i="57"/>
  <c r="U41" i="57"/>
  <c r="E41" i="57"/>
  <c r="M41" i="57"/>
  <c r="V41" i="57"/>
  <c r="F41" i="57"/>
  <c r="N41" i="57"/>
  <c r="W41" i="57"/>
  <c r="P41" i="57"/>
  <c r="H41" i="57"/>
  <c r="Q41" i="57"/>
  <c r="G41" i="57"/>
  <c r="R41" i="57"/>
  <c r="I41" i="57"/>
  <c r="X41" i="57"/>
  <c r="O41" i="57"/>
  <c r="E20" i="44"/>
  <c r="X40" i="44"/>
  <c r="B43" i="48"/>
  <c r="J43" i="48"/>
  <c r="S43" i="48"/>
  <c r="C43" i="48"/>
  <c r="K43" i="48"/>
  <c r="T43" i="48"/>
  <c r="D43" i="48"/>
  <c r="L43" i="48"/>
  <c r="U43" i="48"/>
  <c r="E43" i="48"/>
  <c r="M43" i="48"/>
  <c r="V43" i="48"/>
  <c r="F43" i="48"/>
  <c r="H43" i="48"/>
  <c r="Q43" i="48"/>
  <c r="P40" i="54"/>
  <c r="G40" i="54"/>
  <c r="O40" i="54"/>
  <c r="X40" i="54"/>
  <c r="H40" i="54"/>
  <c r="Q40" i="54"/>
  <c r="I40" i="54"/>
  <c r="I54" i="54"/>
  <c r="I57" i="54"/>
  <c r="I38" i="54"/>
  <c r="I44" i="54"/>
  <c r="R40" i="54"/>
  <c r="B40" i="54"/>
  <c r="J40" i="54"/>
  <c r="S40" i="54"/>
  <c r="C40" i="54"/>
  <c r="K40" i="54"/>
  <c r="T40" i="54"/>
  <c r="D40" i="54"/>
  <c r="L40" i="54"/>
  <c r="U40" i="54"/>
  <c r="E40" i="54"/>
  <c r="M40" i="54"/>
  <c r="V40" i="54"/>
  <c r="S42" i="45"/>
  <c r="J42" i="45"/>
  <c r="H46" i="45"/>
  <c r="B42" i="45"/>
  <c r="B42" i="48"/>
  <c r="J42" i="48"/>
  <c r="S42" i="48"/>
  <c r="C42" i="48"/>
  <c r="K42" i="48"/>
  <c r="T42" i="48"/>
  <c r="D42" i="48"/>
  <c r="L42" i="48"/>
  <c r="U42" i="48"/>
  <c r="E42" i="48"/>
  <c r="M42" i="48"/>
  <c r="V42" i="48"/>
  <c r="F42" i="48"/>
  <c r="N42" i="48"/>
  <c r="W42" i="48"/>
  <c r="G42" i="48"/>
  <c r="O42" i="48"/>
  <c r="X42" i="48"/>
  <c r="P42" i="48"/>
  <c r="E19" i="44"/>
  <c r="G42" i="45"/>
  <c r="E24" i="46"/>
  <c r="O43" i="48"/>
  <c r="E42" i="49"/>
  <c r="B38" i="50"/>
  <c r="R40" i="53"/>
  <c r="I40" i="53"/>
  <c r="E22" i="53"/>
  <c r="G22" i="53"/>
  <c r="J199" i="14"/>
  <c r="W38" i="54"/>
  <c r="N38" i="54"/>
  <c r="F38" i="54"/>
  <c r="F54" i="54"/>
  <c r="F57" i="54"/>
  <c r="F44" i="54"/>
  <c r="P38" i="54"/>
  <c r="P54" i="54"/>
  <c r="P57" i="54"/>
  <c r="R42" i="55"/>
  <c r="D42" i="55"/>
  <c r="J38" i="56"/>
  <c r="D38" i="57"/>
  <c r="L38" i="57"/>
  <c r="U38" i="57"/>
  <c r="E38" i="57"/>
  <c r="M38" i="57"/>
  <c r="V38" i="57"/>
  <c r="P38" i="57"/>
  <c r="F38" i="57"/>
  <c r="N38" i="57"/>
  <c r="W38" i="57"/>
  <c r="G38" i="57"/>
  <c r="O38" i="57"/>
  <c r="X38" i="57"/>
  <c r="H38" i="57"/>
  <c r="Q38" i="57"/>
  <c r="I38" i="57"/>
  <c r="R38" i="57"/>
  <c r="B38" i="57"/>
  <c r="J38" i="57"/>
  <c r="S38" i="57"/>
  <c r="C38" i="57"/>
  <c r="K38" i="57"/>
  <c r="T38" i="57"/>
  <c r="C40" i="58"/>
  <c r="I42" i="55"/>
  <c r="B42" i="55"/>
  <c r="J42" i="55"/>
  <c r="C42" i="55"/>
  <c r="F42" i="55"/>
  <c r="N42" i="55"/>
  <c r="G42" i="55"/>
  <c r="E21" i="48"/>
  <c r="P38" i="50"/>
  <c r="J42" i="52"/>
  <c r="B42" i="52"/>
  <c r="P40" i="53"/>
  <c r="V38" i="54"/>
  <c r="M38" i="54"/>
  <c r="K42" i="54"/>
  <c r="J44" i="54"/>
  <c r="E38" i="54"/>
  <c r="C42" i="54"/>
  <c r="B44" i="54"/>
  <c r="Q42" i="55"/>
  <c r="E42" i="55"/>
  <c r="E20" i="48"/>
  <c r="E23" i="52"/>
  <c r="W43" i="52"/>
  <c r="U38" i="54"/>
  <c r="U54" i="54"/>
  <c r="U57" i="54"/>
  <c r="L38" i="54"/>
  <c r="J42" i="54"/>
  <c r="D38" i="54"/>
  <c r="B42" i="54"/>
  <c r="P44" i="54"/>
  <c r="X42" i="55"/>
  <c r="O42" i="55"/>
  <c r="M42" i="55"/>
  <c r="N40" i="53"/>
  <c r="F40" i="53"/>
  <c r="K42" i="55"/>
  <c r="E19" i="48"/>
  <c r="T38" i="54"/>
  <c r="K38" i="54"/>
  <c r="H44" i="54"/>
  <c r="C38" i="54"/>
  <c r="W42" i="55"/>
  <c r="L42" i="55"/>
  <c r="I42" i="49"/>
  <c r="V40" i="53"/>
  <c r="M40" i="53"/>
  <c r="E40" i="53"/>
  <c r="D41" i="53"/>
  <c r="S38" i="54"/>
  <c r="J38" i="54"/>
  <c r="B38" i="54"/>
  <c r="P42" i="54"/>
  <c r="D44" i="56"/>
  <c r="L44" i="56"/>
  <c r="E44" i="56"/>
  <c r="M44" i="56"/>
  <c r="V44" i="56"/>
  <c r="F44" i="56"/>
  <c r="N44" i="56"/>
  <c r="W44" i="56"/>
  <c r="G44" i="56"/>
  <c r="O44" i="56"/>
  <c r="X44" i="56"/>
  <c r="H44" i="56"/>
  <c r="P44" i="56"/>
  <c r="I44" i="56"/>
  <c r="R44" i="56"/>
  <c r="B44" i="56"/>
  <c r="J44" i="56"/>
  <c r="S44" i="56"/>
  <c r="C44" i="56"/>
  <c r="K44" i="56"/>
  <c r="T44" i="56"/>
  <c r="L40" i="53"/>
  <c r="D40" i="53"/>
  <c r="H42" i="55"/>
  <c r="T41" i="53"/>
  <c r="R38" i="54"/>
  <c r="O42" i="54"/>
  <c r="N44" i="54"/>
  <c r="G42" i="54"/>
  <c r="U42" i="55"/>
  <c r="H41" i="55"/>
  <c r="T40" i="53"/>
  <c r="K40" i="53"/>
  <c r="J41" i="53"/>
  <c r="Q38" i="54"/>
  <c r="T42" i="55"/>
  <c r="D42" i="56"/>
  <c r="Q38" i="58"/>
  <c r="M44" i="58"/>
  <c r="H38" i="58"/>
  <c r="E44" i="58"/>
  <c r="C42" i="59"/>
  <c r="B44" i="59"/>
  <c r="G44" i="60"/>
  <c r="W39" i="62"/>
  <c r="N39" i="62"/>
  <c r="K42" i="56"/>
  <c r="C42" i="56"/>
  <c r="G44" i="57"/>
  <c r="X38" i="58"/>
  <c r="O38" i="58"/>
  <c r="L44" i="58"/>
  <c r="G38" i="58"/>
  <c r="D44" i="58"/>
  <c r="I44" i="59"/>
  <c r="F44" i="60"/>
  <c r="E20" i="55"/>
  <c r="E22" i="57"/>
  <c r="E19" i="58"/>
  <c r="W38" i="58"/>
  <c r="N38" i="58"/>
  <c r="F38" i="58"/>
  <c r="P38" i="58"/>
  <c r="G39" i="62"/>
  <c r="O39" i="62"/>
  <c r="X39" i="62"/>
  <c r="H39" i="62"/>
  <c r="Q39" i="62"/>
  <c r="I39" i="62"/>
  <c r="R39" i="62"/>
  <c r="B39" i="62"/>
  <c r="J39" i="62"/>
  <c r="S39" i="62"/>
  <c r="C39" i="62"/>
  <c r="K39" i="62"/>
  <c r="T39" i="62"/>
  <c r="E39" i="62"/>
  <c r="M39" i="62"/>
  <c r="V39" i="62"/>
  <c r="P39" i="62"/>
  <c r="V38" i="58"/>
  <c r="M38" i="58"/>
  <c r="E38" i="58"/>
  <c r="B44" i="58"/>
  <c r="D39" i="62"/>
  <c r="B44" i="63"/>
  <c r="J44" i="63"/>
  <c r="S44" i="63"/>
  <c r="C44" i="63"/>
  <c r="K44" i="63"/>
  <c r="T44" i="63"/>
  <c r="D44" i="63"/>
  <c r="L44" i="63"/>
  <c r="U44" i="63"/>
  <c r="E44" i="63"/>
  <c r="M44" i="63"/>
  <c r="V44" i="63"/>
  <c r="F44" i="63"/>
  <c r="N44" i="63"/>
  <c r="W44" i="63"/>
  <c r="G44" i="63"/>
  <c r="O44" i="63"/>
  <c r="X44" i="63"/>
  <c r="H44" i="63"/>
  <c r="Q44" i="63"/>
  <c r="P44" i="63"/>
  <c r="I44" i="63"/>
  <c r="R44" i="63"/>
  <c r="E18" i="55"/>
  <c r="E20" i="57"/>
  <c r="P42" i="56"/>
  <c r="U38" i="58"/>
  <c r="L38" i="58"/>
  <c r="D38" i="58"/>
  <c r="P44" i="58"/>
  <c r="B42" i="61"/>
  <c r="C42" i="61"/>
  <c r="K42" i="61"/>
  <c r="D42" i="61"/>
  <c r="L42" i="61"/>
  <c r="U42" i="61"/>
  <c r="E42" i="61"/>
  <c r="M42" i="61"/>
  <c r="F42" i="61"/>
  <c r="G42" i="61"/>
  <c r="O42" i="61"/>
  <c r="X42" i="61"/>
  <c r="P42" i="61"/>
  <c r="H42" i="61"/>
  <c r="Q42" i="61"/>
  <c r="T38" i="58"/>
  <c r="K38" i="58"/>
  <c r="C38" i="58"/>
  <c r="E24" i="55"/>
  <c r="E23" i="58"/>
  <c r="H43" i="58"/>
  <c r="S38" i="58"/>
  <c r="J38" i="58"/>
  <c r="B38" i="58"/>
  <c r="I43" i="66"/>
  <c r="F43" i="66"/>
  <c r="Q43" i="66"/>
  <c r="E22" i="58"/>
  <c r="R38" i="58"/>
  <c r="G44" i="61"/>
  <c r="S42" i="63"/>
  <c r="J42" i="63"/>
  <c r="B42" i="63"/>
  <c r="G42" i="64"/>
  <c r="L42" i="65"/>
  <c r="J42" i="65"/>
  <c r="F44" i="61"/>
  <c r="R42" i="63"/>
  <c r="I42" i="63"/>
  <c r="N42" i="64"/>
  <c r="F42" i="64"/>
  <c r="T42" i="65"/>
  <c r="E21" i="61"/>
  <c r="E18" i="62"/>
  <c r="E23" i="63"/>
  <c r="G43" i="63"/>
  <c r="E24" i="66"/>
  <c r="G24" i="66"/>
  <c r="D285" i="14"/>
  <c r="E19" i="66"/>
  <c r="E20" i="66"/>
  <c r="E21" i="66"/>
  <c r="F41" i="66"/>
  <c r="E22" i="66"/>
  <c r="Q42" i="63"/>
  <c r="H42" i="63"/>
  <c r="P42" i="63"/>
  <c r="F43" i="67"/>
  <c r="N43" i="67"/>
  <c r="W43" i="67"/>
  <c r="P43" i="67"/>
  <c r="I43" i="67"/>
  <c r="R43" i="67"/>
  <c r="B43" i="67"/>
  <c r="J43" i="67"/>
  <c r="S43" i="67"/>
  <c r="C43" i="67"/>
  <c r="K43" i="67"/>
  <c r="T43" i="67"/>
  <c r="D43" i="67"/>
  <c r="L43" i="67"/>
  <c r="U43" i="67"/>
  <c r="X42" i="63"/>
  <c r="O42" i="63"/>
  <c r="G42" i="63"/>
  <c r="E19" i="61"/>
  <c r="E24" i="62"/>
  <c r="E21" i="63"/>
  <c r="T41" i="63"/>
  <c r="E42" i="67"/>
  <c r="M42" i="67"/>
  <c r="V42" i="67"/>
  <c r="F42" i="67"/>
  <c r="N42" i="67"/>
  <c r="W42" i="67"/>
  <c r="G42" i="67"/>
  <c r="O42" i="67"/>
  <c r="X42" i="67"/>
  <c r="I42" i="67"/>
  <c r="R42" i="67"/>
  <c r="B42" i="67"/>
  <c r="J42" i="67"/>
  <c r="S42" i="67"/>
  <c r="C42" i="67"/>
  <c r="K42" i="67"/>
  <c r="T42" i="67"/>
  <c r="D42" i="67"/>
  <c r="L42" i="67"/>
  <c r="U42" i="67"/>
  <c r="K44" i="61"/>
  <c r="C44" i="61"/>
  <c r="W42" i="63"/>
  <c r="N42" i="63"/>
  <c r="F42" i="63"/>
  <c r="K42" i="64"/>
  <c r="C42" i="64"/>
  <c r="E23" i="62"/>
  <c r="E20" i="63"/>
  <c r="G42" i="65"/>
  <c r="B42" i="65"/>
  <c r="V42" i="63"/>
  <c r="M42" i="63"/>
  <c r="E42" i="63"/>
  <c r="E22" i="62"/>
  <c r="E19" i="63"/>
  <c r="E43" i="67"/>
  <c r="U42" i="63"/>
  <c r="L42" i="63"/>
  <c r="D42" i="63"/>
  <c r="C42" i="65"/>
  <c r="P42" i="65"/>
  <c r="H42" i="65"/>
  <c r="Q42" i="65"/>
  <c r="M40" i="68"/>
  <c r="E21" i="62"/>
  <c r="D42" i="65"/>
  <c r="T42" i="63"/>
  <c r="K42" i="63"/>
  <c r="I39" i="68"/>
  <c r="E19" i="67"/>
  <c r="E24" i="68"/>
  <c r="E24" i="65"/>
  <c r="E18" i="67"/>
  <c r="E23" i="68"/>
  <c r="Q43" i="68"/>
  <c r="E23" i="65"/>
  <c r="E22" i="68"/>
  <c r="E23" i="70"/>
  <c r="L42" i="69"/>
  <c r="D42" i="69"/>
  <c r="E24" i="67"/>
  <c r="E21" i="68"/>
  <c r="U41" i="68"/>
  <c r="E22" i="70"/>
  <c r="K42" i="69"/>
  <c r="C42" i="69"/>
  <c r="E21" i="70"/>
  <c r="U41" i="70"/>
  <c r="E20" i="70"/>
  <c r="I42" i="69"/>
  <c r="P42" i="69"/>
  <c r="E19" i="70"/>
  <c r="O42" i="69"/>
  <c r="E25" i="47"/>
  <c r="E24" i="47"/>
  <c r="E23" i="47"/>
  <c r="E22" i="47"/>
  <c r="E21" i="47"/>
  <c r="E20" i="47"/>
  <c r="E19" i="47"/>
  <c r="E26" i="47"/>
  <c r="G26" i="47"/>
  <c r="G161" i="14"/>
  <c r="V40" i="68"/>
  <c r="K40" i="58"/>
  <c r="W38" i="44"/>
  <c r="F42" i="39"/>
  <c r="C44" i="57"/>
  <c r="G24" i="57"/>
  <c r="G222" i="14"/>
  <c r="I38" i="38"/>
  <c r="H38" i="38"/>
  <c r="J38" i="38"/>
  <c r="K38" i="38"/>
  <c r="L38" i="38"/>
  <c r="M38" i="38"/>
  <c r="E38" i="38"/>
  <c r="F38" i="38"/>
  <c r="R38" i="38"/>
  <c r="D38" i="38"/>
  <c r="S38" i="38"/>
  <c r="T38" i="38"/>
  <c r="P38" i="38"/>
  <c r="V38" i="38"/>
  <c r="B38" i="38"/>
  <c r="W38" i="38"/>
  <c r="X38" i="38"/>
  <c r="U38" i="38"/>
  <c r="C38" i="38"/>
  <c r="G38" i="38"/>
  <c r="O38" i="38"/>
  <c r="N38" i="38"/>
  <c r="Q38" i="38"/>
  <c r="G18" i="38"/>
  <c r="J89" i="14"/>
  <c r="S41" i="53"/>
  <c r="L41" i="53"/>
  <c r="X40" i="58"/>
  <c r="S40" i="58"/>
  <c r="F38" i="44"/>
  <c r="I40" i="39"/>
  <c r="G40" i="39"/>
  <c r="T40" i="39"/>
  <c r="U40" i="39"/>
  <c r="W40" i="39"/>
  <c r="M40" i="39"/>
  <c r="Q40" i="39"/>
  <c r="X40" i="39"/>
  <c r="J40" i="39"/>
  <c r="D40" i="39"/>
  <c r="H40" i="39"/>
  <c r="O40" i="39"/>
  <c r="K40" i="39"/>
  <c r="S40" i="39"/>
  <c r="G20" i="39"/>
  <c r="M91" i="14"/>
  <c r="N40" i="39"/>
  <c r="V40" i="39"/>
  <c r="R40" i="39"/>
  <c r="L40" i="39"/>
  <c r="P44" i="38"/>
  <c r="G24" i="38"/>
  <c r="J95" i="14"/>
  <c r="B41" i="53"/>
  <c r="G21" i="53"/>
  <c r="J198" i="14"/>
  <c r="R41" i="53"/>
  <c r="I41" i="53"/>
  <c r="U41" i="53"/>
  <c r="O40" i="58"/>
  <c r="J40" i="58"/>
  <c r="D38" i="44"/>
  <c r="H38" i="44"/>
  <c r="F40" i="68"/>
  <c r="W40" i="68"/>
  <c r="G20" i="68"/>
  <c r="J281" i="14"/>
  <c r="L40" i="68"/>
  <c r="O41" i="53"/>
  <c r="G40" i="58"/>
  <c r="B40" i="58"/>
  <c r="K38" i="44"/>
  <c r="C44" i="39"/>
  <c r="G24" i="39"/>
  <c r="M95" i="14"/>
  <c r="F42" i="52"/>
  <c r="P41" i="38"/>
  <c r="J41" i="38"/>
  <c r="L41" i="38"/>
  <c r="M41" i="38"/>
  <c r="N41" i="38"/>
  <c r="O41" i="38"/>
  <c r="Q41" i="38"/>
  <c r="S41" i="38"/>
  <c r="T41" i="38"/>
  <c r="U41" i="38"/>
  <c r="V41" i="38"/>
  <c r="X41" i="38"/>
  <c r="G21" i="38"/>
  <c r="J92" i="14"/>
  <c r="F41" i="38"/>
  <c r="I41" i="38"/>
  <c r="W41" i="38"/>
  <c r="E41" i="38"/>
  <c r="R41" i="38"/>
  <c r="P45" i="38"/>
  <c r="G25" i="38"/>
  <c r="J96" i="14"/>
  <c r="E40" i="68"/>
  <c r="S40" i="68"/>
  <c r="D40" i="68"/>
  <c r="F41" i="53"/>
  <c r="X41" i="53"/>
  <c r="P40" i="58"/>
  <c r="R40" i="58"/>
  <c r="P44" i="60"/>
  <c r="B39" i="57"/>
  <c r="X39" i="57"/>
  <c r="R43" i="48"/>
  <c r="W43" i="48"/>
  <c r="G43" i="48"/>
  <c r="P43" i="48"/>
  <c r="I43" i="48"/>
  <c r="X43" i="48"/>
  <c r="N43" i="48"/>
  <c r="G23" i="48"/>
  <c r="J158" i="14"/>
  <c r="Q42" i="48"/>
  <c r="G22" i="48"/>
  <c r="J157" i="14"/>
  <c r="T40" i="68"/>
  <c r="I40" i="58"/>
  <c r="B40" i="68"/>
  <c r="K40" i="68"/>
  <c r="N41" i="53"/>
  <c r="N40" i="58"/>
  <c r="Q40" i="58"/>
  <c r="H44" i="58"/>
  <c r="E41" i="55"/>
  <c r="G21" i="55"/>
  <c r="P198" i="14"/>
  <c r="B38" i="48"/>
  <c r="J38" i="48"/>
  <c r="G18" i="48"/>
  <c r="J153" i="14"/>
  <c r="C40" i="68"/>
  <c r="W41" i="53"/>
  <c r="F40" i="58"/>
  <c r="H40" i="58"/>
  <c r="M43" i="40"/>
  <c r="F43" i="40"/>
  <c r="Q43" i="40"/>
  <c r="E43" i="40"/>
  <c r="O43" i="40"/>
  <c r="R43" i="40"/>
  <c r="L43" i="40"/>
  <c r="S43" i="40"/>
  <c r="G23" i="40"/>
  <c r="P94" i="14"/>
  <c r="R40" i="68"/>
  <c r="N40" i="68"/>
  <c r="V40" i="58"/>
  <c r="B44" i="61"/>
  <c r="G24" i="61"/>
  <c r="D264" i="14"/>
  <c r="P45" i="39"/>
  <c r="G25" i="39"/>
  <c r="M96" i="14"/>
  <c r="V40" i="40"/>
  <c r="G20" i="40"/>
  <c r="P91" i="14"/>
  <c r="I40" i="68"/>
  <c r="M40" i="58"/>
  <c r="B42" i="64"/>
  <c r="J40" i="68"/>
  <c r="W40" i="58"/>
  <c r="H40" i="68"/>
  <c r="E41" i="53"/>
  <c r="E40" i="58"/>
  <c r="P41" i="53"/>
  <c r="D40" i="56"/>
  <c r="B40" i="56"/>
  <c r="L40" i="56"/>
  <c r="T40" i="56"/>
  <c r="P40" i="56"/>
  <c r="G40" i="56"/>
  <c r="S40" i="56"/>
  <c r="F40" i="56"/>
  <c r="K40" i="56"/>
  <c r="R40" i="56"/>
  <c r="E40" i="56"/>
  <c r="Q40" i="56"/>
  <c r="J40" i="56"/>
  <c r="X40" i="56"/>
  <c r="O40" i="56"/>
  <c r="W40" i="56"/>
  <c r="I40" i="56"/>
  <c r="V40" i="56"/>
  <c r="N40" i="56"/>
  <c r="H40" i="56"/>
  <c r="U40" i="56"/>
  <c r="C40" i="56"/>
  <c r="M40" i="56"/>
  <c r="G20" i="56"/>
  <c r="D218" i="14"/>
  <c r="Q40" i="68"/>
  <c r="X40" i="68"/>
  <c r="M41" i="53"/>
  <c r="U40" i="58"/>
  <c r="H41" i="53"/>
  <c r="G42" i="56"/>
  <c r="G22" i="56"/>
  <c r="D220" i="14"/>
  <c r="P43" i="38"/>
  <c r="W43" i="38"/>
  <c r="X43" i="38"/>
  <c r="H43" i="38"/>
  <c r="I43" i="38"/>
  <c r="K43" i="38"/>
  <c r="L43" i="38"/>
  <c r="N43" i="38"/>
  <c r="Q43" i="38"/>
  <c r="R43" i="38"/>
  <c r="S43" i="38"/>
  <c r="T43" i="38"/>
  <c r="U43" i="38"/>
  <c r="G23" i="38"/>
  <c r="J94" i="14"/>
  <c r="M43" i="38"/>
  <c r="V43" i="38"/>
  <c r="R38" i="44"/>
  <c r="T38" i="44"/>
  <c r="V38" i="44"/>
  <c r="J38" i="44"/>
  <c r="L38" i="44"/>
  <c r="Q38" i="44"/>
  <c r="S38" i="44"/>
  <c r="U38" i="44"/>
  <c r="G38" i="44"/>
  <c r="O38" i="44"/>
  <c r="P38" i="44"/>
  <c r="E38" i="44"/>
  <c r="G18" i="44"/>
  <c r="M131" i="14"/>
  <c r="X38" i="44"/>
  <c r="O40" i="68"/>
  <c r="C41" i="53"/>
  <c r="V41" i="53"/>
  <c r="L40" i="58"/>
  <c r="Q41" i="53"/>
  <c r="P42" i="38"/>
  <c r="G22" i="38"/>
  <c r="J93" i="14"/>
  <c r="G40" i="68"/>
  <c r="D40" i="58"/>
  <c r="B38" i="44"/>
  <c r="H46" i="44"/>
  <c r="C40" i="53"/>
  <c r="X40" i="53"/>
  <c r="B40" i="53"/>
  <c r="H40" i="53"/>
  <c r="O40" i="53"/>
  <c r="W40" i="53"/>
  <c r="G40" i="53"/>
  <c r="S40" i="53"/>
  <c r="J40" i="53"/>
  <c r="G20" i="53"/>
  <c r="J197" i="14"/>
  <c r="Q40" i="53"/>
  <c r="U40" i="53"/>
  <c r="M43" i="67"/>
  <c r="G43" i="67"/>
  <c r="G23" i="67"/>
  <c r="G284" i="14"/>
  <c r="Q43" i="67"/>
  <c r="V43" i="67"/>
  <c r="H43" i="67"/>
  <c r="O43" i="67"/>
  <c r="X43" i="67"/>
  <c r="F39" i="62"/>
  <c r="L39" i="62"/>
  <c r="G19" i="62"/>
  <c r="G259" i="14"/>
  <c r="U39" i="62"/>
  <c r="P40" i="38"/>
  <c r="I40" i="38"/>
  <c r="M40" i="38"/>
  <c r="G40" i="38"/>
  <c r="N40" i="38"/>
  <c r="O40" i="38"/>
  <c r="Q40" i="38"/>
  <c r="E40" i="38"/>
  <c r="F40" i="38"/>
  <c r="R40" i="38"/>
  <c r="T40" i="38"/>
  <c r="C40" i="38"/>
  <c r="U40" i="38"/>
  <c r="V40" i="38"/>
  <c r="B40" i="38"/>
  <c r="K40" i="38"/>
  <c r="J40" i="38"/>
  <c r="X40" i="38"/>
  <c r="S40" i="38"/>
  <c r="W40" i="38"/>
  <c r="G20" i="38"/>
  <c r="J91" i="14"/>
  <c r="H40" i="38"/>
  <c r="L40" i="38"/>
  <c r="D40" i="38"/>
  <c r="P40" i="68"/>
  <c r="K41" i="53"/>
  <c r="T40" i="58"/>
  <c r="I38" i="44"/>
  <c r="M38" i="44"/>
  <c r="N43" i="56"/>
  <c r="C43" i="56"/>
  <c r="H43" i="56"/>
  <c r="U43" i="56"/>
  <c r="M43" i="56"/>
  <c r="B43" i="56"/>
  <c r="G43" i="56"/>
  <c r="L43" i="56"/>
  <c r="T43" i="56"/>
  <c r="S43" i="56"/>
  <c r="G23" i="56"/>
  <c r="D221" i="14"/>
  <c r="P43" i="56"/>
  <c r="K43" i="56"/>
  <c r="F43" i="56"/>
  <c r="R43" i="56"/>
  <c r="E43" i="56"/>
  <c r="Q43" i="56"/>
  <c r="J43" i="56"/>
  <c r="X43" i="56"/>
  <c r="D43" i="56"/>
  <c r="O43" i="56"/>
  <c r="W43" i="56"/>
  <c r="I43" i="56"/>
  <c r="V43" i="56"/>
  <c r="I38" i="58"/>
  <c r="G18" i="58"/>
  <c r="J216" i="14"/>
  <c r="I39" i="38"/>
  <c r="H39" i="38"/>
  <c r="J39" i="38"/>
  <c r="K39" i="38"/>
  <c r="L39" i="38"/>
  <c r="G39" i="38"/>
  <c r="N39" i="38"/>
  <c r="O39" i="38"/>
  <c r="Q39" i="38"/>
  <c r="E39" i="38"/>
  <c r="F39" i="38"/>
  <c r="R39" i="38"/>
  <c r="D39" i="38"/>
  <c r="S39" i="38"/>
  <c r="C39" i="38"/>
  <c r="U39" i="38"/>
  <c r="V39" i="38"/>
  <c r="P39" i="38"/>
  <c r="B39" i="38"/>
  <c r="W39" i="38"/>
  <c r="T39" i="38"/>
  <c r="X39" i="38"/>
  <c r="M39" i="38"/>
  <c r="G19" i="38"/>
  <c r="J90" i="14"/>
  <c r="E40" i="70"/>
  <c r="M40" i="70"/>
  <c r="V40" i="70"/>
  <c r="F40" i="70"/>
  <c r="N40" i="70"/>
  <c r="W40" i="70"/>
  <c r="P40" i="70"/>
  <c r="I40" i="70"/>
  <c r="R40" i="70"/>
  <c r="B40" i="70"/>
  <c r="J40" i="70"/>
  <c r="S40" i="70"/>
  <c r="C40" i="70"/>
  <c r="K40" i="70"/>
  <c r="T40" i="70"/>
  <c r="D40" i="70"/>
  <c r="L40" i="70"/>
  <c r="U40" i="70"/>
  <c r="Q40" i="70"/>
  <c r="O40" i="70"/>
  <c r="H40" i="70"/>
  <c r="X40" i="70"/>
  <c r="G40" i="70"/>
  <c r="G20" i="70"/>
  <c r="P281" i="14"/>
  <c r="F41" i="62"/>
  <c r="N41" i="62"/>
  <c r="W41" i="62"/>
  <c r="G41" i="62"/>
  <c r="O41" i="62"/>
  <c r="X41" i="62"/>
  <c r="P41" i="62"/>
  <c r="H41" i="62"/>
  <c r="Q41" i="62"/>
  <c r="I41" i="62"/>
  <c r="R41" i="62"/>
  <c r="B41" i="62"/>
  <c r="J41" i="62"/>
  <c r="S41" i="62"/>
  <c r="D41" i="62"/>
  <c r="L41" i="62"/>
  <c r="U41" i="62"/>
  <c r="E41" i="62"/>
  <c r="M41" i="62"/>
  <c r="V41" i="62"/>
  <c r="C41" i="62"/>
  <c r="K41" i="62"/>
  <c r="T41" i="62"/>
  <c r="G21" i="62"/>
  <c r="G261" i="14"/>
  <c r="J43" i="63"/>
  <c r="D43" i="63"/>
  <c r="F43" i="63"/>
  <c r="N43" i="63"/>
  <c r="H43" i="63"/>
  <c r="X43" i="63"/>
  <c r="V40" i="44"/>
  <c r="H40" i="44"/>
  <c r="N40" i="44"/>
  <c r="T40" i="44"/>
  <c r="G20" i="44"/>
  <c r="M133" i="14"/>
  <c r="F42" i="40"/>
  <c r="N42" i="40"/>
  <c r="W42" i="40"/>
  <c r="G42" i="40"/>
  <c r="O42" i="40"/>
  <c r="B42" i="40"/>
  <c r="J42" i="40"/>
  <c r="S42" i="40"/>
  <c r="U42" i="40"/>
  <c r="V42" i="40"/>
  <c r="X42" i="40"/>
  <c r="P42" i="40"/>
  <c r="C42" i="40"/>
  <c r="D42" i="40"/>
  <c r="H42" i="40"/>
  <c r="I42" i="40"/>
  <c r="K42" i="40"/>
  <c r="E42" i="40"/>
  <c r="L42" i="40"/>
  <c r="Q42" i="40"/>
  <c r="R42" i="40"/>
  <c r="M42" i="40"/>
  <c r="T42" i="40"/>
  <c r="G22" i="40"/>
  <c r="P93" i="14"/>
  <c r="D42" i="36"/>
  <c r="L42" i="36"/>
  <c r="U42" i="36"/>
  <c r="E42" i="36"/>
  <c r="M42" i="36"/>
  <c r="V42" i="36"/>
  <c r="F42" i="36"/>
  <c r="N42" i="36"/>
  <c r="W42" i="36"/>
  <c r="G42" i="36"/>
  <c r="O42" i="36"/>
  <c r="X42" i="36"/>
  <c r="P42" i="36"/>
  <c r="H42" i="36"/>
  <c r="Q42" i="36"/>
  <c r="B42" i="36"/>
  <c r="J42" i="36"/>
  <c r="S42" i="36"/>
  <c r="C42" i="36"/>
  <c r="K42" i="36"/>
  <c r="T42" i="36"/>
  <c r="I42" i="36"/>
  <c r="R42" i="36"/>
  <c r="G22" i="36"/>
  <c r="D93" i="14"/>
  <c r="B42" i="37"/>
  <c r="J42" i="37"/>
  <c r="S42" i="37"/>
  <c r="C42" i="37"/>
  <c r="K42" i="37"/>
  <c r="T42" i="37"/>
  <c r="D42" i="37"/>
  <c r="L42" i="37"/>
  <c r="U42" i="37"/>
  <c r="E42" i="37"/>
  <c r="M42" i="37"/>
  <c r="V42" i="37"/>
  <c r="F42" i="37"/>
  <c r="N42" i="37"/>
  <c r="W42" i="37"/>
  <c r="G42" i="37"/>
  <c r="O42" i="37"/>
  <c r="X42" i="37"/>
  <c r="P42" i="37"/>
  <c r="H42" i="37"/>
  <c r="Q42" i="37"/>
  <c r="R42" i="37"/>
  <c r="I42" i="37"/>
  <c r="X39" i="40"/>
  <c r="P39" i="40"/>
  <c r="B39" i="40"/>
  <c r="C39" i="40"/>
  <c r="D39" i="40"/>
  <c r="I39" i="40"/>
  <c r="J39" i="40"/>
  <c r="E39" i="40"/>
  <c r="H39" i="40"/>
  <c r="K39" i="40"/>
  <c r="L39" i="40"/>
  <c r="R39" i="40"/>
  <c r="F39" i="40"/>
  <c r="G39" i="40"/>
  <c r="M39" i="40"/>
  <c r="Q39" i="40"/>
  <c r="S39" i="40"/>
  <c r="N39" i="40"/>
  <c r="O39" i="40"/>
  <c r="T39" i="40"/>
  <c r="U39" i="40"/>
  <c r="V39" i="40"/>
  <c r="W39" i="40"/>
  <c r="G19" i="40"/>
  <c r="P90" i="14"/>
  <c r="H38" i="62"/>
  <c r="Q38" i="62"/>
  <c r="I38" i="62"/>
  <c r="R38" i="62"/>
  <c r="B38" i="62"/>
  <c r="J38" i="62"/>
  <c r="S38" i="62"/>
  <c r="C38" i="62"/>
  <c r="K38" i="62"/>
  <c r="T38" i="62"/>
  <c r="D38" i="62"/>
  <c r="L38" i="62"/>
  <c r="U38" i="62"/>
  <c r="E38" i="62"/>
  <c r="M38" i="62"/>
  <c r="V38" i="62"/>
  <c r="P38" i="62"/>
  <c r="F38" i="62"/>
  <c r="N38" i="62"/>
  <c r="W38" i="62"/>
  <c r="G38" i="62"/>
  <c r="O38" i="62"/>
  <c r="X38" i="62"/>
  <c r="G18" i="62"/>
  <c r="G258" i="14"/>
  <c r="E44" i="62"/>
  <c r="M44" i="62"/>
  <c r="V44" i="62"/>
  <c r="F44" i="62"/>
  <c r="N44" i="62"/>
  <c r="W44" i="62"/>
  <c r="G44" i="62"/>
  <c r="O44" i="62"/>
  <c r="X44" i="62"/>
  <c r="H44" i="62"/>
  <c r="Q44" i="62"/>
  <c r="P44" i="62"/>
  <c r="I44" i="62"/>
  <c r="R44" i="62"/>
  <c r="B44" i="62"/>
  <c r="J44" i="62"/>
  <c r="S44" i="62"/>
  <c r="C44" i="62"/>
  <c r="K44" i="62"/>
  <c r="T44" i="62"/>
  <c r="D44" i="62"/>
  <c r="L44" i="62"/>
  <c r="U44" i="62"/>
  <c r="G24" i="62"/>
  <c r="G264" i="14"/>
  <c r="C45" i="36"/>
  <c r="K45" i="36"/>
  <c r="T45" i="36"/>
  <c r="D45" i="36"/>
  <c r="L45" i="36"/>
  <c r="U45" i="36"/>
  <c r="E45" i="36"/>
  <c r="M45" i="36"/>
  <c r="V45" i="36"/>
  <c r="F45" i="36"/>
  <c r="N45" i="36"/>
  <c r="W45" i="36"/>
  <c r="G45" i="36"/>
  <c r="O45" i="36"/>
  <c r="X45" i="36"/>
  <c r="H45" i="36"/>
  <c r="Q45" i="36"/>
  <c r="P45" i="36"/>
  <c r="I45" i="36"/>
  <c r="R45" i="36"/>
  <c r="S45" i="36"/>
  <c r="B45" i="36"/>
  <c r="J45" i="36"/>
  <c r="G25" i="36"/>
  <c r="D96" i="14"/>
  <c r="V41" i="70"/>
  <c r="K41" i="70"/>
  <c r="H44" i="55"/>
  <c r="P44" i="55"/>
  <c r="I44" i="55"/>
  <c r="B44" i="55"/>
  <c r="J44" i="55"/>
  <c r="E44" i="55"/>
  <c r="M44" i="55"/>
  <c r="F44" i="55"/>
  <c r="N44" i="55"/>
  <c r="S44" i="55"/>
  <c r="C44" i="55"/>
  <c r="T44" i="55"/>
  <c r="U44" i="55"/>
  <c r="G44" i="55"/>
  <c r="V44" i="55"/>
  <c r="K44" i="55"/>
  <c r="L44" i="55"/>
  <c r="W44" i="55"/>
  <c r="O44" i="55"/>
  <c r="X44" i="55"/>
  <c r="Q44" i="55"/>
  <c r="R44" i="55"/>
  <c r="D44" i="55"/>
  <c r="G24" i="55"/>
  <c r="P201" i="14"/>
  <c r="B42" i="68"/>
  <c r="J42" i="68"/>
  <c r="S42" i="68"/>
  <c r="C42" i="68"/>
  <c r="K42" i="68"/>
  <c r="T42" i="68"/>
  <c r="D42" i="68"/>
  <c r="L42" i="68"/>
  <c r="U42" i="68"/>
  <c r="F42" i="68"/>
  <c r="N42" i="68"/>
  <c r="W42" i="68"/>
  <c r="G42" i="68"/>
  <c r="O42" i="68"/>
  <c r="X42" i="68"/>
  <c r="P42" i="68"/>
  <c r="H42" i="68"/>
  <c r="Q42" i="68"/>
  <c r="I42" i="68"/>
  <c r="R42" i="68"/>
  <c r="M42" i="68"/>
  <c r="E42" i="68"/>
  <c r="V42" i="68"/>
  <c r="G22" i="68"/>
  <c r="J283" i="14"/>
  <c r="B39" i="61"/>
  <c r="J39" i="61"/>
  <c r="C39" i="61"/>
  <c r="K39" i="61"/>
  <c r="D39" i="61"/>
  <c r="L39" i="61"/>
  <c r="U39" i="61"/>
  <c r="E39" i="61"/>
  <c r="M39" i="61"/>
  <c r="V39" i="61"/>
  <c r="F39" i="61"/>
  <c r="N39" i="61"/>
  <c r="W39" i="61"/>
  <c r="P39" i="61"/>
  <c r="H39" i="61"/>
  <c r="Q39" i="61"/>
  <c r="X39" i="61"/>
  <c r="S39" i="61"/>
  <c r="G39" i="61"/>
  <c r="R39" i="61"/>
  <c r="T39" i="61"/>
  <c r="O39" i="61"/>
  <c r="I39" i="61"/>
  <c r="G19" i="61"/>
  <c r="D259" i="14"/>
  <c r="B42" i="53"/>
  <c r="J42" i="53"/>
  <c r="S42" i="53"/>
  <c r="C42" i="53"/>
  <c r="K42" i="53"/>
  <c r="T42" i="53"/>
  <c r="D42" i="53"/>
  <c r="L42" i="53"/>
  <c r="U42" i="53"/>
  <c r="E42" i="53"/>
  <c r="M42" i="53"/>
  <c r="V42" i="53"/>
  <c r="F42" i="53"/>
  <c r="N42" i="53"/>
  <c r="W42" i="53"/>
  <c r="G42" i="53"/>
  <c r="O42" i="53"/>
  <c r="X42" i="53"/>
  <c r="H42" i="53"/>
  <c r="Q42" i="53"/>
  <c r="I42" i="53"/>
  <c r="R42" i="53"/>
  <c r="P42" i="53"/>
  <c r="D40" i="63"/>
  <c r="L40" i="63"/>
  <c r="U40" i="63"/>
  <c r="E40" i="63"/>
  <c r="M40" i="63"/>
  <c r="V40" i="63"/>
  <c r="F40" i="63"/>
  <c r="N40" i="63"/>
  <c r="W40" i="63"/>
  <c r="P40" i="63"/>
  <c r="G40" i="63"/>
  <c r="O40" i="63"/>
  <c r="X40" i="63"/>
  <c r="H40" i="63"/>
  <c r="Q40" i="63"/>
  <c r="I40" i="63"/>
  <c r="R40" i="63"/>
  <c r="B40" i="63"/>
  <c r="J40" i="63"/>
  <c r="S40" i="63"/>
  <c r="C40" i="63"/>
  <c r="K40" i="63"/>
  <c r="T40" i="63"/>
  <c r="G20" i="63"/>
  <c r="J260" i="14"/>
  <c r="G42" i="58"/>
  <c r="O42" i="58"/>
  <c r="X42" i="58"/>
  <c r="P42" i="58"/>
  <c r="H42" i="58"/>
  <c r="Q42" i="58"/>
  <c r="I42" i="58"/>
  <c r="R42" i="58"/>
  <c r="B42" i="58"/>
  <c r="J42" i="58"/>
  <c r="S42" i="58"/>
  <c r="C42" i="58"/>
  <c r="K42" i="58"/>
  <c r="T42" i="58"/>
  <c r="D42" i="58"/>
  <c r="L42" i="58"/>
  <c r="U42" i="58"/>
  <c r="E42" i="58"/>
  <c r="M42" i="58"/>
  <c r="V42" i="58"/>
  <c r="F42" i="58"/>
  <c r="N42" i="58"/>
  <c r="W42" i="58"/>
  <c r="G22" i="58"/>
  <c r="J220" i="14"/>
  <c r="E43" i="62"/>
  <c r="M43" i="62"/>
  <c r="V43" i="62"/>
  <c r="F43" i="62"/>
  <c r="N43" i="62"/>
  <c r="W43" i="62"/>
  <c r="G43" i="62"/>
  <c r="O43" i="62"/>
  <c r="X43" i="62"/>
  <c r="H43" i="62"/>
  <c r="Q43" i="62"/>
  <c r="P43" i="62"/>
  <c r="I43" i="62"/>
  <c r="R43" i="62"/>
  <c r="C43" i="62"/>
  <c r="K43" i="62"/>
  <c r="T43" i="62"/>
  <c r="B43" i="62"/>
  <c r="J43" i="62"/>
  <c r="S43" i="62"/>
  <c r="D43" i="62"/>
  <c r="L43" i="62"/>
  <c r="U43" i="62"/>
  <c r="G23" i="62"/>
  <c r="G263" i="14"/>
  <c r="C40" i="57"/>
  <c r="K40" i="57"/>
  <c r="T40" i="57"/>
  <c r="D40" i="57"/>
  <c r="L40" i="57"/>
  <c r="U40" i="57"/>
  <c r="E40" i="57"/>
  <c r="M40" i="57"/>
  <c r="V40" i="57"/>
  <c r="F40" i="57"/>
  <c r="N40" i="57"/>
  <c r="W40" i="57"/>
  <c r="P40" i="57"/>
  <c r="G40" i="57"/>
  <c r="O40" i="57"/>
  <c r="X40" i="57"/>
  <c r="H40" i="57"/>
  <c r="Q40" i="57"/>
  <c r="I40" i="57"/>
  <c r="R40" i="57"/>
  <c r="B40" i="57"/>
  <c r="J40" i="57"/>
  <c r="S40" i="57"/>
  <c r="G20" i="57"/>
  <c r="G218" i="14"/>
  <c r="B41" i="44"/>
  <c r="J41" i="44"/>
  <c r="S41" i="44"/>
  <c r="D41" i="44"/>
  <c r="L41" i="44"/>
  <c r="U41" i="44"/>
  <c r="E41" i="44"/>
  <c r="M41" i="44"/>
  <c r="V41" i="44"/>
  <c r="F41" i="44"/>
  <c r="N41" i="44"/>
  <c r="W41" i="44"/>
  <c r="P41" i="44"/>
  <c r="G41" i="44"/>
  <c r="O41" i="44"/>
  <c r="X41" i="44"/>
  <c r="H41" i="44"/>
  <c r="Q41" i="44"/>
  <c r="I41" i="44"/>
  <c r="R41" i="44"/>
  <c r="C41" i="44"/>
  <c r="T41" i="44"/>
  <c r="K41" i="44"/>
  <c r="G21" i="44"/>
  <c r="M134" i="14"/>
  <c r="P46" i="43"/>
  <c r="H46" i="43"/>
  <c r="Q46" i="43"/>
  <c r="O46" i="43"/>
  <c r="G46" i="43"/>
  <c r="N46" i="43"/>
  <c r="M46" i="43"/>
  <c r="X46" i="43"/>
  <c r="F46" i="43"/>
  <c r="W46" i="43"/>
  <c r="L46" i="43"/>
  <c r="V46" i="43"/>
  <c r="E46" i="43"/>
  <c r="K46" i="43"/>
  <c r="U46" i="43"/>
  <c r="D46" i="43"/>
  <c r="J46" i="43"/>
  <c r="T46" i="43"/>
  <c r="C46" i="43"/>
  <c r="S46" i="43"/>
  <c r="B46" i="43"/>
  <c r="I46" i="43"/>
  <c r="R46" i="43"/>
  <c r="G26" i="43"/>
  <c r="J139" i="14"/>
  <c r="P42" i="66"/>
  <c r="H42" i="66"/>
  <c r="Q42" i="66"/>
  <c r="I42" i="66"/>
  <c r="B42" i="66"/>
  <c r="J42" i="66"/>
  <c r="S42" i="66"/>
  <c r="D42" i="66"/>
  <c r="L42" i="66"/>
  <c r="U42" i="66"/>
  <c r="E42" i="66"/>
  <c r="M42" i="66"/>
  <c r="V42" i="66"/>
  <c r="F42" i="66"/>
  <c r="N42" i="66"/>
  <c r="G42" i="66"/>
  <c r="O42" i="66"/>
  <c r="R42" i="66"/>
  <c r="W42" i="66"/>
  <c r="C42" i="66"/>
  <c r="T42" i="66"/>
  <c r="K42" i="66"/>
  <c r="X42" i="66"/>
  <c r="G22" i="66"/>
  <c r="D283" i="14"/>
  <c r="P39" i="46"/>
  <c r="B39" i="46"/>
  <c r="G39" i="46"/>
  <c r="O39" i="46"/>
  <c r="X39" i="46"/>
  <c r="H39" i="46"/>
  <c r="I39" i="46"/>
  <c r="R39" i="46"/>
  <c r="J39" i="46"/>
  <c r="S39" i="46"/>
  <c r="K39" i="46"/>
  <c r="T39" i="46"/>
  <c r="L39" i="46"/>
  <c r="U39" i="46"/>
  <c r="C39" i="46"/>
  <c r="D39" i="46"/>
  <c r="M39" i="46"/>
  <c r="V39" i="46"/>
  <c r="E39" i="46"/>
  <c r="F39" i="46"/>
  <c r="N39" i="46"/>
  <c r="W39" i="46"/>
  <c r="Q39" i="46"/>
  <c r="G19" i="46"/>
  <c r="D154" i="14"/>
  <c r="I43" i="44"/>
  <c r="R43" i="44"/>
  <c r="C43" i="44"/>
  <c r="K43" i="44"/>
  <c r="T43" i="44"/>
  <c r="D43" i="44"/>
  <c r="L43" i="44"/>
  <c r="U43" i="44"/>
  <c r="E43" i="44"/>
  <c r="M43" i="44"/>
  <c r="V43" i="44"/>
  <c r="F43" i="44"/>
  <c r="N43" i="44"/>
  <c r="W43" i="44"/>
  <c r="G43" i="44"/>
  <c r="O43" i="44"/>
  <c r="X43" i="44"/>
  <c r="P43" i="44"/>
  <c r="H43" i="44"/>
  <c r="Q43" i="44"/>
  <c r="S43" i="44"/>
  <c r="J43" i="44"/>
  <c r="B43" i="44"/>
  <c r="G23" i="44"/>
  <c r="M136" i="14"/>
  <c r="G38" i="43"/>
  <c r="M38" i="43"/>
  <c r="W38" i="43"/>
  <c r="X38" i="43"/>
  <c r="F38" i="43"/>
  <c r="L38" i="43"/>
  <c r="V38" i="43"/>
  <c r="E38" i="43"/>
  <c r="K38" i="43"/>
  <c r="U38" i="43"/>
  <c r="D38" i="43"/>
  <c r="T38" i="43"/>
  <c r="C38" i="43"/>
  <c r="J38" i="43"/>
  <c r="P38" i="43"/>
  <c r="S38" i="43"/>
  <c r="B38" i="43"/>
  <c r="I38" i="43"/>
  <c r="R38" i="43"/>
  <c r="Q38" i="43"/>
  <c r="H38" i="43"/>
  <c r="N38" i="43"/>
  <c r="O38" i="43"/>
  <c r="G18" i="43"/>
  <c r="J131" i="14"/>
  <c r="G43" i="65"/>
  <c r="O43" i="65"/>
  <c r="H43" i="65"/>
  <c r="Q43" i="65"/>
  <c r="I43" i="65"/>
  <c r="R43" i="65"/>
  <c r="B43" i="65"/>
  <c r="J43" i="65"/>
  <c r="L43" i="65"/>
  <c r="U43" i="65"/>
  <c r="M43" i="65"/>
  <c r="V43" i="65"/>
  <c r="C43" i="65"/>
  <c r="D43" i="65"/>
  <c r="E43" i="65"/>
  <c r="N43" i="65"/>
  <c r="W43" i="65"/>
  <c r="F43" i="65"/>
  <c r="X43" i="65"/>
  <c r="P43" i="65"/>
  <c r="K43" i="65"/>
  <c r="S43" i="65"/>
  <c r="T43" i="65"/>
  <c r="G23" i="65"/>
  <c r="P263" i="14"/>
  <c r="D41" i="68"/>
  <c r="S41" i="68"/>
  <c r="T41" i="68"/>
  <c r="W43" i="68"/>
  <c r="X43" i="68"/>
  <c r="V43" i="68"/>
  <c r="B41" i="66"/>
  <c r="D41" i="66"/>
  <c r="C38" i="55"/>
  <c r="K38" i="55"/>
  <c r="D38" i="55"/>
  <c r="L38" i="55"/>
  <c r="E38" i="55"/>
  <c r="H38" i="55"/>
  <c r="I38" i="55"/>
  <c r="V38" i="55"/>
  <c r="W38" i="55"/>
  <c r="G38" i="55"/>
  <c r="F38" i="55"/>
  <c r="M38" i="55"/>
  <c r="X38" i="55"/>
  <c r="N38" i="55"/>
  <c r="O38" i="55"/>
  <c r="Q38" i="55"/>
  <c r="P38" i="55"/>
  <c r="B38" i="55"/>
  <c r="R38" i="55"/>
  <c r="J38" i="55"/>
  <c r="S38" i="55"/>
  <c r="T38" i="55"/>
  <c r="U38" i="55"/>
  <c r="G18" i="55"/>
  <c r="P195" i="14"/>
  <c r="B45" i="43"/>
  <c r="J45" i="43"/>
  <c r="S45" i="43"/>
  <c r="D45" i="43"/>
  <c r="L45" i="43"/>
  <c r="U45" i="43"/>
  <c r="E45" i="43"/>
  <c r="M45" i="43"/>
  <c r="V45" i="43"/>
  <c r="F45" i="43"/>
  <c r="G45" i="43"/>
  <c r="O45" i="43"/>
  <c r="X45" i="43"/>
  <c r="H45" i="43"/>
  <c r="Q45" i="43"/>
  <c r="I45" i="43"/>
  <c r="R45" i="43"/>
  <c r="P45" i="43"/>
  <c r="N45" i="43"/>
  <c r="W45" i="43"/>
  <c r="K45" i="43"/>
  <c r="T45" i="43"/>
  <c r="C45" i="43"/>
  <c r="G25" i="43"/>
  <c r="J138" i="14"/>
  <c r="I38" i="36"/>
  <c r="I41" i="61"/>
  <c r="B41" i="61"/>
  <c r="J41" i="61"/>
  <c r="C41" i="61"/>
  <c r="K41" i="61"/>
  <c r="T41" i="61"/>
  <c r="D41" i="61"/>
  <c r="L41" i="61"/>
  <c r="U41" i="61"/>
  <c r="E41" i="61"/>
  <c r="M41" i="61"/>
  <c r="V41" i="61"/>
  <c r="G41" i="61"/>
  <c r="O41" i="61"/>
  <c r="P41" i="61"/>
  <c r="H41" i="61"/>
  <c r="W41" i="61"/>
  <c r="X41" i="61"/>
  <c r="R41" i="61"/>
  <c r="S41" i="61"/>
  <c r="Q41" i="61"/>
  <c r="F41" i="61"/>
  <c r="N41" i="61"/>
  <c r="G21" i="61"/>
  <c r="D261" i="14"/>
  <c r="D42" i="70"/>
  <c r="L42" i="70"/>
  <c r="U42" i="70"/>
  <c r="E42" i="70"/>
  <c r="M42" i="70"/>
  <c r="V42" i="70"/>
  <c r="H42" i="70"/>
  <c r="Q42" i="70"/>
  <c r="P42" i="70"/>
  <c r="I42" i="70"/>
  <c r="R42" i="70"/>
  <c r="B42" i="70"/>
  <c r="J42" i="70"/>
  <c r="S42" i="70"/>
  <c r="C42" i="70"/>
  <c r="K42" i="70"/>
  <c r="T42" i="70"/>
  <c r="F42" i="70"/>
  <c r="W42" i="70"/>
  <c r="O42" i="70"/>
  <c r="N42" i="70"/>
  <c r="G42" i="70"/>
  <c r="X42" i="70"/>
  <c r="G22" i="70"/>
  <c r="P283" i="14"/>
  <c r="D44" i="67"/>
  <c r="L44" i="67"/>
  <c r="U44" i="67"/>
  <c r="E44" i="67"/>
  <c r="M44" i="67"/>
  <c r="V44" i="67"/>
  <c r="F44" i="67"/>
  <c r="N44" i="67"/>
  <c r="W44" i="67"/>
  <c r="H44" i="67"/>
  <c r="Q44" i="67"/>
  <c r="P44" i="67"/>
  <c r="I44" i="67"/>
  <c r="R44" i="67"/>
  <c r="B44" i="67"/>
  <c r="J44" i="67"/>
  <c r="S44" i="67"/>
  <c r="C44" i="67"/>
  <c r="K44" i="67"/>
  <c r="T44" i="67"/>
  <c r="O44" i="67"/>
  <c r="G44" i="67"/>
  <c r="X44" i="67"/>
  <c r="G24" i="67"/>
  <c r="G285" i="14"/>
  <c r="G38" i="67"/>
  <c r="O38" i="67"/>
  <c r="X38" i="67"/>
  <c r="H38" i="67"/>
  <c r="Q38" i="67"/>
  <c r="I38" i="67"/>
  <c r="R38" i="67"/>
  <c r="C38" i="67"/>
  <c r="K38" i="67"/>
  <c r="T38" i="67"/>
  <c r="D38" i="67"/>
  <c r="L38" i="67"/>
  <c r="U38" i="67"/>
  <c r="E38" i="67"/>
  <c r="M38" i="67"/>
  <c r="V38" i="67"/>
  <c r="P38" i="67"/>
  <c r="F38" i="67"/>
  <c r="N38" i="67"/>
  <c r="W38" i="67"/>
  <c r="B38" i="67"/>
  <c r="S38" i="67"/>
  <c r="J38" i="67"/>
  <c r="G18" i="67"/>
  <c r="G279" i="14"/>
  <c r="I40" i="66"/>
  <c r="R40" i="66"/>
  <c r="B40" i="66"/>
  <c r="J40" i="66"/>
  <c r="C40" i="66"/>
  <c r="K40" i="66"/>
  <c r="T40" i="66"/>
  <c r="E40" i="66"/>
  <c r="M40" i="66"/>
  <c r="V40" i="66"/>
  <c r="F40" i="66"/>
  <c r="N40" i="66"/>
  <c r="W40" i="66"/>
  <c r="P40" i="66"/>
  <c r="G40" i="66"/>
  <c r="O40" i="66"/>
  <c r="H40" i="66"/>
  <c r="Q40" i="66"/>
  <c r="D40" i="66"/>
  <c r="U40" i="66"/>
  <c r="L40" i="66"/>
  <c r="S40" i="66"/>
  <c r="X40" i="66"/>
  <c r="G20" i="66"/>
  <c r="D281" i="14"/>
  <c r="C40" i="48"/>
  <c r="K40" i="48"/>
  <c r="T40" i="48"/>
  <c r="D40" i="48"/>
  <c r="D54" i="48"/>
  <c r="D57" i="48"/>
  <c r="L40" i="48"/>
  <c r="U40" i="48"/>
  <c r="E40" i="48"/>
  <c r="M40" i="48"/>
  <c r="M39" i="48"/>
  <c r="M54" i="48"/>
  <c r="M57" i="48"/>
  <c r="M41" i="48"/>
  <c r="V40" i="48"/>
  <c r="F40" i="48"/>
  <c r="N40" i="48"/>
  <c r="W40" i="48"/>
  <c r="G40" i="48"/>
  <c r="O40" i="48"/>
  <c r="X40" i="48"/>
  <c r="P40" i="48"/>
  <c r="H40" i="48"/>
  <c r="Q40" i="48"/>
  <c r="B40" i="48"/>
  <c r="J40" i="48"/>
  <c r="I40" i="48"/>
  <c r="S40" i="48"/>
  <c r="R40" i="48"/>
  <c r="G20" i="48"/>
  <c r="J155" i="14"/>
  <c r="C45" i="46"/>
  <c r="B45" i="46"/>
  <c r="L45" i="46"/>
  <c r="U45" i="46"/>
  <c r="P45" i="46"/>
  <c r="D45" i="46"/>
  <c r="E45" i="46"/>
  <c r="M45" i="46"/>
  <c r="F45" i="46"/>
  <c r="N45" i="46"/>
  <c r="W45" i="46"/>
  <c r="G45" i="46"/>
  <c r="O45" i="46"/>
  <c r="X45" i="46"/>
  <c r="H45" i="46"/>
  <c r="Q45" i="46"/>
  <c r="I45" i="46"/>
  <c r="R45" i="46"/>
  <c r="J45" i="46"/>
  <c r="S45" i="46"/>
  <c r="K45" i="46"/>
  <c r="T45" i="46"/>
  <c r="V45" i="46"/>
  <c r="G25" i="46"/>
  <c r="D160" i="14"/>
  <c r="F40" i="46"/>
  <c r="N40" i="46"/>
  <c r="W40" i="46"/>
  <c r="G40" i="46"/>
  <c r="O40" i="46"/>
  <c r="X40" i="46"/>
  <c r="I40" i="46"/>
  <c r="R40" i="46"/>
  <c r="K40" i="46"/>
  <c r="T40" i="46"/>
  <c r="P40" i="46"/>
  <c r="L40" i="46"/>
  <c r="U40" i="46"/>
  <c r="B40" i="46"/>
  <c r="C40" i="46"/>
  <c r="D40" i="46"/>
  <c r="M40" i="46"/>
  <c r="V40" i="46"/>
  <c r="E40" i="46"/>
  <c r="Q40" i="46"/>
  <c r="H40" i="46"/>
  <c r="S40" i="46"/>
  <c r="J40" i="46"/>
  <c r="G20" i="46"/>
  <c r="D155" i="14"/>
  <c r="E41" i="36"/>
  <c r="M41" i="36"/>
  <c r="V41" i="36"/>
  <c r="F41" i="36"/>
  <c r="N41" i="36"/>
  <c r="W41" i="36"/>
  <c r="P41" i="36"/>
  <c r="G41" i="36"/>
  <c r="O41" i="36"/>
  <c r="X41" i="36"/>
  <c r="H41" i="36"/>
  <c r="Q41" i="36"/>
  <c r="I41" i="36"/>
  <c r="R41" i="36"/>
  <c r="B41" i="36"/>
  <c r="J41" i="36"/>
  <c r="S41" i="36"/>
  <c r="C41" i="36"/>
  <c r="K41" i="36"/>
  <c r="T41" i="36"/>
  <c r="D41" i="36"/>
  <c r="L41" i="36"/>
  <c r="U41" i="36"/>
  <c r="G21" i="36"/>
  <c r="D92" i="14"/>
  <c r="H44" i="43"/>
  <c r="Q44" i="43"/>
  <c r="N44" i="43"/>
  <c r="O44" i="43"/>
  <c r="G44" i="43"/>
  <c r="M44" i="43"/>
  <c r="W44" i="43"/>
  <c r="X44" i="43"/>
  <c r="F44" i="43"/>
  <c r="L44" i="43"/>
  <c r="V44" i="43"/>
  <c r="E44" i="43"/>
  <c r="K44" i="43"/>
  <c r="U44" i="43"/>
  <c r="D44" i="43"/>
  <c r="T44" i="43"/>
  <c r="C44" i="43"/>
  <c r="J44" i="43"/>
  <c r="S44" i="43"/>
  <c r="B44" i="43"/>
  <c r="I44" i="43"/>
  <c r="R44" i="43"/>
  <c r="P44" i="43"/>
  <c r="G24" i="43"/>
  <c r="J137" i="14"/>
  <c r="D43" i="36"/>
  <c r="L43" i="36"/>
  <c r="U43" i="36"/>
  <c r="E43" i="36"/>
  <c r="M43" i="36"/>
  <c r="V43" i="36"/>
  <c r="F43" i="36"/>
  <c r="N43" i="36"/>
  <c r="W43" i="36"/>
  <c r="G43" i="36"/>
  <c r="O43" i="36"/>
  <c r="X43" i="36"/>
  <c r="P43" i="36"/>
  <c r="H43" i="36"/>
  <c r="Q43" i="36"/>
  <c r="I43" i="36"/>
  <c r="R43" i="36"/>
  <c r="B43" i="36"/>
  <c r="J43" i="36"/>
  <c r="S43" i="36"/>
  <c r="C43" i="36"/>
  <c r="K43" i="36"/>
  <c r="T43" i="36"/>
  <c r="G23" i="36"/>
  <c r="D94" i="14"/>
  <c r="B44" i="65"/>
  <c r="G44" i="65"/>
  <c r="O44" i="65"/>
  <c r="K44" i="65"/>
  <c r="S44" i="65"/>
  <c r="J44" i="65"/>
  <c r="L44" i="65"/>
  <c r="U44" i="65"/>
  <c r="R44" i="65"/>
  <c r="I44" i="65"/>
  <c r="M44" i="65"/>
  <c r="V44" i="65"/>
  <c r="C44" i="65"/>
  <c r="D44" i="65"/>
  <c r="Q44" i="65"/>
  <c r="E44" i="65"/>
  <c r="H44" i="65"/>
  <c r="N44" i="65"/>
  <c r="W44" i="65"/>
  <c r="F44" i="65"/>
  <c r="X44" i="65"/>
  <c r="P44" i="65"/>
  <c r="T44" i="65"/>
  <c r="G24" i="65"/>
  <c r="P264" i="14"/>
  <c r="C39" i="66"/>
  <c r="K39" i="66"/>
  <c r="T39" i="66"/>
  <c r="F39" i="66"/>
  <c r="N39" i="66"/>
  <c r="W39" i="66"/>
  <c r="P39" i="66"/>
  <c r="G39" i="66"/>
  <c r="O39" i="66"/>
  <c r="X39" i="66"/>
  <c r="H39" i="66"/>
  <c r="Q39" i="66"/>
  <c r="I39" i="66"/>
  <c r="R39" i="66"/>
  <c r="D39" i="66"/>
  <c r="J39" i="66"/>
  <c r="V39" i="66"/>
  <c r="B39" i="66"/>
  <c r="M39" i="66"/>
  <c r="U39" i="66"/>
  <c r="L39" i="66"/>
  <c r="S39" i="66"/>
  <c r="E39" i="66"/>
  <c r="G19" i="66"/>
  <c r="D280" i="14"/>
  <c r="D39" i="48"/>
  <c r="L39" i="48"/>
  <c r="U39" i="48"/>
  <c r="E39" i="48"/>
  <c r="V39" i="48"/>
  <c r="F39" i="48"/>
  <c r="N39" i="48"/>
  <c r="W39" i="48"/>
  <c r="P39" i="48"/>
  <c r="G39" i="48"/>
  <c r="O39" i="48"/>
  <c r="X39" i="48"/>
  <c r="H39" i="48"/>
  <c r="B39" i="48"/>
  <c r="J39" i="48"/>
  <c r="S39" i="48"/>
  <c r="C39" i="48"/>
  <c r="K39" i="48"/>
  <c r="I39" i="48"/>
  <c r="T39" i="48"/>
  <c r="R39" i="48"/>
  <c r="Q39" i="48"/>
  <c r="G19" i="48"/>
  <c r="J154" i="14"/>
  <c r="E41" i="46"/>
  <c r="F41" i="46"/>
  <c r="N41" i="46"/>
  <c r="W41" i="46"/>
  <c r="G41" i="46"/>
  <c r="O41" i="46"/>
  <c r="H41" i="46"/>
  <c r="Q41" i="46"/>
  <c r="I41" i="46"/>
  <c r="R41" i="46"/>
  <c r="J41" i="46"/>
  <c r="S41" i="46"/>
  <c r="K41" i="46"/>
  <c r="T41" i="46"/>
  <c r="P41" i="46"/>
  <c r="L41" i="46"/>
  <c r="U41" i="46"/>
  <c r="B41" i="46"/>
  <c r="C41" i="46"/>
  <c r="D41" i="46"/>
  <c r="M41" i="46"/>
  <c r="V41" i="46"/>
  <c r="X41" i="46"/>
  <c r="G21" i="46"/>
  <c r="D156" i="14"/>
  <c r="I42" i="44"/>
  <c r="R42" i="44"/>
  <c r="B42" i="44"/>
  <c r="D42" i="44"/>
  <c r="L42" i="44"/>
  <c r="U42" i="44"/>
  <c r="P42" i="44"/>
  <c r="G42" i="44"/>
  <c r="K42" i="44"/>
  <c r="T42" i="44"/>
  <c r="X42" i="44"/>
  <c r="S42" i="44"/>
  <c r="J42" i="44"/>
  <c r="N42" i="44"/>
  <c r="W42" i="44"/>
  <c r="C42" i="44"/>
  <c r="M42" i="44"/>
  <c r="F42" i="44"/>
  <c r="V42" i="44"/>
  <c r="Q42" i="44"/>
  <c r="H42" i="44"/>
  <c r="E42" i="44"/>
  <c r="O42" i="44"/>
  <c r="I43" i="43"/>
  <c r="H39" i="58"/>
  <c r="Q39" i="58"/>
  <c r="I39" i="58"/>
  <c r="R39" i="58"/>
  <c r="B39" i="58"/>
  <c r="J39" i="58"/>
  <c r="S39" i="58"/>
  <c r="C39" i="58"/>
  <c r="K39" i="58"/>
  <c r="T39" i="58"/>
  <c r="D39" i="58"/>
  <c r="L39" i="58"/>
  <c r="U39" i="58"/>
  <c r="E39" i="58"/>
  <c r="M39" i="58"/>
  <c r="V39" i="58"/>
  <c r="F39" i="58"/>
  <c r="N39" i="58"/>
  <c r="W39" i="58"/>
  <c r="P39" i="58"/>
  <c r="G39" i="58"/>
  <c r="O39" i="58"/>
  <c r="X39" i="58"/>
  <c r="G19" i="58"/>
  <c r="J217" i="14"/>
  <c r="O42" i="43"/>
  <c r="N42" i="43"/>
  <c r="G42" i="43"/>
  <c r="X42" i="43"/>
  <c r="M42" i="43"/>
  <c r="W42" i="43"/>
  <c r="F42" i="43"/>
  <c r="L42" i="43"/>
  <c r="V42" i="43"/>
  <c r="E42" i="43"/>
  <c r="K42" i="43"/>
  <c r="U42" i="43"/>
  <c r="D42" i="43"/>
  <c r="T42" i="43"/>
  <c r="C42" i="43"/>
  <c r="J42" i="43"/>
  <c r="S42" i="43"/>
  <c r="B42" i="43"/>
  <c r="I42" i="43"/>
  <c r="P42" i="43"/>
  <c r="R42" i="43"/>
  <c r="Q42" i="43"/>
  <c r="H42" i="43"/>
  <c r="G22" i="43"/>
  <c r="J135" i="14"/>
  <c r="B42" i="57"/>
  <c r="J42" i="57"/>
  <c r="S42" i="57"/>
  <c r="C42" i="57"/>
  <c r="K42" i="57"/>
  <c r="T42" i="57"/>
  <c r="D42" i="57"/>
  <c r="L42" i="57"/>
  <c r="U42" i="57"/>
  <c r="E42" i="57"/>
  <c r="M42" i="57"/>
  <c r="V42" i="57"/>
  <c r="F42" i="57"/>
  <c r="N42" i="57"/>
  <c r="W42" i="57"/>
  <c r="G42" i="57"/>
  <c r="O42" i="57"/>
  <c r="X42" i="57"/>
  <c r="P42" i="57"/>
  <c r="H42" i="57"/>
  <c r="Q42" i="57"/>
  <c r="I42" i="57"/>
  <c r="R42" i="57"/>
  <c r="G22" i="57"/>
  <c r="G220" i="14"/>
  <c r="B44" i="46"/>
  <c r="L44" i="46"/>
  <c r="U44" i="46"/>
  <c r="P44" i="46"/>
  <c r="C44" i="46"/>
  <c r="D44" i="46"/>
  <c r="E44" i="46"/>
  <c r="M44" i="46"/>
  <c r="V44" i="46"/>
  <c r="G44" i="46"/>
  <c r="O44" i="46"/>
  <c r="X44" i="46"/>
  <c r="I44" i="46"/>
  <c r="R44" i="46"/>
  <c r="J44" i="46"/>
  <c r="S44" i="46"/>
  <c r="K44" i="46"/>
  <c r="T44" i="46"/>
  <c r="Q44" i="46"/>
  <c r="F44" i="46"/>
  <c r="H44" i="46"/>
  <c r="W44" i="46"/>
  <c r="N44" i="46"/>
  <c r="G24" i="46"/>
  <c r="D159" i="14"/>
  <c r="C39" i="44"/>
  <c r="K39" i="44"/>
  <c r="T39" i="44"/>
  <c r="E39" i="44"/>
  <c r="M39" i="44"/>
  <c r="V39" i="44"/>
  <c r="P39" i="44"/>
  <c r="F39" i="44"/>
  <c r="N39" i="44"/>
  <c r="W39" i="44"/>
  <c r="G39" i="44"/>
  <c r="O39" i="44"/>
  <c r="X39" i="44"/>
  <c r="H39" i="44"/>
  <c r="Q39" i="44"/>
  <c r="I39" i="44"/>
  <c r="R39" i="44"/>
  <c r="B39" i="44"/>
  <c r="J39" i="44"/>
  <c r="S39" i="44"/>
  <c r="D39" i="44"/>
  <c r="L39" i="44"/>
  <c r="U39" i="44"/>
  <c r="G19" i="44"/>
  <c r="M132" i="14"/>
  <c r="D41" i="43"/>
  <c r="L41" i="43"/>
  <c r="U41" i="43"/>
  <c r="F41" i="43"/>
  <c r="N41" i="43"/>
  <c r="W41" i="43"/>
  <c r="G41" i="43"/>
  <c r="O41" i="43"/>
  <c r="X41" i="43"/>
  <c r="H41" i="43"/>
  <c r="I41" i="43"/>
  <c r="R41" i="43"/>
  <c r="B41" i="43"/>
  <c r="J41" i="43"/>
  <c r="S41" i="43"/>
  <c r="C41" i="43"/>
  <c r="K41" i="43"/>
  <c r="T41" i="43"/>
  <c r="M41" i="43"/>
  <c r="V41" i="43"/>
  <c r="E41" i="43"/>
  <c r="P41" i="43"/>
  <c r="Q41" i="43"/>
  <c r="G21" i="43"/>
  <c r="J134" i="14"/>
  <c r="D39" i="63"/>
  <c r="L39" i="63"/>
  <c r="U39" i="63"/>
  <c r="E39" i="63"/>
  <c r="M39" i="63"/>
  <c r="V39" i="63"/>
  <c r="F39" i="63"/>
  <c r="N39" i="63"/>
  <c r="W39" i="63"/>
  <c r="P39" i="63"/>
  <c r="G39" i="63"/>
  <c r="O39" i="63"/>
  <c r="X39" i="63"/>
  <c r="H39" i="63"/>
  <c r="Q39" i="63"/>
  <c r="I39" i="63"/>
  <c r="B39" i="63"/>
  <c r="J39" i="63"/>
  <c r="S39" i="63"/>
  <c r="R39" i="63"/>
  <c r="T39" i="63"/>
  <c r="K39" i="63"/>
  <c r="C39" i="63"/>
  <c r="G19" i="63"/>
  <c r="J259" i="14"/>
  <c r="F42" i="62"/>
  <c r="N42" i="62"/>
  <c r="W42" i="62"/>
  <c r="G42" i="62"/>
  <c r="O42" i="62"/>
  <c r="X42" i="62"/>
  <c r="P42" i="62"/>
  <c r="H42" i="62"/>
  <c r="Q42" i="62"/>
  <c r="I42" i="62"/>
  <c r="R42" i="62"/>
  <c r="B42" i="62"/>
  <c r="J42" i="62"/>
  <c r="S42" i="62"/>
  <c r="C42" i="62"/>
  <c r="K42" i="62"/>
  <c r="T42" i="62"/>
  <c r="D42" i="62"/>
  <c r="L42" i="62"/>
  <c r="U42" i="62"/>
  <c r="E42" i="62"/>
  <c r="M42" i="62"/>
  <c r="V42" i="62"/>
  <c r="G22" i="62"/>
  <c r="G262" i="14"/>
  <c r="G44" i="66"/>
  <c r="O44" i="66"/>
  <c r="X44" i="66"/>
  <c r="H44" i="66"/>
  <c r="Q44" i="66"/>
  <c r="P44" i="66"/>
  <c r="I44" i="66"/>
  <c r="R44" i="66"/>
  <c r="C44" i="66"/>
  <c r="K44" i="66"/>
  <c r="T44" i="66"/>
  <c r="D44" i="66"/>
  <c r="L44" i="66"/>
  <c r="U44" i="66"/>
  <c r="E44" i="66"/>
  <c r="M44" i="66"/>
  <c r="F44" i="66"/>
  <c r="N44" i="66"/>
  <c r="J44" i="66"/>
  <c r="W44" i="66"/>
  <c r="V44" i="66"/>
  <c r="B44" i="66"/>
  <c r="S44" i="66"/>
  <c r="E39" i="70"/>
  <c r="M39" i="70"/>
  <c r="M43" i="70"/>
  <c r="V39" i="70"/>
  <c r="F39" i="70"/>
  <c r="N39" i="70"/>
  <c r="W39" i="70"/>
  <c r="P39" i="70"/>
  <c r="G39" i="70"/>
  <c r="O39" i="70"/>
  <c r="X39" i="70"/>
  <c r="X43" i="70"/>
  <c r="H39" i="70"/>
  <c r="Q39" i="70"/>
  <c r="I39" i="70"/>
  <c r="R39" i="70"/>
  <c r="B39" i="70"/>
  <c r="J39" i="70"/>
  <c r="S39" i="70"/>
  <c r="C39" i="70"/>
  <c r="C43" i="70"/>
  <c r="K39" i="70"/>
  <c r="T39" i="70"/>
  <c r="D39" i="70"/>
  <c r="L39" i="70"/>
  <c r="U39" i="70"/>
  <c r="G19" i="70"/>
  <c r="P280" i="14"/>
  <c r="P44" i="68"/>
  <c r="I44" i="68"/>
  <c r="R44" i="68"/>
  <c r="B44" i="68"/>
  <c r="J44" i="68"/>
  <c r="S44" i="68"/>
  <c r="C44" i="68"/>
  <c r="K44" i="68"/>
  <c r="T44" i="68"/>
  <c r="E44" i="68"/>
  <c r="M44" i="68"/>
  <c r="V44" i="68"/>
  <c r="F44" i="68"/>
  <c r="N44" i="68"/>
  <c r="W44" i="68"/>
  <c r="G44" i="68"/>
  <c r="O44" i="68"/>
  <c r="X44" i="68"/>
  <c r="H44" i="68"/>
  <c r="Q44" i="68"/>
  <c r="D44" i="68"/>
  <c r="U44" i="68"/>
  <c r="L44" i="68"/>
  <c r="G24" i="68"/>
  <c r="J285" i="14"/>
  <c r="P39" i="67"/>
  <c r="H39" i="67"/>
  <c r="Q39" i="67"/>
  <c r="C39" i="67"/>
  <c r="K39" i="67"/>
  <c r="T39" i="67"/>
  <c r="D39" i="67"/>
  <c r="L39" i="67"/>
  <c r="U39" i="67"/>
  <c r="E39" i="67"/>
  <c r="M39" i="67"/>
  <c r="V39" i="67"/>
  <c r="F39" i="67"/>
  <c r="N39" i="67"/>
  <c r="W39" i="67"/>
  <c r="I39" i="67"/>
  <c r="O39" i="67"/>
  <c r="B39" i="67"/>
  <c r="G39" i="67"/>
  <c r="S39" i="67"/>
  <c r="R39" i="67"/>
  <c r="X39" i="67"/>
  <c r="J39" i="67"/>
  <c r="G19" i="67"/>
  <c r="G280" i="14"/>
  <c r="B40" i="55"/>
  <c r="J40" i="55"/>
  <c r="C40" i="55"/>
  <c r="K40" i="55"/>
  <c r="D40" i="55"/>
  <c r="P40" i="55"/>
  <c r="G40" i="55"/>
  <c r="O40" i="55"/>
  <c r="H40" i="55"/>
  <c r="U40" i="55"/>
  <c r="V40" i="55"/>
  <c r="L40" i="55"/>
  <c r="W40" i="55"/>
  <c r="F40" i="55"/>
  <c r="M40" i="55"/>
  <c r="X40" i="55"/>
  <c r="N40" i="55"/>
  <c r="E40" i="55"/>
  <c r="Q40" i="55"/>
  <c r="R40" i="55"/>
  <c r="S40" i="55"/>
  <c r="T40" i="55"/>
  <c r="I40" i="55"/>
  <c r="G20" i="55"/>
  <c r="P197" i="14"/>
  <c r="B42" i="60"/>
  <c r="I42" i="60"/>
  <c r="R42" i="60"/>
  <c r="J42" i="60"/>
  <c r="S42" i="60"/>
  <c r="P42" i="60"/>
  <c r="K42" i="60"/>
  <c r="T42" i="60"/>
  <c r="C42" i="60"/>
  <c r="D42" i="60"/>
  <c r="L42" i="60"/>
  <c r="U42" i="60"/>
  <c r="E42" i="60"/>
  <c r="M42" i="60"/>
  <c r="V42" i="60"/>
  <c r="F42" i="60"/>
  <c r="N42" i="60"/>
  <c r="W42" i="60"/>
  <c r="G42" i="60"/>
  <c r="O42" i="60"/>
  <c r="X42" i="60"/>
  <c r="H42" i="60"/>
  <c r="Q42" i="60"/>
  <c r="C41" i="48"/>
  <c r="K41" i="48"/>
  <c r="K54" i="48"/>
  <c r="K57" i="48"/>
  <c r="T41" i="48"/>
  <c r="D41" i="48"/>
  <c r="L41" i="48"/>
  <c r="U41" i="48"/>
  <c r="E41" i="48"/>
  <c r="V41" i="48"/>
  <c r="F41" i="48"/>
  <c r="N41" i="48"/>
  <c r="W41" i="48"/>
  <c r="G41" i="48"/>
  <c r="I41" i="48"/>
  <c r="R41" i="48"/>
  <c r="X41" i="48"/>
  <c r="P41" i="48"/>
  <c r="B41" i="48"/>
  <c r="J41" i="48"/>
  <c r="J54" i="48"/>
  <c r="J57" i="48"/>
  <c r="H41" i="48"/>
  <c r="H54" i="48"/>
  <c r="H57" i="48"/>
  <c r="S41" i="48"/>
  <c r="Q41" i="48"/>
  <c r="O41" i="48"/>
  <c r="G21" i="48"/>
  <c r="J156" i="14"/>
  <c r="P42" i="46"/>
  <c r="B42" i="46"/>
  <c r="D42" i="46"/>
  <c r="E42" i="46"/>
  <c r="M42" i="46"/>
  <c r="V42" i="46"/>
  <c r="F42" i="46"/>
  <c r="N42" i="46"/>
  <c r="W42" i="46"/>
  <c r="H42" i="46"/>
  <c r="Q42" i="46"/>
  <c r="J42" i="46"/>
  <c r="S42" i="46"/>
  <c r="K42" i="46"/>
  <c r="T42" i="46"/>
  <c r="L42" i="46"/>
  <c r="U42" i="46"/>
  <c r="C42" i="46"/>
  <c r="I42" i="46"/>
  <c r="X42" i="46"/>
  <c r="O42" i="46"/>
  <c r="G42" i="46"/>
  <c r="R42" i="46"/>
  <c r="G22" i="46"/>
  <c r="D157" i="14"/>
  <c r="E39" i="43"/>
  <c r="M39" i="43"/>
  <c r="V39" i="43"/>
  <c r="G39" i="43"/>
  <c r="O39" i="43"/>
  <c r="X39" i="43"/>
  <c r="H39" i="43"/>
  <c r="Q39" i="43"/>
  <c r="I39" i="43"/>
  <c r="B39" i="43"/>
  <c r="J39" i="43"/>
  <c r="S39" i="43"/>
  <c r="C39" i="43"/>
  <c r="K39" i="43"/>
  <c r="T39" i="43"/>
  <c r="D39" i="43"/>
  <c r="L39" i="43"/>
  <c r="U39" i="43"/>
  <c r="W39" i="43"/>
  <c r="F39" i="43"/>
  <c r="P39" i="43"/>
  <c r="R39" i="43"/>
  <c r="N39" i="43"/>
  <c r="G19" i="43"/>
  <c r="J132" i="14"/>
  <c r="K43" i="70"/>
  <c r="T43" i="70"/>
  <c r="D43" i="70"/>
  <c r="L43" i="70"/>
  <c r="U43" i="70"/>
  <c r="E43" i="70"/>
  <c r="V43" i="70"/>
  <c r="F43" i="70"/>
  <c r="N43" i="70"/>
  <c r="W43" i="70"/>
  <c r="G43" i="70"/>
  <c r="O43" i="70"/>
  <c r="H43" i="70"/>
  <c r="Q43" i="70"/>
  <c r="P43" i="70"/>
  <c r="I43" i="70"/>
  <c r="R43" i="70"/>
  <c r="B43" i="70"/>
  <c r="J43" i="70"/>
  <c r="S43" i="70"/>
  <c r="G23" i="70"/>
  <c r="P284" i="14"/>
  <c r="D43" i="46"/>
  <c r="P43" i="46"/>
  <c r="C43" i="46"/>
  <c r="E43" i="46"/>
  <c r="M43" i="46"/>
  <c r="V43" i="46"/>
  <c r="F43" i="46"/>
  <c r="N43" i="46"/>
  <c r="G43" i="46"/>
  <c r="O43" i="46"/>
  <c r="X43" i="46"/>
  <c r="H43" i="46"/>
  <c r="Q43" i="46"/>
  <c r="I43" i="46"/>
  <c r="R43" i="46"/>
  <c r="J43" i="46"/>
  <c r="S43" i="46"/>
  <c r="K43" i="46"/>
  <c r="T43" i="46"/>
  <c r="B43" i="46"/>
  <c r="L43" i="46"/>
  <c r="U43" i="46"/>
  <c r="W43" i="46"/>
  <c r="G23" i="46"/>
  <c r="D158" i="14"/>
  <c r="H38" i="40"/>
  <c r="Q38" i="40"/>
  <c r="I38" i="40"/>
  <c r="R38" i="40"/>
  <c r="D38" i="40"/>
  <c r="L38" i="40"/>
  <c r="U38" i="40"/>
  <c r="P38" i="40"/>
  <c r="B38" i="40"/>
  <c r="C38" i="40"/>
  <c r="J38" i="40"/>
  <c r="E38" i="40"/>
  <c r="K38" i="40"/>
  <c r="F38" i="40"/>
  <c r="G38" i="40"/>
  <c r="M38" i="40"/>
  <c r="S38" i="40"/>
  <c r="N38" i="40"/>
  <c r="O38" i="40"/>
  <c r="T38" i="40"/>
  <c r="V38" i="40"/>
  <c r="W38" i="40"/>
  <c r="X38" i="40"/>
  <c r="G18" i="40"/>
  <c r="P89" i="14"/>
  <c r="E44" i="40"/>
  <c r="M44" i="40"/>
  <c r="V44" i="40"/>
  <c r="F44" i="40"/>
  <c r="N44" i="40"/>
  <c r="I44" i="40"/>
  <c r="R44" i="40"/>
  <c r="L44" i="40"/>
  <c r="O44" i="40"/>
  <c r="Q44" i="40"/>
  <c r="S44" i="40"/>
  <c r="T44" i="40"/>
  <c r="U44" i="40"/>
  <c r="W44" i="40"/>
  <c r="X44" i="40"/>
  <c r="P44" i="40"/>
  <c r="B44" i="40"/>
  <c r="C44" i="40"/>
  <c r="J44" i="40"/>
  <c r="K44" i="40"/>
  <c r="D44" i="40"/>
  <c r="H44" i="40"/>
  <c r="G44" i="40"/>
  <c r="G24" i="40"/>
  <c r="P95" i="14"/>
  <c r="X43" i="58"/>
  <c r="M43" i="58"/>
  <c r="P44" i="44"/>
  <c r="H44" i="44"/>
  <c r="Q44" i="44"/>
  <c r="C44" i="44"/>
  <c r="K44" i="44"/>
  <c r="T44" i="44"/>
  <c r="F44" i="44"/>
  <c r="N44" i="44"/>
  <c r="X44" i="44"/>
  <c r="D44" i="44"/>
  <c r="G44" i="44"/>
  <c r="S44" i="44"/>
  <c r="J44" i="44"/>
  <c r="R44" i="44"/>
  <c r="W44" i="44"/>
  <c r="I44" i="44"/>
  <c r="M44" i="44"/>
  <c r="V44" i="44"/>
  <c r="V54" i="44"/>
  <c r="V57" i="44"/>
  <c r="L44" i="44"/>
  <c r="U44" i="44"/>
  <c r="O44" i="44"/>
  <c r="B44" i="44"/>
  <c r="E44" i="44"/>
  <c r="G24" i="44"/>
  <c r="M137" i="14"/>
  <c r="D45" i="40"/>
  <c r="E45" i="40"/>
  <c r="F45" i="40"/>
  <c r="G45" i="40"/>
  <c r="H45" i="40"/>
  <c r="K45" i="40"/>
  <c r="R45" i="40"/>
  <c r="L45" i="40"/>
  <c r="M45" i="40"/>
  <c r="N45" i="40"/>
  <c r="O45" i="40"/>
  <c r="Q45" i="40"/>
  <c r="S45" i="40"/>
  <c r="T45" i="40"/>
  <c r="U45" i="40"/>
  <c r="V45" i="40"/>
  <c r="W45" i="40"/>
  <c r="X45" i="40"/>
  <c r="P45" i="40"/>
  <c r="B45" i="40"/>
  <c r="I45" i="40"/>
  <c r="J45" i="40"/>
  <c r="C45" i="40"/>
  <c r="G25" i="40"/>
  <c r="P96" i="14"/>
  <c r="H46" i="47"/>
  <c r="Q46" i="47"/>
  <c r="P46" i="47"/>
  <c r="I46" i="47"/>
  <c r="R46" i="47"/>
  <c r="B46" i="47"/>
  <c r="J46" i="47"/>
  <c r="S46" i="47"/>
  <c r="C46" i="47"/>
  <c r="K46" i="47"/>
  <c r="T46" i="47"/>
  <c r="D46" i="47"/>
  <c r="L46" i="47"/>
  <c r="U46" i="47"/>
  <c r="E46" i="47"/>
  <c r="M46" i="47"/>
  <c r="V46" i="47"/>
  <c r="F46" i="47"/>
  <c r="N46" i="47"/>
  <c r="W46" i="47"/>
  <c r="G46" i="47"/>
  <c r="O46" i="47"/>
  <c r="X46" i="47"/>
  <c r="D39" i="47"/>
  <c r="L39" i="47"/>
  <c r="U39" i="47"/>
  <c r="E39" i="47"/>
  <c r="M39" i="47"/>
  <c r="V39" i="47"/>
  <c r="V54" i="47"/>
  <c r="V57" i="47"/>
  <c r="P39" i="47"/>
  <c r="F39" i="47"/>
  <c r="N39" i="47"/>
  <c r="W39" i="47"/>
  <c r="G39" i="47"/>
  <c r="O39" i="47"/>
  <c r="X39" i="47"/>
  <c r="H39" i="47"/>
  <c r="Q39" i="47"/>
  <c r="I39" i="47"/>
  <c r="R39" i="47"/>
  <c r="B39" i="47"/>
  <c r="J39" i="47"/>
  <c r="S39" i="47"/>
  <c r="C39" i="47"/>
  <c r="K39" i="47"/>
  <c r="T39" i="47"/>
  <c r="G19" i="47"/>
  <c r="G154" i="14"/>
  <c r="C40" i="47"/>
  <c r="K40" i="47"/>
  <c r="T40" i="47"/>
  <c r="D40" i="47"/>
  <c r="L40" i="47"/>
  <c r="U40" i="47"/>
  <c r="E40" i="47"/>
  <c r="M40" i="47"/>
  <c r="V40" i="47"/>
  <c r="P40" i="47"/>
  <c r="F40" i="47"/>
  <c r="N40" i="47"/>
  <c r="W40" i="47"/>
  <c r="G40" i="47"/>
  <c r="O40" i="47"/>
  <c r="X40" i="47"/>
  <c r="H40" i="47"/>
  <c r="Q40" i="47"/>
  <c r="I40" i="47"/>
  <c r="R40" i="47"/>
  <c r="G20" i="47"/>
  <c r="G155" i="14"/>
  <c r="B40" i="47"/>
  <c r="J40" i="47"/>
  <c r="S40" i="47"/>
  <c r="C41" i="47"/>
  <c r="K41" i="47"/>
  <c r="T41" i="47"/>
  <c r="D41" i="47"/>
  <c r="L41" i="47"/>
  <c r="U41" i="47"/>
  <c r="E41" i="47"/>
  <c r="M41" i="47"/>
  <c r="V41" i="47"/>
  <c r="F41" i="47"/>
  <c r="N41" i="47"/>
  <c r="W41" i="47"/>
  <c r="P41" i="47"/>
  <c r="G41" i="47"/>
  <c r="O41" i="47"/>
  <c r="X41" i="47"/>
  <c r="G21" i="47"/>
  <c r="G156" i="14"/>
  <c r="H41" i="47"/>
  <c r="Q41" i="47"/>
  <c r="I41" i="47"/>
  <c r="R41" i="47"/>
  <c r="B41" i="47"/>
  <c r="J41" i="47"/>
  <c r="S41" i="47"/>
  <c r="B42" i="47"/>
  <c r="J42" i="47"/>
  <c r="S42" i="47"/>
  <c r="C42" i="47"/>
  <c r="K42" i="47"/>
  <c r="T42" i="47"/>
  <c r="D42" i="47"/>
  <c r="L42" i="47"/>
  <c r="U42" i="47"/>
  <c r="E42" i="47"/>
  <c r="M42" i="47"/>
  <c r="V42" i="47"/>
  <c r="G22" i="47"/>
  <c r="G157" i="14"/>
  <c r="F42" i="47"/>
  <c r="N42" i="47"/>
  <c r="W42" i="47"/>
  <c r="P42" i="47"/>
  <c r="G42" i="47"/>
  <c r="O42" i="47"/>
  <c r="X42" i="47"/>
  <c r="H42" i="47"/>
  <c r="Q42" i="47"/>
  <c r="I42" i="47"/>
  <c r="R42" i="47"/>
  <c r="B43" i="47"/>
  <c r="J43" i="47"/>
  <c r="S43" i="47"/>
  <c r="C43" i="47"/>
  <c r="K43" i="47"/>
  <c r="T43" i="47"/>
  <c r="G23" i="47"/>
  <c r="G158" i="14"/>
  <c r="D43" i="47"/>
  <c r="L43" i="47"/>
  <c r="U43" i="47"/>
  <c r="E43" i="47"/>
  <c r="M43" i="47"/>
  <c r="V43" i="47"/>
  <c r="F43" i="47"/>
  <c r="N43" i="47"/>
  <c r="W43" i="47"/>
  <c r="G43" i="47"/>
  <c r="O43" i="47"/>
  <c r="X43" i="47"/>
  <c r="P43" i="47"/>
  <c r="H43" i="47"/>
  <c r="Q43" i="47"/>
  <c r="I43" i="47"/>
  <c r="R43" i="47"/>
  <c r="I44" i="47"/>
  <c r="R44" i="47"/>
  <c r="G24" i="47"/>
  <c r="G159" i="14"/>
  <c r="B44" i="47"/>
  <c r="J44" i="47"/>
  <c r="S44" i="47"/>
  <c r="C44" i="47"/>
  <c r="K44" i="47"/>
  <c r="T44" i="47"/>
  <c r="D44" i="47"/>
  <c r="L44" i="47"/>
  <c r="U44" i="47"/>
  <c r="E44" i="47"/>
  <c r="M44" i="47"/>
  <c r="V44" i="47"/>
  <c r="F44" i="47"/>
  <c r="N44" i="47"/>
  <c r="W44" i="47"/>
  <c r="G44" i="47"/>
  <c r="O44" i="47"/>
  <c r="X44" i="47"/>
  <c r="P44" i="47"/>
  <c r="H44" i="47"/>
  <c r="Q44" i="47"/>
  <c r="Q54" i="47"/>
  <c r="Q57" i="47"/>
  <c r="P45" i="47"/>
  <c r="I45" i="47"/>
  <c r="R45" i="47"/>
  <c r="B45" i="47"/>
  <c r="J45" i="47"/>
  <c r="S45" i="47"/>
  <c r="C45" i="47"/>
  <c r="K45" i="47"/>
  <c r="T45" i="47"/>
  <c r="D45" i="47"/>
  <c r="L45" i="47"/>
  <c r="U45" i="47"/>
  <c r="E45" i="47"/>
  <c r="M45" i="47"/>
  <c r="V45" i="47"/>
  <c r="F45" i="47"/>
  <c r="F54" i="47"/>
  <c r="F57" i="47"/>
  <c r="N45" i="47"/>
  <c r="W45" i="47"/>
  <c r="G45" i="47"/>
  <c r="O45" i="47"/>
  <c r="X45" i="47"/>
  <c r="G25" i="47"/>
  <c r="G160" i="14"/>
  <c r="H45" i="47"/>
  <c r="Q45" i="47"/>
  <c r="E24" i="21"/>
  <c r="G24" i="21"/>
  <c r="J11" i="14"/>
  <c r="E27" i="21"/>
  <c r="G27" i="21"/>
  <c r="J14" i="14"/>
  <c r="E25" i="21"/>
  <c r="G25" i="21"/>
  <c r="J12" i="14"/>
  <c r="E23" i="21"/>
  <c r="E19" i="21"/>
  <c r="I39" i="21"/>
  <c r="E30" i="21"/>
  <c r="G30" i="21"/>
  <c r="J17" i="14"/>
  <c r="E26" i="21"/>
  <c r="G26" i="21"/>
  <c r="J13" i="14"/>
  <c r="E20" i="21"/>
  <c r="X40" i="21"/>
  <c r="E32" i="21"/>
  <c r="G32" i="21"/>
  <c r="J19" i="14"/>
  <c r="E29" i="21"/>
  <c r="G29" i="21"/>
  <c r="J16" i="14"/>
  <c r="E21" i="21"/>
  <c r="S41" i="21"/>
  <c r="E28" i="21"/>
  <c r="G28" i="21"/>
  <c r="J15" i="14"/>
  <c r="E33" i="21"/>
  <c r="G33" i="21"/>
  <c r="J20" i="14"/>
  <c r="E31" i="21"/>
  <c r="G31" i="21"/>
  <c r="J18" i="14"/>
  <c r="E22" i="21"/>
  <c r="G22" i="21"/>
  <c r="J9" i="14"/>
  <c r="E46" i="20"/>
  <c r="T40" i="21"/>
  <c r="K40" i="21"/>
  <c r="I40" i="21"/>
  <c r="U40" i="21"/>
  <c r="B40" i="21"/>
  <c r="S40" i="21"/>
  <c r="F40" i="21"/>
  <c r="J40" i="21"/>
  <c r="U39" i="21"/>
  <c r="I46" i="20"/>
  <c r="G46" i="20"/>
  <c r="U46" i="20"/>
  <c r="C46" i="20"/>
  <c r="X46" i="20"/>
  <c r="T46" i="20"/>
  <c r="O46" i="20"/>
  <c r="R46" i="20"/>
  <c r="V46" i="20"/>
  <c r="M46" i="20"/>
  <c r="Q46" i="20"/>
  <c r="K46" i="20"/>
  <c r="S46" i="20"/>
  <c r="N46" i="20"/>
  <c r="J46" i="20"/>
  <c r="F46" i="20"/>
  <c r="B46" i="20"/>
  <c r="P46" i="20"/>
  <c r="L46" i="20"/>
  <c r="H46" i="20"/>
  <c r="D46" i="20"/>
  <c r="U40" i="23"/>
  <c r="L40" i="23"/>
  <c r="T40" i="23"/>
  <c r="B40" i="23"/>
  <c r="O40" i="23"/>
  <c r="Q40" i="23"/>
  <c r="K40" i="23"/>
  <c r="H40" i="23"/>
  <c r="V40" i="23"/>
  <c r="G20" i="23"/>
  <c r="P7" i="14"/>
  <c r="M40" i="23"/>
  <c r="D40" i="23"/>
  <c r="F40" i="23"/>
  <c r="G40" i="23"/>
  <c r="J40" i="23"/>
  <c r="E39" i="23"/>
  <c r="J39" i="23"/>
  <c r="C54" i="54"/>
  <c r="C57" i="54"/>
  <c r="T54" i="50"/>
  <c r="T57" i="50"/>
  <c r="C54" i="50"/>
  <c r="C57" i="50"/>
  <c r="K54" i="54"/>
  <c r="K57" i="54"/>
  <c r="L54" i="48"/>
  <c r="L57" i="48"/>
  <c r="W54" i="50"/>
  <c r="W57" i="50"/>
  <c r="V54" i="50"/>
  <c r="V57" i="50"/>
  <c r="U54" i="50"/>
  <c r="U57" i="50"/>
  <c r="S54" i="50"/>
  <c r="S57" i="50"/>
  <c r="R54" i="50"/>
  <c r="R57" i="50"/>
  <c r="Q54" i="50"/>
  <c r="Q57" i="50"/>
  <c r="O54" i="50"/>
  <c r="O57" i="50"/>
  <c r="J54" i="50"/>
  <c r="J57" i="50"/>
  <c r="I54" i="50"/>
  <c r="I57" i="50"/>
  <c r="F54" i="50"/>
  <c r="F57" i="50"/>
  <c r="E54" i="50"/>
  <c r="E57" i="50"/>
  <c r="L54" i="50"/>
  <c r="L57" i="50"/>
  <c r="H54" i="50"/>
  <c r="H57" i="50"/>
  <c r="J54" i="54"/>
  <c r="J57" i="54"/>
  <c r="H54" i="54"/>
  <c r="H57" i="54"/>
  <c r="I54" i="48"/>
  <c r="I57" i="48"/>
  <c r="V54" i="54"/>
  <c r="V57" i="54"/>
  <c r="T54" i="54"/>
  <c r="T57" i="54"/>
  <c r="Q54" i="54"/>
  <c r="Q57" i="54"/>
  <c r="N54" i="54"/>
  <c r="N57" i="54"/>
  <c r="G54" i="54"/>
  <c r="G57" i="54"/>
  <c r="E54" i="54"/>
  <c r="E57" i="54"/>
  <c r="D54" i="54"/>
  <c r="D57" i="54"/>
  <c r="B54" i="54"/>
  <c r="B57" i="54"/>
  <c r="D54" i="50"/>
  <c r="D57" i="50"/>
  <c r="M54" i="50"/>
  <c r="M57" i="50"/>
  <c r="B54" i="50"/>
  <c r="B57" i="50"/>
  <c r="X54" i="54"/>
  <c r="X57" i="54"/>
  <c r="L54" i="54"/>
  <c r="L57" i="54"/>
  <c r="P54" i="50"/>
  <c r="P57" i="50"/>
  <c r="M54" i="54"/>
  <c r="M57" i="54"/>
  <c r="K54" i="50"/>
  <c r="K57" i="50"/>
  <c r="S54" i="54"/>
  <c r="S57" i="54"/>
  <c r="N54" i="50"/>
  <c r="N57" i="50"/>
  <c r="G54" i="50"/>
  <c r="G57" i="50"/>
  <c r="W54" i="54"/>
  <c r="W57" i="54"/>
  <c r="E18" i="20"/>
  <c r="L38" i="20"/>
  <c r="E32" i="20"/>
  <c r="G32" i="20"/>
  <c r="G19" i="14"/>
  <c r="E33" i="20"/>
  <c r="G33" i="20"/>
  <c r="G20" i="14"/>
  <c r="E19" i="20"/>
  <c r="C39" i="20"/>
  <c r="E20" i="20"/>
  <c r="Q40" i="20"/>
  <c r="E21" i="20"/>
  <c r="E22" i="20"/>
  <c r="G22" i="20"/>
  <c r="G9" i="14"/>
  <c r="E23" i="20"/>
  <c r="E24" i="20"/>
  <c r="E25" i="20"/>
  <c r="E27" i="20"/>
  <c r="G27" i="20"/>
  <c r="G14" i="14"/>
  <c r="E28" i="20"/>
  <c r="G28" i="20"/>
  <c r="G15" i="14"/>
  <c r="E29" i="20"/>
  <c r="G29" i="20"/>
  <c r="G16" i="14"/>
  <c r="E30" i="20"/>
  <c r="G30" i="20"/>
  <c r="G17" i="14"/>
  <c r="E31" i="20"/>
  <c r="G31" i="20"/>
  <c r="G18" i="14"/>
  <c r="G40" i="21"/>
  <c r="H40" i="21"/>
  <c r="N40" i="21"/>
  <c r="D40" i="21"/>
  <c r="P40" i="21"/>
  <c r="R40" i="21"/>
  <c r="C40" i="21"/>
  <c r="H41" i="21"/>
  <c r="V40" i="21"/>
  <c r="W40" i="21"/>
  <c r="G20" i="21"/>
  <c r="J7" i="14"/>
  <c r="M40" i="21"/>
  <c r="L40" i="21"/>
  <c r="Q40" i="21"/>
  <c r="T39" i="21"/>
  <c r="E40" i="21"/>
  <c r="G43" i="21"/>
  <c r="M43" i="21"/>
  <c r="R43" i="21"/>
  <c r="U43" i="21"/>
  <c r="I43" i="21"/>
  <c r="L43" i="21"/>
  <c r="W43" i="21"/>
  <c r="O43" i="21"/>
  <c r="D43" i="21"/>
  <c r="F43" i="21"/>
  <c r="T43" i="21"/>
  <c r="K43" i="21"/>
  <c r="X43" i="21"/>
  <c r="E43" i="21"/>
  <c r="H43" i="21"/>
  <c r="V43" i="21"/>
  <c r="G23" i="21"/>
  <c r="J10" i="14"/>
  <c r="Q43" i="21"/>
  <c r="N43" i="21"/>
  <c r="S43" i="21"/>
  <c r="C43" i="21"/>
  <c r="J43" i="21"/>
  <c r="B43" i="21"/>
  <c r="P43" i="21"/>
  <c r="O40" i="21"/>
  <c r="M47" i="20"/>
  <c r="F47" i="20"/>
  <c r="V47" i="20"/>
  <c r="O47" i="20"/>
  <c r="H47" i="20"/>
  <c r="X47" i="20"/>
  <c r="Q47" i="20"/>
  <c r="J47" i="20"/>
  <c r="C47" i="20"/>
  <c r="S47" i="20"/>
  <c r="L47" i="20"/>
  <c r="E47" i="20"/>
  <c r="U47" i="20"/>
  <c r="N47" i="20"/>
  <c r="G47" i="20"/>
  <c r="W47" i="20"/>
  <c r="P47" i="20"/>
  <c r="I47" i="20"/>
  <c r="B47" i="20"/>
  <c r="R47" i="20"/>
  <c r="K47" i="20"/>
  <c r="D47" i="20"/>
  <c r="T47" i="20"/>
  <c r="G25" i="20"/>
  <c r="G12" i="14"/>
  <c r="O45" i="20"/>
  <c r="H45" i="20"/>
  <c r="X45" i="20"/>
  <c r="Q45" i="20"/>
  <c r="J45" i="20"/>
  <c r="C45" i="20"/>
  <c r="S45" i="20"/>
  <c r="L45" i="20"/>
  <c r="E45" i="20"/>
  <c r="U45" i="20"/>
  <c r="N45" i="20"/>
  <c r="G45" i="20"/>
  <c r="W45" i="20"/>
  <c r="P45" i="20"/>
  <c r="I45" i="20"/>
  <c r="B45" i="20"/>
  <c r="R45" i="20"/>
  <c r="K45" i="20"/>
  <c r="D45" i="20"/>
  <c r="T45" i="20"/>
  <c r="M45" i="20"/>
  <c r="F45" i="20"/>
  <c r="V45" i="20"/>
  <c r="B50" i="20"/>
  <c r="R50" i="20"/>
  <c r="K50" i="20"/>
  <c r="D50" i="20"/>
  <c r="T50" i="20"/>
  <c r="M50" i="20"/>
  <c r="F50" i="20"/>
  <c r="V50" i="20"/>
  <c r="O50" i="20"/>
  <c r="H50" i="20"/>
  <c r="X50" i="20"/>
  <c r="Q50" i="20"/>
  <c r="J50" i="20"/>
  <c r="C50" i="20"/>
  <c r="S50" i="20"/>
  <c r="L50" i="20"/>
  <c r="E50" i="20"/>
  <c r="U50" i="20"/>
  <c r="N50" i="20"/>
  <c r="G50" i="20"/>
  <c r="W50" i="20"/>
  <c r="P50" i="20"/>
  <c r="I50" i="20"/>
  <c r="D48" i="20"/>
  <c r="T48" i="20"/>
  <c r="M48" i="20"/>
  <c r="F48" i="20"/>
  <c r="V48" i="20"/>
  <c r="O48" i="20"/>
  <c r="H48" i="20"/>
  <c r="X48" i="20"/>
  <c r="Q48" i="20"/>
  <c r="J48" i="20"/>
  <c r="C48" i="20"/>
  <c r="S48" i="20"/>
  <c r="L48" i="20"/>
  <c r="E48" i="20"/>
  <c r="U48" i="20"/>
  <c r="N48" i="20"/>
  <c r="G48" i="20"/>
  <c r="W48" i="20"/>
  <c r="P48" i="20"/>
  <c r="I48" i="20"/>
  <c r="B48" i="20"/>
  <c r="R48" i="20"/>
  <c r="K48" i="20"/>
  <c r="K49" i="20"/>
  <c r="D49" i="20"/>
  <c r="T49" i="20"/>
  <c r="M49" i="20"/>
  <c r="F49" i="20"/>
  <c r="V49" i="20"/>
  <c r="O49" i="20"/>
  <c r="H49" i="20"/>
  <c r="X49" i="20"/>
  <c r="Q49" i="20"/>
  <c r="J49" i="20"/>
  <c r="C49" i="20"/>
  <c r="S49" i="20"/>
  <c r="L49" i="20"/>
  <c r="E49" i="20"/>
  <c r="U49" i="20"/>
  <c r="N49" i="20"/>
  <c r="G49" i="20"/>
  <c r="W49" i="20"/>
  <c r="P49" i="20"/>
  <c r="I49" i="20"/>
  <c r="B49" i="20"/>
  <c r="R49" i="20"/>
  <c r="M49" i="19"/>
  <c r="U49" i="19"/>
  <c r="C49" i="19"/>
  <c r="J49" i="19"/>
  <c r="R49" i="19"/>
  <c r="G49" i="19"/>
  <c r="O49" i="19"/>
  <c r="W49" i="19"/>
  <c r="D49" i="19"/>
  <c r="L49" i="19"/>
  <c r="T49" i="19"/>
  <c r="I49" i="19"/>
  <c r="Q49" i="19"/>
  <c r="F49" i="19"/>
  <c r="N49" i="19"/>
  <c r="V49" i="19"/>
  <c r="B49" i="19"/>
  <c r="K49" i="19"/>
  <c r="S49" i="19"/>
  <c r="H49" i="19"/>
  <c r="P49" i="19"/>
  <c r="X49" i="19"/>
  <c r="E49" i="19"/>
  <c r="C48" i="19"/>
  <c r="J48" i="19"/>
  <c r="R48" i="19"/>
  <c r="G48" i="19"/>
  <c r="O48" i="19"/>
  <c r="W48" i="19"/>
  <c r="D48" i="19"/>
  <c r="L48" i="19"/>
  <c r="T48" i="19"/>
  <c r="I48" i="19"/>
  <c r="E18" i="19"/>
  <c r="I38" i="19"/>
  <c r="E19" i="19"/>
  <c r="I39" i="19"/>
  <c r="E20" i="19"/>
  <c r="I40" i="19"/>
  <c r="E21" i="19"/>
  <c r="I41" i="19"/>
  <c r="E22" i="19"/>
  <c r="I42" i="19"/>
  <c r="E23" i="19"/>
  <c r="I43" i="19"/>
  <c r="I44" i="19"/>
  <c r="E25" i="19"/>
  <c r="I45" i="19"/>
  <c r="I46" i="19"/>
  <c r="I47" i="19"/>
  <c r="I54" i="19"/>
  <c r="I57" i="19"/>
  <c r="Q48" i="19"/>
  <c r="F48" i="19"/>
  <c r="N48" i="19"/>
  <c r="V48" i="19"/>
  <c r="B48" i="19"/>
  <c r="K48" i="19"/>
  <c r="S48" i="19"/>
  <c r="H48" i="19"/>
  <c r="P48" i="19"/>
  <c r="X48" i="19"/>
  <c r="E48" i="19"/>
  <c r="M48" i="19"/>
  <c r="U48" i="19"/>
  <c r="G46" i="19"/>
  <c r="O46" i="19"/>
  <c r="W46" i="19"/>
  <c r="D46" i="19"/>
  <c r="L46" i="19"/>
  <c r="T46" i="19"/>
  <c r="Q46" i="19"/>
  <c r="F46" i="19"/>
  <c r="N46" i="19"/>
  <c r="V46" i="19"/>
  <c r="B46" i="19"/>
  <c r="K46" i="19"/>
  <c r="S46" i="19"/>
  <c r="H46" i="19"/>
  <c r="P46" i="19"/>
  <c r="X46" i="19"/>
  <c r="E46" i="19"/>
  <c r="M46" i="19"/>
  <c r="U46" i="19"/>
  <c r="C46" i="19"/>
  <c r="J46" i="19"/>
  <c r="R46" i="19"/>
  <c r="O45" i="19"/>
  <c r="W45" i="19"/>
  <c r="D45" i="19"/>
  <c r="L45" i="19"/>
  <c r="T45" i="19"/>
  <c r="Q45" i="19"/>
  <c r="F45" i="19"/>
  <c r="N45" i="19"/>
  <c r="V45" i="19"/>
  <c r="B45" i="19"/>
  <c r="K45" i="19"/>
  <c r="S45" i="19"/>
  <c r="H45" i="19"/>
  <c r="P45" i="19"/>
  <c r="X45" i="19"/>
  <c r="E45" i="19"/>
  <c r="M45" i="19"/>
  <c r="U45" i="19"/>
  <c r="C45" i="19"/>
  <c r="J45" i="19"/>
  <c r="R45" i="19"/>
  <c r="G45" i="19"/>
  <c r="J47" i="19"/>
  <c r="R47" i="19"/>
  <c r="G47" i="19"/>
  <c r="O47" i="19"/>
  <c r="W47" i="19"/>
  <c r="D47" i="19"/>
  <c r="L47" i="19"/>
  <c r="T47" i="19"/>
  <c r="Q47" i="19"/>
  <c r="F47" i="19"/>
  <c r="N47" i="19"/>
  <c r="V47" i="19"/>
  <c r="B47" i="19"/>
  <c r="K47" i="19"/>
  <c r="S47" i="19"/>
  <c r="H47" i="19"/>
  <c r="P47" i="19"/>
  <c r="X47" i="19"/>
  <c r="E47" i="19"/>
  <c r="E38" i="19"/>
  <c r="E39" i="19"/>
  <c r="E40" i="19"/>
  <c r="E41" i="19"/>
  <c r="E42" i="19"/>
  <c r="E43" i="19"/>
  <c r="E44" i="19"/>
  <c r="E54" i="19"/>
  <c r="E57" i="19"/>
  <c r="M47" i="19"/>
  <c r="U47" i="19"/>
  <c r="C47" i="19"/>
  <c r="E24" i="19"/>
  <c r="D44" i="19"/>
  <c r="L44" i="19"/>
  <c r="T44" i="19"/>
  <c r="Q44" i="19"/>
  <c r="F44" i="19"/>
  <c r="N44" i="19"/>
  <c r="V44" i="19"/>
  <c r="B44" i="19"/>
  <c r="K44" i="19"/>
  <c r="S44" i="19"/>
  <c r="H44" i="19"/>
  <c r="P44" i="19"/>
  <c r="X44" i="19"/>
  <c r="M44" i="19"/>
  <c r="U44" i="19"/>
  <c r="C44" i="19"/>
  <c r="J44" i="19"/>
  <c r="R44" i="19"/>
  <c r="G44" i="19"/>
  <c r="O44" i="19"/>
  <c r="W44" i="19"/>
  <c r="E42" i="20"/>
  <c r="U42" i="20"/>
  <c r="R42" i="20"/>
  <c r="H42" i="20"/>
  <c r="X42" i="20"/>
  <c r="K42" i="20"/>
  <c r="N42" i="20"/>
  <c r="Q42" i="20"/>
  <c r="B42" i="20"/>
  <c r="D42" i="20"/>
  <c r="T42" i="20"/>
  <c r="G42" i="20"/>
  <c r="W42" i="20"/>
  <c r="J42" i="20"/>
  <c r="M42" i="20"/>
  <c r="P42" i="20"/>
  <c r="C42" i="20"/>
  <c r="S42" i="20"/>
  <c r="F42" i="20"/>
  <c r="V42" i="20"/>
  <c r="I42" i="20"/>
  <c r="L42" i="20"/>
  <c r="O42" i="20"/>
  <c r="G24" i="20"/>
  <c r="G11" i="14"/>
  <c r="B44" i="20"/>
  <c r="R44" i="20"/>
  <c r="E44" i="20"/>
  <c r="U44" i="20"/>
  <c r="H44" i="20"/>
  <c r="X44" i="20"/>
  <c r="K44" i="20"/>
  <c r="N44" i="20"/>
  <c r="Q44" i="20"/>
  <c r="D44" i="20"/>
  <c r="T44" i="20"/>
  <c r="G44" i="20"/>
  <c r="W44" i="20"/>
  <c r="O44" i="20"/>
  <c r="J44" i="20"/>
  <c r="M44" i="20"/>
  <c r="P44" i="20"/>
  <c r="C44" i="20"/>
  <c r="S44" i="20"/>
  <c r="F44" i="20"/>
  <c r="V44" i="20"/>
  <c r="I44" i="20"/>
  <c r="L44" i="20"/>
  <c r="G23" i="20"/>
  <c r="G10" i="14"/>
  <c r="C43" i="20"/>
  <c r="D43" i="20"/>
  <c r="E43" i="20"/>
  <c r="F43" i="20"/>
  <c r="G43" i="20"/>
  <c r="H43" i="20"/>
  <c r="B43" i="20"/>
  <c r="I43" i="20"/>
  <c r="J43" i="20"/>
  <c r="K43" i="20"/>
  <c r="L43" i="20"/>
  <c r="M43" i="20"/>
  <c r="N43" i="20"/>
  <c r="O43" i="20"/>
  <c r="P43" i="20"/>
  <c r="Q43" i="20"/>
  <c r="R43" i="20"/>
  <c r="S43" i="20"/>
  <c r="T43" i="20"/>
  <c r="U43" i="20"/>
  <c r="V43" i="20"/>
  <c r="W43" i="20"/>
  <c r="X43" i="20"/>
  <c r="G21" i="20"/>
  <c r="G8" i="14"/>
  <c r="C41" i="20"/>
  <c r="D41" i="20"/>
  <c r="E41" i="20"/>
  <c r="F41" i="20"/>
  <c r="G41" i="20"/>
  <c r="H41" i="20"/>
  <c r="B41" i="20"/>
  <c r="I41" i="20"/>
  <c r="J41" i="20"/>
  <c r="K41" i="20"/>
  <c r="L41" i="20"/>
  <c r="M41" i="20"/>
  <c r="N41" i="20"/>
  <c r="O41" i="20"/>
  <c r="P41" i="20"/>
  <c r="Q41" i="20"/>
  <c r="R41" i="20"/>
  <c r="S41" i="20"/>
  <c r="T41" i="20"/>
  <c r="U41" i="20"/>
  <c r="V41" i="20"/>
  <c r="W41" i="20"/>
  <c r="X41" i="20"/>
  <c r="B40" i="20"/>
  <c r="O40" i="20"/>
  <c r="X40" i="20"/>
  <c r="I39" i="20"/>
  <c r="J41" i="21"/>
  <c r="O41" i="21"/>
  <c r="R41" i="21"/>
  <c r="M41" i="21"/>
  <c r="P41" i="21"/>
  <c r="K41" i="21"/>
  <c r="C41" i="21"/>
  <c r="V41" i="21"/>
  <c r="D41" i="21"/>
  <c r="W41" i="21"/>
  <c r="X41" i="21"/>
  <c r="Q41" i="21"/>
  <c r="U41" i="21"/>
  <c r="I41" i="21"/>
  <c r="G21" i="21"/>
  <c r="J8" i="14"/>
  <c r="G41" i="21"/>
  <c r="T41" i="21"/>
  <c r="N41" i="21"/>
  <c r="F41" i="21"/>
  <c r="B41" i="21"/>
  <c r="L41" i="21"/>
  <c r="E41" i="21"/>
  <c r="G54" i="48"/>
  <c r="G57" i="48"/>
  <c r="O54" i="54"/>
  <c r="O57" i="54"/>
  <c r="R54" i="54"/>
  <c r="R57" i="54"/>
  <c r="P54" i="48"/>
  <c r="P57" i="48"/>
  <c r="C54" i="48"/>
  <c r="C57" i="48"/>
  <c r="W54" i="48"/>
  <c r="W57" i="48"/>
  <c r="H54" i="38"/>
  <c r="H57" i="38"/>
  <c r="U38" i="20"/>
  <c r="G18" i="20"/>
  <c r="G5" i="14"/>
  <c r="X38" i="20"/>
  <c r="K38" i="20"/>
  <c r="K54" i="38"/>
  <c r="K57" i="38"/>
  <c r="J54" i="57"/>
  <c r="J57" i="57"/>
  <c r="B54" i="38"/>
  <c r="B57" i="38"/>
  <c r="C54" i="38"/>
  <c r="C57" i="38"/>
  <c r="V54" i="38"/>
  <c r="V57" i="38"/>
  <c r="T54" i="44"/>
  <c r="T57" i="44"/>
  <c r="J54" i="38"/>
  <c r="J57" i="38"/>
  <c r="I54" i="38"/>
  <c r="I57" i="38"/>
  <c r="I39" i="69"/>
  <c r="R39" i="69"/>
  <c r="E39" i="69"/>
  <c r="X39" i="69"/>
  <c r="B39" i="69"/>
  <c r="Q39" i="69"/>
  <c r="H39" i="69"/>
  <c r="L39" i="69"/>
  <c r="W39" i="69"/>
  <c r="V39" i="69"/>
  <c r="O39" i="69"/>
  <c r="M39" i="69"/>
  <c r="G39" i="69"/>
  <c r="K39" i="69"/>
  <c r="U39" i="69"/>
  <c r="D39" i="69"/>
  <c r="G19" i="69"/>
  <c r="M280" i="14"/>
  <c r="P39" i="69"/>
  <c r="T39" i="69"/>
  <c r="J39" i="69"/>
  <c r="S39" i="69"/>
  <c r="N39" i="69"/>
  <c r="F39" i="69"/>
  <c r="C39" i="69"/>
  <c r="E18" i="69"/>
  <c r="E23" i="69"/>
  <c r="E22" i="69"/>
  <c r="G22" i="69"/>
  <c r="M283" i="14"/>
  <c r="E21" i="69"/>
  <c r="E20" i="69"/>
  <c r="H43" i="68"/>
  <c r="F41" i="68"/>
  <c r="L41" i="68"/>
  <c r="R39" i="68"/>
  <c r="O43" i="68"/>
  <c r="M41" i="68"/>
  <c r="C41" i="68"/>
  <c r="Q39" i="68"/>
  <c r="G23" i="68"/>
  <c r="J284" i="14"/>
  <c r="G43" i="68"/>
  <c r="N41" i="68"/>
  <c r="H39" i="68"/>
  <c r="V39" i="68"/>
  <c r="G39" i="68"/>
  <c r="D43" i="68"/>
  <c r="N43" i="68"/>
  <c r="J41" i="68"/>
  <c r="G19" i="68"/>
  <c r="J280" i="14"/>
  <c r="M39" i="68"/>
  <c r="N39" i="68"/>
  <c r="E43" i="68"/>
  <c r="F43" i="68"/>
  <c r="B41" i="68"/>
  <c r="P39" i="68"/>
  <c r="E39" i="68"/>
  <c r="U39" i="68"/>
  <c r="S43" i="68"/>
  <c r="T43" i="68"/>
  <c r="R41" i="68"/>
  <c r="D39" i="68"/>
  <c r="L43" i="68"/>
  <c r="K43" i="68"/>
  <c r="I41" i="68"/>
  <c r="M43" i="68"/>
  <c r="C43" i="68"/>
  <c r="Q41" i="68"/>
  <c r="W39" i="68"/>
  <c r="J43" i="68"/>
  <c r="J54" i="68"/>
  <c r="B43" i="68"/>
  <c r="H41" i="68"/>
  <c r="T39" i="68"/>
  <c r="U43" i="68"/>
  <c r="G21" i="68"/>
  <c r="J282" i="14"/>
  <c r="P41" i="68"/>
  <c r="K39" i="68"/>
  <c r="F39" i="68"/>
  <c r="R43" i="68"/>
  <c r="V41" i="68"/>
  <c r="X41" i="68"/>
  <c r="C39" i="68"/>
  <c r="L39" i="68"/>
  <c r="I43" i="68"/>
  <c r="K41" i="68"/>
  <c r="O41" i="68"/>
  <c r="S39" i="68"/>
  <c r="X39" i="68"/>
  <c r="P43" i="68"/>
  <c r="W41" i="68"/>
  <c r="G41" i="68"/>
  <c r="J39" i="68"/>
  <c r="O39" i="68"/>
  <c r="E41" i="68"/>
  <c r="I38" i="68"/>
  <c r="O38" i="68"/>
  <c r="R38" i="68"/>
  <c r="B38" i="68"/>
  <c r="J38" i="68"/>
  <c r="D38" i="68"/>
  <c r="S38" i="68"/>
  <c r="G18" i="68"/>
  <c r="J279" i="14"/>
  <c r="L38" i="68"/>
  <c r="C38" i="68"/>
  <c r="U38" i="68"/>
  <c r="K38" i="68"/>
  <c r="G38" i="68"/>
  <c r="E38" i="68"/>
  <c r="T38" i="68"/>
  <c r="M38" i="68"/>
  <c r="V38" i="68"/>
  <c r="P38" i="68"/>
  <c r="F38" i="68"/>
  <c r="N38" i="68"/>
  <c r="X38" i="68"/>
  <c r="W38" i="68"/>
  <c r="H38" i="68"/>
  <c r="Q38" i="68"/>
  <c r="N41" i="67"/>
  <c r="P41" i="67"/>
  <c r="G21" i="67"/>
  <c r="G282" i="14"/>
  <c r="B41" i="67"/>
  <c r="I41" i="67"/>
  <c r="J41" i="67"/>
  <c r="F41" i="67"/>
  <c r="Q41" i="67"/>
  <c r="S41" i="67"/>
  <c r="C41" i="67"/>
  <c r="K41" i="67"/>
  <c r="H41" i="67"/>
  <c r="T41" i="67"/>
  <c r="D41" i="67"/>
  <c r="L41" i="67"/>
  <c r="U41" i="67"/>
  <c r="E41" i="67"/>
  <c r="M41" i="67"/>
  <c r="V41" i="67"/>
  <c r="W41" i="67"/>
  <c r="G41" i="67"/>
  <c r="O41" i="67"/>
  <c r="R41" i="67"/>
  <c r="X41" i="67"/>
  <c r="E22" i="67"/>
  <c r="G22" i="67"/>
  <c r="G283" i="14"/>
  <c r="E20" i="67"/>
  <c r="L38" i="66"/>
  <c r="L54" i="66"/>
  <c r="L57" i="66"/>
  <c r="U38" i="66"/>
  <c r="E38" i="66"/>
  <c r="P38" i="66"/>
  <c r="F38" i="66"/>
  <c r="F54" i="66"/>
  <c r="F57" i="66"/>
  <c r="N38" i="66"/>
  <c r="W38" i="66"/>
  <c r="G38" i="66"/>
  <c r="O38" i="66"/>
  <c r="G18" i="66"/>
  <c r="D279" i="14"/>
  <c r="X38" i="66"/>
  <c r="H38" i="66"/>
  <c r="B38" i="66"/>
  <c r="Q38" i="66"/>
  <c r="J38" i="66"/>
  <c r="I38" i="66"/>
  <c r="S38" i="66"/>
  <c r="R38" i="66"/>
  <c r="C38" i="66"/>
  <c r="V38" i="66"/>
  <c r="K38" i="66"/>
  <c r="M38" i="66"/>
  <c r="D38" i="66"/>
  <c r="T38" i="66"/>
  <c r="V43" i="66"/>
  <c r="M43" i="66"/>
  <c r="E43" i="66"/>
  <c r="T43" i="66"/>
  <c r="U43" i="66"/>
  <c r="H43" i="66"/>
  <c r="H54" i="66"/>
  <c r="H57" i="66"/>
  <c r="L43" i="66"/>
  <c r="B43" i="66"/>
  <c r="D43" i="66"/>
  <c r="C43" i="66"/>
  <c r="R43" i="66"/>
  <c r="J43" i="66"/>
  <c r="P43" i="66"/>
  <c r="K43" i="66"/>
  <c r="X43" i="66"/>
  <c r="O43" i="66"/>
  <c r="G43" i="66"/>
  <c r="G23" i="66"/>
  <c r="D284" i="14"/>
  <c r="W43" i="66"/>
  <c r="S43" i="66"/>
  <c r="L41" i="66"/>
  <c r="V41" i="66"/>
  <c r="T41" i="66"/>
  <c r="M41" i="66"/>
  <c r="U41" i="66"/>
  <c r="E41" i="66"/>
  <c r="I41" i="66"/>
  <c r="I54" i="66"/>
  <c r="I57" i="66"/>
  <c r="S41" i="66"/>
  <c r="C41" i="66"/>
  <c r="J41" i="66"/>
  <c r="R41" i="66"/>
  <c r="Q41" i="66"/>
  <c r="H41" i="66"/>
  <c r="P41" i="66"/>
  <c r="X41" i="66"/>
  <c r="X54" i="66"/>
  <c r="X57" i="66"/>
  <c r="O41" i="66"/>
  <c r="G41" i="66"/>
  <c r="W41" i="66"/>
  <c r="G21" i="66"/>
  <c r="D282" i="14"/>
  <c r="N41" i="66"/>
  <c r="K41" i="66"/>
  <c r="E27" i="64"/>
  <c r="G27" i="64"/>
  <c r="M267" i="14"/>
  <c r="E18" i="64"/>
  <c r="E33" i="64"/>
  <c r="G33" i="64"/>
  <c r="M273" i="14"/>
  <c r="E28" i="64"/>
  <c r="G28" i="64"/>
  <c r="M268" i="14"/>
  <c r="E29" i="64"/>
  <c r="G29" i="64"/>
  <c r="M269" i="14"/>
  <c r="E30" i="64"/>
  <c r="G30" i="64"/>
  <c r="M270" i="14"/>
  <c r="E22" i="64"/>
  <c r="G22" i="64"/>
  <c r="M262" i="14"/>
  <c r="E25" i="64"/>
  <c r="G25" i="64"/>
  <c r="M265" i="14"/>
  <c r="E19" i="64"/>
  <c r="E31" i="64"/>
  <c r="G31" i="64"/>
  <c r="M271" i="14"/>
  <c r="E26" i="64"/>
  <c r="G26" i="64"/>
  <c r="M266" i="14"/>
  <c r="E20" i="64"/>
  <c r="E32" i="64"/>
  <c r="G32" i="64"/>
  <c r="M272" i="14"/>
  <c r="E23" i="64"/>
  <c r="L41" i="64"/>
  <c r="O41" i="64"/>
  <c r="U41" i="64"/>
  <c r="E41" i="64"/>
  <c r="M41" i="64"/>
  <c r="V41" i="64"/>
  <c r="G41" i="64"/>
  <c r="H41" i="64"/>
  <c r="F41" i="64"/>
  <c r="Q41" i="64"/>
  <c r="N41" i="64"/>
  <c r="I41" i="64"/>
  <c r="W41" i="64"/>
  <c r="X41" i="64"/>
  <c r="R41" i="64"/>
  <c r="P41" i="64"/>
  <c r="B41" i="64"/>
  <c r="J41" i="64"/>
  <c r="G21" i="64"/>
  <c r="M261" i="14"/>
  <c r="S41" i="64"/>
  <c r="C41" i="64"/>
  <c r="K41" i="64"/>
  <c r="T41" i="64"/>
  <c r="D41" i="64"/>
  <c r="E24" i="64"/>
  <c r="G24" i="64"/>
  <c r="M264" i="14"/>
  <c r="H41" i="63"/>
  <c r="C41" i="63"/>
  <c r="Q41" i="63"/>
  <c r="K41" i="63"/>
  <c r="P41" i="63"/>
  <c r="X41" i="63"/>
  <c r="O41" i="63"/>
  <c r="G41" i="63"/>
  <c r="W41" i="63"/>
  <c r="N41" i="63"/>
  <c r="F41" i="63"/>
  <c r="V41" i="63"/>
  <c r="G21" i="63"/>
  <c r="J261" i="14"/>
  <c r="M41" i="63"/>
  <c r="J41" i="63"/>
  <c r="E41" i="63"/>
  <c r="S41" i="63"/>
  <c r="U41" i="63"/>
  <c r="B41" i="63"/>
  <c r="L41" i="63"/>
  <c r="R41" i="63"/>
  <c r="D41" i="63"/>
  <c r="I41" i="63"/>
  <c r="F38" i="63"/>
  <c r="D38" i="63"/>
  <c r="N38" i="63"/>
  <c r="L38" i="63"/>
  <c r="W38" i="63"/>
  <c r="U38" i="63"/>
  <c r="G38" i="63"/>
  <c r="C38" i="63"/>
  <c r="V38" i="63"/>
  <c r="O38" i="63"/>
  <c r="M38" i="63"/>
  <c r="G18" i="63"/>
  <c r="J258" i="14"/>
  <c r="X38" i="63"/>
  <c r="H38" i="63"/>
  <c r="Q38" i="63"/>
  <c r="I38" i="63"/>
  <c r="R38" i="63"/>
  <c r="B38" i="63"/>
  <c r="J38" i="63"/>
  <c r="E38" i="63"/>
  <c r="S38" i="63"/>
  <c r="K38" i="63"/>
  <c r="P38" i="63"/>
  <c r="T38" i="63"/>
  <c r="W43" i="63"/>
  <c r="V43" i="63"/>
  <c r="M43" i="63"/>
  <c r="E43" i="63"/>
  <c r="U43" i="63"/>
  <c r="E24" i="63"/>
  <c r="G24" i="63"/>
  <c r="J264" i="14"/>
  <c r="G23" i="63"/>
  <c r="J263" i="14"/>
  <c r="L43" i="63"/>
  <c r="E22" i="63"/>
  <c r="G22" i="63"/>
  <c r="J262" i="14"/>
  <c r="I43" i="63"/>
  <c r="T43" i="63"/>
  <c r="R43" i="63"/>
  <c r="K43" i="63"/>
  <c r="P43" i="63"/>
  <c r="C43" i="63"/>
  <c r="Q43" i="63"/>
  <c r="S43" i="63"/>
  <c r="O43" i="63"/>
  <c r="B43" i="63"/>
  <c r="K40" i="62"/>
  <c r="K54" i="62"/>
  <c r="K57" i="62"/>
  <c r="G20" i="62"/>
  <c r="G260" i="14"/>
  <c r="T40" i="62"/>
  <c r="T54" i="62"/>
  <c r="T57" i="62"/>
  <c r="D40" i="62"/>
  <c r="D54" i="62"/>
  <c r="D57" i="62"/>
  <c r="L40" i="62"/>
  <c r="L54" i="62"/>
  <c r="L57" i="62"/>
  <c r="P40" i="62"/>
  <c r="P54" i="62"/>
  <c r="P57" i="62"/>
  <c r="U40" i="62"/>
  <c r="U54" i="62"/>
  <c r="U57" i="62"/>
  <c r="G40" i="62"/>
  <c r="G54" i="62"/>
  <c r="G57" i="62"/>
  <c r="E40" i="62"/>
  <c r="E54" i="62"/>
  <c r="E57" i="62"/>
  <c r="O40" i="62"/>
  <c r="O54" i="62"/>
  <c r="O57" i="62"/>
  <c r="M40" i="62"/>
  <c r="M54" i="62"/>
  <c r="M57" i="62"/>
  <c r="X40" i="62"/>
  <c r="X54" i="62"/>
  <c r="X57" i="62"/>
  <c r="V40" i="62"/>
  <c r="V54" i="62"/>
  <c r="V57" i="62"/>
  <c r="H40" i="62"/>
  <c r="H54" i="62"/>
  <c r="H57" i="62"/>
  <c r="F40" i="62"/>
  <c r="F54" i="62"/>
  <c r="F57" i="62"/>
  <c r="Q40" i="62"/>
  <c r="Q54" i="62"/>
  <c r="Q57" i="62"/>
  <c r="N40" i="62"/>
  <c r="N54" i="62"/>
  <c r="N57" i="62"/>
  <c r="I40" i="62"/>
  <c r="I54" i="62"/>
  <c r="I57" i="62"/>
  <c r="W40" i="62"/>
  <c r="W54" i="62"/>
  <c r="W57" i="62"/>
  <c r="R40" i="62"/>
  <c r="R54" i="62"/>
  <c r="R57" i="62"/>
  <c r="B40" i="62"/>
  <c r="B54" i="62"/>
  <c r="B57" i="62"/>
  <c r="J40" i="62"/>
  <c r="J54" i="62"/>
  <c r="J57" i="62"/>
  <c r="S40" i="62"/>
  <c r="S54" i="62"/>
  <c r="S57" i="62"/>
  <c r="C40" i="62"/>
  <c r="C54" i="62"/>
  <c r="C57" i="62"/>
  <c r="M40" i="61"/>
  <c r="E40" i="61"/>
  <c r="L40" i="61"/>
  <c r="T40" i="61"/>
  <c r="D40" i="61"/>
  <c r="U40" i="61"/>
  <c r="J40" i="61"/>
  <c r="C40" i="61"/>
  <c r="B40" i="61"/>
  <c r="R40" i="61"/>
  <c r="I40" i="61"/>
  <c r="Q40" i="61"/>
  <c r="H40" i="61"/>
  <c r="K40" i="61"/>
  <c r="G40" i="61"/>
  <c r="O40" i="61"/>
  <c r="P40" i="61"/>
  <c r="W40" i="61"/>
  <c r="N40" i="61"/>
  <c r="G20" i="61"/>
  <c r="D260" i="14"/>
  <c r="X40" i="61"/>
  <c r="F40" i="61"/>
  <c r="S40" i="61"/>
  <c r="E22" i="61"/>
  <c r="G22" i="61"/>
  <c r="D262" i="14"/>
  <c r="K38" i="61"/>
  <c r="B38" i="61"/>
  <c r="U38" i="61"/>
  <c r="J38" i="61"/>
  <c r="S38" i="61"/>
  <c r="X38" i="61"/>
  <c r="C38" i="61"/>
  <c r="Q38" i="61"/>
  <c r="D38" i="61"/>
  <c r="T38" i="61"/>
  <c r="E38" i="61"/>
  <c r="M38" i="61"/>
  <c r="G18" i="61"/>
  <c r="D258" i="14"/>
  <c r="P38" i="61"/>
  <c r="F38" i="61"/>
  <c r="N38" i="61"/>
  <c r="L38" i="61"/>
  <c r="W38" i="61"/>
  <c r="G38" i="61"/>
  <c r="V38" i="61"/>
  <c r="O38" i="61"/>
  <c r="H38" i="61"/>
  <c r="I38" i="61"/>
  <c r="R38" i="61"/>
  <c r="E23" i="61"/>
  <c r="E31" i="60"/>
  <c r="G31" i="60"/>
  <c r="P229" i="14"/>
  <c r="E23" i="60"/>
  <c r="E30" i="60"/>
  <c r="G30" i="60"/>
  <c r="P228" i="14"/>
  <c r="E25" i="60"/>
  <c r="G25" i="60"/>
  <c r="P223" i="14"/>
  <c r="E22" i="60"/>
  <c r="G22" i="60"/>
  <c r="P220" i="14"/>
  <c r="E26" i="60"/>
  <c r="G26" i="60"/>
  <c r="P224" i="14"/>
  <c r="E21" i="60"/>
  <c r="E20" i="60"/>
  <c r="E32" i="60"/>
  <c r="G32" i="60"/>
  <c r="P230" i="14"/>
  <c r="E27" i="60"/>
  <c r="G27" i="60"/>
  <c r="P225" i="14"/>
  <c r="E33" i="60"/>
  <c r="G33" i="60"/>
  <c r="P231" i="14"/>
  <c r="E28" i="60"/>
  <c r="G28" i="60"/>
  <c r="P226" i="14"/>
  <c r="E24" i="60"/>
  <c r="G24" i="60"/>
  <c r="P222" i="14"/>
  <c r="E29" i="60"/>
  <c r="G29" i="60"/>
  <c r="P227" i="14"/>
  <c r="K38" i="60"/>
  <c r="V38" i="60"/>
  <c r="D38" i="60"/>
  <c r="B38" i="60"/>
  <c r="P38" i="60"/>
  <c r="N38" i="60"/>
  <c r="R38" i="60"/>
  <c r="G38" i="60"/>
  <c r="J38" i="60"/>
  <c r="U38" i="60"/>
  <c r="M38" i="60"/>
  <c r="X38" i="60"/>
  <c r="C38" i="60"/>
  <c r="Q38" i="60"/>
  <c r="F38" i="60"/>
  <c r="T38" i="60"/>
  <c r="L38" i="60"/>
  <c r="W38" i="60"/>
  <c r="I38" i="60"/>
  <c r="E38" i="60"/>
  <c r="O38" i="60"/>
  <c r="H38" i="60"/>
  <c r="S38" i="60"/>
  <c r="G18" i="60"/>
  <c r="P216" i="14"/>
  <c r="E19" i="60"/>
  <c r="B41" i="70"/>
  <c r="L41" i="70"/>
  <c r="R41" i="70"/>
  <c r="D41" i="70"/>
  <c r="I41" i="70"/>
  <c r="Q41" i="70"/>
  <c r="H41" i="70"/>
  <c r="P41" i="70"/>
  <c r="P54" i="70"/>
  <c r="P57" i="70"/>
  <c r="X41" i="70"/>
  <c r="O41" i="70"/>
  <c r="G41" i="70"/>
  <c r="W41" i="70"/>
  <c r="G21" i="70"/>
  <c r="P282" i="14"/>
  <c r="N41" i="70"/>
  <c r="T41" i="70"/>
  <c r="F41" i="70"/>
  <c r="C41" i="70"/>
  <c r="M41" i="70"/>
  <c r="S41" i="70"/>
  <c r="E41" i="70"/>
  <c r="J41" i="70"/>
  <c r="C38" i="70"/>
  <c r="K38" i="70"/>
  <c r="K54" i="70"/>
  <c r="K57" i="70"/>
  <c r="T38" i="70"/>
  <c r="D38" i="70"/>
  <c r="R38" i="70"/>
  <c r="L38" i="70"/>
  <c r="U38" i="70"/>
  <c r="U54" i="70"/>
  <c r="U57" i="70"/>
  <c r="F38" i="70"/>
  <c r="E38" i="70"/>
  <c r="I38" i="70"/>
  <c r="N38" i="70"/>
  <c r="M38" i="70"/>
  <c r="W38" i="70"/>
  <c r="V38" i="70"/>
  <c r="V54" i="70"/>
  <c r="V57" i="70"/>
  <c r="P38" i="70"/>
  <c r="G18" i="70"/>
  <c r="G38" i="70"/>
  <c r="O38" i="70"/>
  <c r="X38" i="70"/>
  <c r="B38" i="70"/>
  <c r="Q38" i="70"/>
  <c r="H38" i="70"/>
  <c r="J38" i="70"/>
  <c r="S38" i="70"/>
  <c r="E20" i="59"/>
  <c r="V43" i="59"/>
  <c r="M43" i="59"/>
  <c r="S43" i="59"/>
  <c r="E43" i="59"/>
  <c r="J43" i="59"/>
  <c r="I43" i="59"/>
  <c r="X43" i="59"/>
  <c r="K43" i="59"/>
  <c r="O43" i="59"/>
  <c r="R43" i="59"/>
  <c r="Q43" i="59"/>
  <c r="T43" i="59"/>
  <c r="G43" i="59"/>
  <c r="U43" i="59"/>
  <c r="G23" i="59"/>
  <c r="M221" i="14"/>
  <c r="L43" i="59"/>
  <c r="H43" i="59"/>
  <c r="W43" i="59"/>
  <c r="N43" i="59"/>
  <c r="D43" i="59"/>
  <c r="P43" i="59"/>
  <c r="F43" i="59"/>
  <c r="C43" i="59"/>
  <c r="B43" i="59"/>
  <c r="E22" i="59"/>
  <c r="G22" i="59"/>
  <c r="M220" i="14"/>
  <c r="B40" i="59"/>
  <c r="E21" i="59"/>
  <c r="E19" i="59"/>
  <c r="E18" i="59"/>
  <c r="E24" i="59"/>
  <c r="G24" i="59"/>
  <c r="M222" i="14"/>
  <c r="E43" i="58"/>
  <c r="O43" i="58"/>
  <c r="U43" i="58"/>
  <c r="G43" i="58"/>
  <c r="L43" i="58"/>
  <c r="W43" i="58"/>
  <c r="D43" i="58"/>
  <c r="N43" i="58"/>
  <c r="T43" i="58"/>
  <c r="F43" i="58"/>
  <c r="K43" i="58"/>
  <c r="C43" i="58"/>
  <c r="S43" i="58"/>
  <c r="J43" i="58"/>
  <c r="B43" i="58"/>
  <c r="R43" i="58"/>
  <c r="I43" i="58"/>
  <c r="P43" i="58"/>
  <c r="G23" i="58"/>
  <c r="J221" i="14"/>
  <c r="Q43" i="58"/>
  <c r="V43" i="58"/>
  <c r="X41" i="58"/>
  <c r="X54" i="58"/>
  <c r="X57" i="58"/>
  <c r="M41" i="58"/>
  <c r="M54" i="58"/>
  <c r="M57" i="58"/>
  <c r="P41" i="58"/>
  <c r="V41" i="58"/>
  <c r="F41" i="58"/>
  <c r="F54" i="58"/>
  <c r="F57" i="58"/>
  <c r="H41" i="58"/>
  <c r="H54" i="58"/>
  <c r="H57" i="58"/>
  <c r="Q41" i="58"/>
  <c r="I41" i="58"/>
  <c r="E41" i="58"/>
  <c r="R41" i="58"/>
  <c r="B41" i="58"/>
  <c r="J41" i="58"/>
  <c r="S41" i="58"/>
  <c r="C41" i="58"/>
  <c r="K41" i="58"/>
  <c r="G21" i="58"/>
  <c r="J219" i="14"/>
  <c r="T41" i="58"/>
  <c r="T54" i="58"/>
  <c r="T57" i="58"/>
  <c r="O41" i="58"/>
  <c r="D41" i="58"/>
  <c r="L41" i="58"/>
  <c r="N41" i="58"/>
  <c r="G41" i="58"/>
  <c r="U41" i="58"/>
  <c r="W41" i="58"/>
  <c r="U39" i="57"/>
  <c r="U54" i="57"/>
  <c r="U57" i="57"/>
  <c r="D39" i="57"/>
  <c r="D54" i="57"/>
  <c r="D57" i="57"/>
  <c r="K39" i="57"/>
  <c r="K54" i="57"/>
  <c r="K57" i="57"/>
  <c r="R39" i="57"/>
  <c r="R54" i="57"/>
  <c r="R57" i="57"/>
  <c r="H39" i="57"/>
  <c r="H54" i="57"/>
  <c r="H57" i="57"/>
  <c r="N39" i="57"/>
  <c r="N54" i="57"/>
  <c r="N57" i="57"/>
  <c r="V39" i="57"/>
  <c r="V54" i="57"/>
  <c r="V57" i="57"/>
  <c r="C39" i="57"/>
  <c r="C54" i="57"/>
  <c r="C57" i="57"/>
  <c r="S39" i="57"/>
  <c r="S54" i="57"/>
  <c r="S57" i="57"/>
  <c r="G19" i="57"/>
  <c r="G217" i="14"/>
  <c r="G39" i="57"/>
  <c r="G54" i="57"/>
  <c r="G57" i="57"/>
  <c r="O39" i="57"/>
  <c r="O54" i="57"/>
  <c r="O57" i="57"/>
  <c r="L39" i="57"/>
  <c r="L54" i="57"/>
  <c r="L57" i="57"/>
  <c r="E39" i="57"/>
  <c r="E54" i="57"/>
  <c r="E57" i="57"/>
  <c r="F39" i="57"/>
  <c r="F54" i="57"/>
  <c r="F57" i="57"/>
  <c r="I39" i="57"/>
  <c r="I54" i="57"/>
  <c r="I57" i="57"/>
  <c r="W39" i="57"/>
  <c r="W54" i="57"/>
  <c r="W57" i="57"/>
  <c r="P39" i="57"/>
  <c r="P54" i="57"/>
  <c r="P57" i="57"/>
  <c r="T39" i="57"/>
  <c r="T54" i="57"/>
  <c r="T57" i="57"/>
  <c r="Q39" i="57"/>
  <c r="Q54" i="57"/>
  <c r="Q57" i="57"/>
  <c r="M39" i="57"/>
  <c r="M54" i="57"/>
  <c r="M57" i="57"/>
  <c r="X54" i="57"/>
  <c r="X57" i="57"/>
  <c r="B54" i="57"/>
  <c r="B57" i="57"/>
  <c r="L39" i="56"/>
  <c r="U39" i="56"/>
  <c r="P39" i="56"/>
  <c r="G39" i="56"/>
  <c r="O39" i="56"/>
  <c r="T39" i="56"/>
  <c r="X39" i="56"/>
  <c r="G19" i="56"/>
  <c r="D217" i="14"/>
  <c r="H39" i="56"/>
  <c r="K39" i="56"/>
  <c r="F39" i="56"/>
  <c r="Q39" i="56"/>
  <c r="E39" i="56"/>
  <c r="I39" i="56"/>
  <c r="W39" i="56"/>
  <c r="R39" i="56"/>
  <c r="V39" i="56"/>
  <c r="B39" i="56"/>
  <c r="N39" i="56"/>
  <c r="J39" i="56"/>
  <c r="C39" i="56"/>
  <c r="S39" i="56"/>
  <c r="M39" i="56"/>
  <c r="D39" i="56"/>
  <c r="B38" i="56"/>
  <c r="R38" i="56"/>
  <c r="W38" i="56"/>
  <c r="I38" i="56"/>
  <c r="E24" i="56"/>
  <c r="G24" i="56"/>
  <c r="D222" i="14"/>
  <c r="N38" i="56"/>
  <c r="Q38" i="56"/>
  <c r="E21" i="56"/>
  <c r="F38" i="56"/>
  <c r="H38" i="56"/>
  <c r="P38" i="56"/>
  <c r="O38" i="56"/>
  <c r="V38" i="56"/>
  <c r="G38" i="56"/>
  <c r="M38" i="56"/>
  <c r="E38" i="56"/>
  <c r="U38" i="56"/>
  <c r="L38" i="56"/>
  <c r="D38" i="56"/>
  <c r="T38" i="56"/>
  <c r="K38" i="56"/>
  <c r="X38" i="56"/>
  <c r="C38" i="56"/>
  <c r="G18" i="56"/>
  <c r="D216" i="14"/>
  <c r="L43" i="55"/>
  <c r="O43" i="55"/>
  <c r="G23" i="55"/>
  <c r="P200" i="14"/>
  <c r="B43" i="55"/>
  <c r="C43" i="55"/>
  <c r="S43" i="55"/>
  <c r="K43" i="55"/>
  <c r="D43" i="55"/>
  <c r="E43" i="55"/>
  <c r="V43" i="55"/>
  <c r="F43" i="55"/>
  <c r="N43" i="55"/>
  <c r="W43" i="55"/>
  <c r="R43" i="55"/>
  <c r="U43" i="55"/>
  <c r="M43" i="55"/>
  <c r="X43" i="55"/>
  <c r="G43" i="55"/>
  <c r="Q43" i="55"/>
  <c r="J43" i="55"/>
  <c r="T43" i="55"/>
  <c r="H43" i="55"/>
  <c r="P43" i="55"/>
  <c r="I43" i="55"/>
  <c r="W41" i="55"/>
  <c r="S41" i="55"/>
  <c r="N41" i="55"/>
  <c r="K41" i="55"/>
  <c r="P41" i="55"/>
  <c r="X41" i="55"/>
  <c r="F41" i="55"/>
  <c r="T41" i="55"/>
  <c r="L41" i="55"/>
  <c r="D41" i="55"/>
  <c r="O41" i="55"/>
  <c r="C41" i="55"/>
  <c r="U41" i="55"/>
  <c r="J41" i="55"/>
  <c r="G41" i="55"/>
  <c r="B41" i="55"/>
  <c r="E22" i="55"/>
  <c r="G22" i="55"/>
  <c r="P199" i="14"/>
  <c r="V41" i="55"/>
  <c r="I41" i="55"/>
  <c r="E19" i="55"/>
  <c r="Q41" i="55"/>
  <c r="R41" i="55"/>
  <c r="E43" i="53"/>
  <c r="D38" i="53"/>
  <c r="R38" i="53"/>
  <c r="L38" i="53"/>
  <c r="B38" i="53"/>
  <c r="T38" i="53"/>
  <c r="U38" i="53"/>
  <c r="J38" i="53"/>
  <c r="K38" i="53"/>
  <c r="G18" i="53"/>
  <c r="J195" i="14"/>
  <c r="E38" i="53"/>
  <c r="S38" i="53"/>
  <c r="M38" i="53"/>
  <c r="V38" i="53"/>
  <c r="F38" i="53"/>
  <c r="N38" i="53"/>
  <c r="W38" i="53"/>
  <c r="P38" i="53"/>
  <c r="G38" i="53"/>
  <c r="O38" i="53"/>
  <c r="X38" i="53"/>
  <c r="H38" i="53"/>
  <c r="I38" i="53"/>
  <c r="Q38" i="53"/>
  <c r="C38" i="53"/>
  <c r="U43" i="53"/>
  <c r="L43" i="53"/>
  <c r="D43" i="53"/>
  <c r="T43" i="53"/>
  <c r="K43" i="53"/>
  <c r="C43" i="53"/>
  <c r="G23" i="53"/>
  <c r="J200" i="14"/>
  <c r="S43" i="53"/>
  <c r="H43" i="53"/>
  <c r="X43" i="53"/>
  <c r="J43" i="53"/>
  <c r="Q43" i="53"/>
  <c r="O43" i="53"/>
  <c r="B43" i="53"/>
  <c r="E19" i="53"/>
  <c r="G43" i="53"/>
  <c r="R43" i="53"/>
  <c r="W43" i="53"/>
  <c r="I43" i="53"/>
  <c r="N43" i="53"/>
  <c r="P43" i="53"/>
  <c r="P54" i="53"/>
  <c r="P57" i="53"/>
  <c r="F43" i="53"/>
  <c r="V43" i="53"/>
  <c r="L43" i="52"/>
  <c r="V43" i="52"/>
  <c r="H38" i="52"/>
  <c r="P38" i="52"/>
  <c r="N38" i="52"/>
  <c r="Q38" i="52"/>
  <c r="I38" i="52"/>
  <c r="R38" i="52"/>
  <c r="B38" i="52"/>
  <c r="J38" i="52"/>
  <c r="S38" i="52"/>
  <c r="G38" i="52"/>
  <c r="C38" i="52"/>
  <c r="K38" i="52"/>
  <c r="T38" i="52"/>
  <c r="F38" i="52"/>
  <c r="D38" i="52"/>
  <c r="L38" i="52"/>
  <c r="G18" i="52"/>
  <c r="G195" i="14"/>
  <c r="U38" i="52"/>
  <c r="O38" i="52"/>
  <c r="M38" i="52"/>
  <c r="W38" i="52"/>
  <c r="X38" i="52"/>
  <c r="V38" i="52"/>
  <c r="E38" i="52"/>
  <c r="J43" i="52"/>
  <c r="N43" i="52"/>
  <c r="B43" i="52"/>
  <c r="F43" i="52"/>
  <c r="E19" i="52"/>
  <c r="S43" i="52"/>
  <c r="M43" i="52"/>
  <c r="E24" i="52"/>
  <c r="G24" i="52"/>
  <c r="G201" i="14"/>
  <c r="E28" i="52"/>
  <c r="G28" i="52"/>
  <c r="G205" i="14"/>
  <c r="E32" i="52"/>
  <c r="G32" i="52"/>
  <c r="G209" i="14"/>
  <c r="T43" i="52"/>
  <c r="E43" i="52"/>
  <c r="K43" i="52"/>
  <c r="C43" i="52"/>
  <c r="E20" i="52"/>
  <c r="R43" i="52"/>
  <c r="E25" i="52"/>
  <c r="G25" i="52"/>
  <c r="G202" i="14"/>
  <c r="E29" i="52"/>
  <c r="G29" i="52"/>
  <c r="G206" i="14"/>
  <c r="E33" i="52"/>
  <c r="G33" i="52"/>
  <c r="G210" i="14"/>
  <c r="I43" i="52"/>
  <c r="P43" i="52"/>
  <c r="Q43" i="52"/>
  <c r="H43" i="52"/>
  <c r="E26" i="52"/>
  <c r="G26" i="52"/>
  <c r="G203" i="14"/>
  <c r="E30" i="52"/>
  <c r="G30" i="52"/>
  <c r="G207" i="14"/>
  <c r="X43" i="52"/>
  <c r="G23" i="52"/>
  <c r="G200" i="14"/>
  <c r="O43" i="52"/>
  <c r="E21" i="52"/>
  <c r="D43" i="52"/>
  <c r="G43" i="52"/>
  <c r="E22" i="52"/>
  <c r="G22" i="52"/>
  <c r="G199" i="14"/>
  <c r="U43" i="52"/>
  <c r="E27" i="52"/>
  <c r="G27" i="52"/>
  <c r="G204" i="14"/>
  <c r="E31" i="52"/>
  <c r="G31" i="52"/>
  <c r="G208" i="14"/>
  <c r="C38" i="51"/>
  <c r="C54" i="51"/>
  <c r="C57" i="51"/>
  <c r="B38" i="51"/>
  <c r="B54" i="51"/>
  <c r="B57" i="51"/>
  <c r="O38" i="51"/>
  <c r="O54" i="51"/>
  <c r="O57" i="51"/>
  <c r="V38" i="51"/>
  <c r="V54" i="51"/>
  <c r="V57" i="51"/>
  <c r="G18" i="51"/>
  <c r="D195" i="14"/>
  <c r="Q38" i="51"/>
  <c r="Q54" i="51"/>
  <c r="Q57" i="51"/>
  <c r="J38" i="51"/>
  <c r="J54" i="51"/>
  <c r="J57" i="51"/>
  <c r="U38" i="51"/>
  <c r="U54" i="51"/>
  <c r="U57" i="51"/>
  <c r="K38" i="51"/>
  <c r="K54" i="51"/>
  <c r="K57" i="51"/>
  <c r="M38" i="51"/>
  <c r="M54" i="51"/>
  <c r="M57" i="51"/>
  <c r="S38" i="51"/>
  <c r="S54" i="51"/>
  <c r="S57" i="51"/>
  <c r="H38" i="51"/>
  <c r="H54" i="51"/>
  <c r="H57" i="51"/>
  <c r="F38" i="51"/>
  <c r="F54" i="51"/>
  <c r="F57" i="51"/>
  <c r="I38" i="51"/>
  <c r="I54" i="51"/>
  <c r="I57" i="51"/>
  <c r="R38" i="51"/>
  <c r="R54" i="51"/>
  <c r="R57" i="51"/>
  <c r="T38" i="51"/>
  <c r="T54" i="51"/>
  <c r="T57" i="51"/>
  <c r="G38" i="51"/>
  <c r="G54" i="51"/>
  <c r="G57" i="51"/>
  <c r="E38" i="51"/>
  <c r="E54" i="51"/>
  <c r="E57" i="51"/>
  <c r="D38" i="51"/>
  <c r="D54" i="51"/>
  <c r="D57" i="51"/>
  <c r="W38" i="51"/>
  <c r="W54" i="51"/>
  <c r="W57" i="51"/>
  <c r="N38" i="51"/>
  <c r="N54" i="51"/>
  <c r="N57" i="51"/>
  <c r="X38" i="51"/>
  <c r="X54" i="51"/>
  <c r="X57" i="51"/>
  <c r="P38" i="51"/>
  <c r="P54" i="51"/>
  <c r="P57" i="51"/>
  <c r="L38" i="51"/>
  <c r="L54" i="51"/>
  <c r="L57" i="51"/>
  <c r="E18" i="49"/>
  <c r="J38" i="49"/>
  <c r="E21" i="49"/>
  <c r="O41" i="49"/>
  <c r="M39" i="49"/>
  <c r="U39" i="49"/>
  <c r="G39" i="49"/>
  <c r="E39" i="49"/>
  <c r="T39" i="49"/>
  <c r="D39" i="49"/>
  <c r="P39" i="49"/>
  <c r="L39" i="49"/>
  <c r="N39" i="49"/>
  <c r="F39" i="49"/>
  <c r="B39" i="49"/>
  <c r="K39" i="49"/>
  <c r="S39" i="49"/>
  <c r="G19" i="49"/>
  <c r="M154" i="14"/>
  <c r="J39" i="49"/>
  <c r="R39" i="49"/>
  <c r="X39" i="49"/>
  <c r="Q39" i="49"/>
  <c r="W39" i="49"/>
  <c r="I39" i="49"/>
  <c r="V39" i="49"/>
  <c r="C39" i="49"/>
  <c r="O39" i="49"/>
  <c r="H39" i="49"/>
  <c r="T38" i="49"/>
  <c r="V41" i="49"/>
  <c r="K38" i="49"/>
  <c r="C38" i="49"/>
  <c r="S38" i="49"/>
  <c r="M41" i="49"/>
  <c r="W38" i="49"/>
  <c r="Q38" i="49"/>
  <c r="D41" i="49"/>
  <c r="B38" i="49"/>
  <c r="Q41" i="49"/>
  <c r="G18" i="49"/>
  <c r="M153" i="14"/>
  <c r="E41" i="49"/>
  <c r="E23" i="49"/>
  <c r="X38" i="49"/>
  <c r="O38" i="49"/>
  <c r="I38" i="49"/>
  <c r="G41" i="49"/>
  <c r="K41" i="49"/>
  <c r="E22" i="49"/>
  <c r="G22" i="49"/>
  <c r="M157" i="14"/>
  <c r="N38" i="49"/>
  <c r="P38" i="49"/>
  <c r="E20" i="49"/>
  <c r="H41" i="49"/>
  <c r="V38" i="49"/>
  <c r="D38" i="49"/>
  <c r="M38" i="49"/>
  <c r="H38" i="49"/>
  <c r="E38" i="49"/>
  <c r="I41" i="49"/>
  <c r="U38" i="49"/>
  <c r="T41" i="49"/>
  <c r="X54" i="48"/>
  <c r="X57" i="48"/>
  <c r="U54" i="48"/>
  <c r="U57" i="48"/>
  <c r="T54" i="48"/>
  <c r="T57" i="48"/>
  <c r="N54" i="48"/>
  <c r="N57" i="48"/>
  <c r="Q54" i="48"/>
  <c r="Q57" i="48"/>
  <c r="F54" i="48"/>
  <c r="F57" i="48"/>
  <c r="R54" i="48"/>
  <c r="R57" i="48"/>
  <c r="E54" i="48"/>
  <c r="E57" i="48"/>
  <c r="B54" i="48"/>
  <c r="B57" i="48"/>
  <c r="V54" i="48"/>
  <c r="V57" i="48"/>
  <c r="S54" i="48"/>
  <c r="S57" i="48"/>
  <c r="O54" i="48"/>
  <c r="O57" i="48"/>
  <c r="P38" i="47"/>
  <c r="P54" i="47"/>
  <c r="P57" i="47"/>
  <c r="J38" i="47"/>
  <c r="J54" i="47"/>
  <c r="J57" i="47"/>
  <c r="E38" i="47"/>
  <c r="E54" i="47"/>
  <c r="E57" i="47"/>
  <c r="S38" i="47"/>
  <c r="S54" i="47"/>
  <c r="S57" i="47"/>
  <c r="M38" i="47"/>
  <c r="M54" i="47"/>
  <c r="M57" i="47"/>
  <c r="C38" i="47"/>
  <c r="C54" i="47"/>
  <c r="C57" i="47"/>
  <c r="V38" i="47"/>
  <c r="K38" i="47"/>
  <c r="K54" i="47"/>
  <c r="K57" i="47"/>
  <c r="B38" i="47"/>
  <c r="B54" i="47"/>
  <c r="B57" i="47"/>
  <c r="G18" i="47"/>
  <c r="G153" i="14"/>
  <c r="T38" i="47"/>
  <c r="T54" i="47"/>
  <c r="T57" i="47"/>
  <c r="F38" i="47"/>
  <c r="N38" i="47"/>
  <c r="N54" i="47"/>
  <c r="N57" i="47"/>
  <c r="W38" i="47"/>
  <c r="W54" i="47"/>
  <c r="W57" i="47"/>
  <c r="G38" i="47"/>
  <c r="G54" i="47"/>
  <c r="G57" i="47"/>
  <c r="O38" i="47"/>
  <c r="O54" i="47"/>
  <c r="O57" i="47"/>
  <c r="X38" i="47"/>
  <c r="X54" i="47"/>
  <c r="X57" i="47"/>
  <c r="H38" i="47"/>
  <c r="H54" i="47"/>
  <c r="H57" i="47"/>
  <c r="Q38" i="47"/>
  <c r="D38" i="47"/>
  <c r="D54" i="47"/>
  <c r="D57" i="47"/>
  <c r="I38" i="47"/>
  <c r="I54" i="47"/>
  <c r="I57" i="47"/>
  <c r="L38" i="47"/>
  <c r="L54" i="47"/>
  <c r="L57" i="47"/>
  <c r="R38" i="47"/>
  <c r="R54" i="47"/>
  <c r="R57" i="47"/>
  <c r="U38" i="47"/>
  <c r="U54" i="47"/>
  <c r="U57" i="47"/>
  <c r="C38" i="46"/>
  <c r="C54" i="46"/>
  <c r="C57" i="46"/>
  <c r="B38" i="46"/>
  <c r="B54" i="46"/>
  <c r="B57" i="46"/>
  <c r="D38" i="46"/>
  <c r="D54" i="46"/>
  <c r="D57" i="46"/>
  <c r="R38" i="46"/>
  <c r="R54" i="46"/>
  <c r="R57" i="46"/>
  <c r="M38" i="46"/>
  <c r="M54" i="46"/>
  <c r="M57" i="46"/>
  <c r="V38" i="46"/>
  <c r="V54" i="46"/>
  <c r="V57" i="46"/>
  <c r="I38" i="46"/>
  <c r="I54" i="46"/>
  <c r="I57" i="46"/>
  <c r="E38" i="46"/>
  <c r="E54" i="46"/>
  <c r="E57" i="46"/>
  <c r="T38" i="46"/>
  <c r="T54" i="46"/>
  <c r="T57" i="46"/>
  <c r="P38" i="46"/>
  <c r="P54" i="46"/>
  <c r="P57" i="46"/>
  <c r="F38" i="46"/>
  <c r="F54" i="46"/>
  <c r="F57" i="46"/>
  <c r="G38" i="46"/>
  <c r="G54" i="46"/>
  <c r="G57" i="46"/>
  <c r="N38" i="46"/>
  <c r="N54" i="46"/>
  <c r="N57" i="46"/>
  <c r="G18" i="46"/>
  <c r="D153" i="14"/>
  <c r="O38" i="46"/>
  <c r="O54" i="46"/>
  <c r="O57" i="46"/>
  <c r="W38" i="46"/>
  <c r="W54" i="46"/>
  <c r="W57" i="46"/>
  <c r="X38" i="46"/>
  <c r="X54" i="46"/>
  <c r="X57" i="46"/>
  <c r="H38" i="46"/>
  <c r="H54" i="46"/>
  <c r="H57" i="46"/>
  <c r="Q38" i="46"/>
  <c r="Q54" i="46"/>
  <c r="Q57" i="46"/>
  <c r="J38" i="46"/>
  <c r="J54" i="46"/>
  <c r="J57" i="46"/>
  <c r="K38" i="46"/>
  <c r="K54" i="46"/>
  <c r="K57" i="46"/>
  <c r="S38" i="46"/>
  <c r="S54" i="46"/>
  <c r="S57" i="46"/>
  <c r="L38" i="46"/>
  <c r="L54" i="46"/>
  <c r="L57" i="46"/>
  <c r="U38" i="46"/>
  <c r="U54" i="46"/>
  <c r="U57" i="46"/>
  <c r="E30" i="45"/>
  <c r="G30" i="45"/>
  <c r="P143" i="14"/>
  <c r="E26" i="45"/>
  <c r="G26" i="45"/>
  <c r="P139" i="14"/>
  <c r="C41" i="45"/>
  <c r="I41" i="45"/>
  <c r="K41" i="45"/>
  <c r="T41" i="45"/>
  <c r="D41" i="45"/>
  <c r="L41" i="45"/>
  <c r="U41" i="45"/>
  <c r="E41" i="45"/>
  <c r="S41" i="45"/>
  <c r="R41" i="45"/>
  <c r="M41" i="45"/>
  <c r="V41" i="45"/>
  <c r="F41" i="45"/>
  <c r="N41" i="45"/>
  <c r="H41" i="45"/>
  <c r="W41" i="45"/>
  <c r="Q41" i="45"/>
  <c r="P41" i="45"/>
  <c r="B41" i="45"/>
  <c r="G41" i="45"/>
  <c r="G21" i="45"/>
  <c r="P134" i="14"/>
  <c r="J41" i="45"/>
  <c r="O41" i="45"/>
  <c r="X41" i="45"/>
  <c r="E25" i="45"/>
  <c r="G25" i="45"/>
  <c r="P138" i="14"/>
  <c r="E27" i="45"/>
  <c r="G27" i="45"/>
  <c r="P140" i="14"/>
  <c r="E31" i="45"/>
  <c r="G31" i="45"/>
  <c r="P144" i="14"/>
  <c r="E24" i="45"/>
  <c r="G24" i="45"/>
  <c r="P137" i="14"/>
  <c r="E23" i="45"/>
  <c r="E28" i="45"/>
  <c r="G28" i="45"/>
  <c r="P141" i="14"/>
  <c r="E32" i="45"/>
  <c r="G32" i="45"/>
  <c r="P145" i="14"/>
  <c r="E22" i="45"/>
  <c r="G22" i="45"/>
  <c r="P135" i="14"/>
  <c r="E20" i="45"/>
  <c r="E29" i="45"/>
  <c r="G29" i="45"/>
  <c r="P142" i="14"/>
  <c r="E33" i="45"/>
  <c r="G33" i="45"/>
  <c r="P147" i="14"/>
  <c r="E19" i="45"/>
  <c r="E18" i="45"/>
  <c r="K40" i="44"/>
  <c r="K54" i="44"/>
  <c r="K57" i="44"/>
  <c r="M40" i="44"/>
  <c r="M54" i="44"/>
  <c r="M57" i="44"/>
  <c r="O40" i="44"/>
  <c r="O54" i="44"/>
  <c r="O57" i="44"/>
  <c r="E40" i="44"/>
  <c r="E54" i="44"/>
  <c r="E57" i="44"/>
  <c r="U40" i="44"/>
  <c r="U54" i="44"/>
  <c r="U57" i="44"/>
  <c r="C40" i="44"/>
  <c r="C54" i="44"/>
  <c r="C57" i="44"/>
  <c r="L40" i="44"/>
  <c r="L54" i="44"/>
  <c r="L57" i="44"/>
  <c r="S40" i="44"/>
  <c r="S54" i="44"/>
  <c r="S57" i="44"/>
  <c r="Q40" i="44"/>
  <c r="Q54" i="44"/>
  <c r="Q57" i="44"/>
  <c r="J40" i="44"/>
  <c r="J54" i="44"/>
  <c r="J57" i="44"/>
  <c r="F40" i="44"/>
  <c r="F54" i="44"/>
  <c r="F57" i="44"/>
  <c r="B40" i="44"/>
  <c r="B54" i="44"/>
  <c r="B57" i="44"/>
  <c r="I40" i="44"/>
  <c r="I54" i="44"/>
  <c r="I57" i="44"/>
  <c r="R40" i="44"/>
  <c r="R54" i="44"/>
  <c r="R57" i="44"/>
  <c r="W40" i="44"/>
  <c r="W54" i="44"/>
  <c r="W57" i="44"/>
  <c r="P40" i="44"/>
  <c r="P54" i="44"/>
  <c r="P57" i="44"/>
  <c r="G40" i="44"/>
  <c r="G54" i="44"/>
  <c r="G57" i="44"/>
  <c r="D40" i="44"/>
  <c r="D54" i="44"/>
  <c r="D57" i="44"/>
  <c r="N54" i="44"/>
  <c r="N57" i="44"/>
  <c r="H54" i="44"/>
  <c r="H57" i="44"/>
  <c r="X54" i="44"/>
  <c r="X57" i="44"/>
  <c r="Q40" i="43"/>
  <c r="X40" i="43"/>
  <c r="X54" i="43"/>
  <c r="X57" i="43"/>
  <c r="M40" i="43"/>
  <c r="G40" i="43"/>
  <c r="S40" i="43"/>
  <c r="H40" i="43"/>
  <c r="D40" i="43"/>
  <c r="E40" i="43"/>
  <c r="J40" i="43"/>
  <c r="U40" i="43"/>
  <c r="R40" i="43"/>
  <c r="C40" i="43"/>
  <c r="K40" i="43"/>
  <c r="L40" i="43"/>
  <c r="W40" i="43"/>
  <c r="O40" i="43"/>
  <c r="I40" i="43"/>
  <c r="I54" i="43"/>
  <c r="I57" i="43"/>
  <c r="T40" i="43"/>
  <c r="N40" i="43"/>
  <c r="G20" i="43"/>
  <c r="J133" i="14"/>
  <c r="B40" i="43"/>
  <c r="B54" i="43"/>
  <c r="B57" i="43"/>
  <c r="P40" i="43"/>
  <c r="V40" i="43"/>
  <c r="F40" i="43"/>
  <c r="R43" i="43"/>
  <c r="Q43" i="43"/>
  <c r="H43" i="43"/>
  <c r="G43" i="43"/>
  <c r="W43" i="43"/>
  <c r="G23" i="43"/>
  <c r="J136" i="14"/>
  <c r="N43" i="43"/>
  <c r="P43" i="43"/>
  <c r="F43" i="43"/>
  <c r="D43" i="43"/>
  <c r="V43" i="43"/>
  <c r="U43" i="43"/>
  <c r="M43" i="43"/>
  <c r="L43" i="43"/>
  <c r="E43" i="43"/>
  <c r="X43" i="43"/>
  <c r="T43" i="43"/>
  <c r="O43" i="43"/>
  <c r="K43" i="43"/>
  <c r="S43" i="43"/>
  <c r="C43" i="43"/>
  <c r="J43" i="43"/>
  <c r="L40" i="42"/>
  <c r="N40" i="42"/>
  <c r="W40" i="42"/>
  <c r="R40" i="42"/>
  <c r="M40" i="42"/>
  <c r="C40" i="42"/>
  <c r="X40" i="42"/>
  <c r="U40" i="42"/>
  <c r="H40" i="42"/>
  <c r="O40" i="42"/>
  <c r="P40" i="42"/>
  <c r="K40" i="42"/>
  <c r="D40" i="42"/>
  <c r="B40" i="42"/>
  <c r="I40" i="42"/>
  <c r="T40" i="42"/>
  <c r="F40" i="42"/>
  <c r="G38" i="42"/>
  <c r="L38" i="42"/>
  <c r="V38" i="42"/>
  <c r="D38" i="42"/>
  <c r="J38" i="42"/>
  <c r="U38" i="42"/>
  <c r="P38" i="42"/>
  <c r="I38" i="42"/>
  <c r="S38" i="42"/>
  <c r="T38" i="42"/>
  <c r="C38" i="42"/>
  <c r="R38" i="42"/>
  <c r="G18" i="42"/>
  <c r="G131" i="14"/>
  <c r="Q38" i="42"/>
  <c r="H38" i="42"/>
  <c r="O38" i="42"/>
  <c r="F38" i="42"/>
  <c r="N38" i="42"/>
  <c r="M38" i="42"/>
  <c r="X38" i="42"/>
  <c r="B38" i="42"/>
  <c r="E38" i="42"/>
  <c r="E54" i="42"/>
  <c r="E57" i="42"/>
  <c r="K38" i="42"/>
  <c r="W38" i="42"/>
  <c r="M43" i="42"/>
  <c r="F43" i="42"/>
  <c r="N43" i="42"/>
  <c r="O43" i="42"/>
  <c r="L43" i="42"/>
  <c r="G43" i="42"/>
  <c r="B43" i="42"/>
  <c r="Q43" i="42"/>
  <c r="S43" i="42"/>
  <c r="R43" i="42"/>
  <c r="H43" i="42"/>
  <c r="T43" i="42"/>
  <c r="C43" i="42"/>
  <c r="I43" i="42"/>
  <c r="G23" i="42"/>
  <c r="G136" i="14"/>
  <c r="U43" i="42"/>
  <c r="V43" i="42"/>
  <c r="J43" i="42"/>
  <c r="D43" i="42"/>
  <c r="W43" i="42"/>
  <c r="X43" i="42"/>
  <c r="K43" i="42"/>
  <c r="H38" i="41"/>
  <c r="H54" i="41"/>
  <c r="H57" i="41"/>
  <c r="W38" i="41"/>
  <c r="W54" i="41"/>
  <c r="W57" i="41"/>
  <c r="L38" i="41"/>
  <c r="L54" i="41"/>
  <c r="L57" i="41"/>
  <c r="O38" i="41"/>
  <c r="O54" i="41"/>
  <c r="O57" i="41"/>
  <c r="V38" i="41"/>
  <c r="V54" i="41"/>
  <c r="V57" i="41"/>
  <c r="B38" i="41"/>
  <c r="B54" i="41"/>
  <c r="B57" i="41"/>
  <c r="N38" i="41"/>
  <c r="N54" i="41"/>
  <c r="N57" i="41"/>
  <c r="P38" i="41"/>
  <c r="P54" i="41"/>
  <c r="P57" i="41"/>
  <c r="C38" i="41"/>
  <c r="C54" i="41"/>
  <c r="C57" i="41"/>
  <c r="U38" i="41"/>
  <c r="U54" i="41"/>
  <c r="U57" i="41"/>
  <c r="G38" i="41"/>
  <c r="G54" i="41"/>
  <c r="G57" i="41"/>
  <c r="M38" i="41"/>
  <c r="M54" i="41"/>
  <c r="M57" i="41"/>
  <c r="T38" i="41"/>
  <c r="T54" i="41"/>
  <c r="T57" i="41"/>
  <c r="G18" i="41"/>
  <c r="D131" i="14"/>
  <c r="K38" i="41"/>
  <c r="K54" i="41"/>
  <c r="K57" i="41"/>
  <c r="S38" i="41"/>
  <c r="S54" i="41"/>
  <c r="S57" i="41"/>
  <c r="F38" i="41"/>
  <c r="F54" i="41"/>
  <c r="F57" i="41"/>
  <c r="R38" i="41"/>
  <c r="R54" i="41"/>
  <c r="R57" i="41"/>
  <c r="J38" i="41"/>
  <c r="J54" i="41"/>
  <c r="J57" i="41"/>
  <c r="E38" i="41"/>
  <c r="E54" i="41"/>
  <c r="E57" i="41"/>
  <c r="Q38" i="41"/>
  <c r="Q54" i="41"/>
  <c r="Q57" i="41"/>
  <c r="I38" i="41"/>
  <c r="I54" i="41"/>
  <c r="I57" i="41"/>
  <c r="D38" i="41"/>
  <c r="D54" i="41"/>
  <c r="D57" i="41"/>
  <c r="X38" i="41"/>
  <c r="X54" i="41"/>
  <c r="X57" i="41"/>
  <c r="R41" i="40"/>
  <c r="R54" i="40"/>
  <c r="R57" i="40"/>
  <c r="X54" i="40"/>
  <c r="X57" i="40"/>
  <c r="M41" i="40"/>
  <c r="M54" i="40"/>
  <c r="M57" i="40"/>
  <c r="W41" i="40"/>
  <c r="W54" i="40"/>
  <c r="W57" i="40"/>
  <c r="F41" i="40"/>
  <c r="F54" i="40"/>
  <c r="F57" i="40"/>
  <c r="V41" i="40"/>
  <c r="V54" i="40"/>
  <c r="V57" i="40"/>
  <c r="Q41" i="40"/>
  <c r="Q54" i="40"/>
  <c r="Q57" i="40"/>
  <c r="L41" i="40"/>
  <c r="L54" i="40"/>
  <c r="L57" i="40"/>
  <c r="G41" i="40"/>
  <c r="G54" i="40"/>
  <c r="G57" i="40"/>
  <c r="E41" i="40"/>
  <c r="E54" i="40"/>
  <c r="E57" i="40"/>
  <c r="K41" i="40"/>
  <c r="K54" i="40"/>
  <c r="K57" i="40"/>
  <c r="J41" i="40"/>
  <c r="J54" i="40"/>
  <c r="J57" i="40"/>
  <c r="I41" i="40"/>
  <c r="I54" i="40"/>
  <c r="I57" i="40"/>
  <c r="G21" i="40"/>
  <c r="P92" i="14"/>
  <c r="H41" i="40"/>
  <c r="H54" i="40"/>
  <c r="H57" i="40"/>
  <c r="N41" i="40"/>
  <c r="N54" i="40"/>
  <c r="N57" i="40"/>
  <c r="D41" i="40"/>
  <c r="D54" i="40"/>
  <c r="D57" i="40"/>
  <c r="U41" i="40"/>
  <c r="U54" i="40"/>
  <c r="U57" i="40"/>
  <c r="C41" i="40"/>
  <c r="C54" i="40"/>
  <c r="C57" i="40"/>
  <c r="T41" i="40"/>
  <c r="T54" i="40"/>
  <c r="T57" i="40"/>
  <c r="B41" i="40"/>
  <c r="B54" i="40"/>
  <c r="B57" i="40"/>
  <c r="S41" i="40"/>
  <c r="S54" i="40"/>
  <c r="S57" i="40"/>
  <c r="P41" i="40"/>
  <c r="P54" i="40"/>
  <c r="P57" i="40"/>
  <c r="O41" i="40"/>
  <c r="O54" i="40"/>
  <c r="O57" i="40"/>
  <c r="V41" i="39"/>
  <c r="B41" i="39"/>
  <c r="W41" i="39"/>
  <c r="J41" i="39"/>
  <c r="S41" i="39"/>
  <c r="G21" i="39"/>
  <c r="M92" i="14"/>
  <c r="C41" i="39"/>
  <c r="K41" i="39"/>
  <c r="T41" i="39"/>
  <c r="D41" i="39"/>
  <c r="L41" i="39"/>
  <c r="U41" i="39"/>
  <c r="E41" i="39"/>
  <c r="M41" i="39"/>
  <c r="P41" i="39"/>
  <c r="G41" i="39"/>
  <c r="X41" i="39"/>
  <c r="H41" i="39"/>
  <c r="F41" i="39"/>
  <c r="Q41" i="39"/>
  <c r="N41" i="39"/>
  <c r="I41" i="39"/>
  <c r="O41" i="39"/>
  <c r="R41" i="39"/>
  <c r="E18" i="39"/>
  <c r="E19" i="39"/>
  <c r="E26" i="39"/>
  <c r="G26" i="39"/>
  <c r="M97" i="14"/>
  <c r="E23" i="39"/>
  <c r="W54" i="38"/>
  <c r="W57" i="38"/>
  <c r="P54" i="38"/>
  <c r="P57" i="38"/>
  <c r="T54" i="38"/>
  <c r="T57" i="38"/>
  <c r="N54" i="38"/>
  <c r="N57" i="38"/>
  <c r="M54" i="38"/>
  <c r="M57" i="38"/>
  <c r="R54" i="38"/>
  <c r="R57" i="38"/>
  <c r="O54" i="38"/>
  <c r="O57" i="38"/>
  <c r="L54" i="38"/>
  <c r="L57" i="38"/>
  <c r="E54" i="38"/>
  <c r="E57" i="38"/>
  <c r="F54" i="38"/>
  <c r="F57" i="38"/>
  <c r="U54" i="38"/>
  <c r="U57" i="38"/>
  <c r="G54" i="38"/>
  <c r="G57" i="38"/>
  <c r="S54" i="38"/>
  <c r="S57" i="38"/>
  <c r="X54" i="38"/>
  <c r="X57" i="38"/>
  <c r="Q54" i="38"/>
  <c r="Q57" i="38"/>
  <c r="D54" i="38"/>
  <c r="D57" i="38"/>
  <c r="E31" i="37"/>
  <c r="G31" i="37"/>
  <c r="G102" i="14"/>
  <c r="E27" i="37"/>
  <c r="G27" i="37"/>
  <c r="G98" i="14"/>
  <c r="E20" i="37"/>
  <c r="E21" i="37"/>
  <c r="E28" i="37"/>
  <c r="G28" i="37"/>
  <c r="G99" i="14"/>
  <c r="E32" i="37"/>
  <c r="G32" i="37"/>
  <c r="G103" i="14"/>
  <c r="E25" i="37"/>
  <c r="G25" i="37"/>
  <c r="G96" i="14"/>
  <c r="E29" i="37"/>
  <c r="G29" i="37"/>
  <c r="G100" i="14"/>
  <c r="E33" i="37"/>
  <c r="G33" i="37"/>
  <c r="G104" i="14"/>
  <c r="E18" i="37"/>
  <c r="E22" i="37"/>
  <c r="G22" i="37"/>
  <c r="G93" i="14"/>
  <c r="E26" i="37"/>
  <c r="G26" i="37"/>
  <c r="G97" i="14"/>
  <c r="E30" i="37"/>
  <c r="G30" i="37"/>
  <c r="G101" i="14"/>
  <c r="E19" i="37"/>
  <c r="E23" i="37"/>
  <c r="R38" i="36"/>
  <c r="G18" i="36"/>
  <c r="D89" i="14"/>
  <c r="Q38" i="36"/>
  <c r="T38" i="36"/>
  <c r="H38" i="36"/>
  <c r="K38" i="36"/>
  <c r="X38" i="36"/>
  <c r="C38" i="36"/>
  <c r="O38" i="36"/>
  <c r="P38" i="36"/>
  <c r="G38" i="36"/>
  <c r="V38" i="36"/>
  <c r="W38" i="36"/>
  <c r="M38" i="36"/>
  <c r="N38" i="36"/>
  <c r="E38" i="36"/>
  <c r="F38" i="36"/>
  <c r="U38" i="36"/>
  <c r="L38" i="36"/>
  <c r="D38" i="36"/>
  <c r="S38" i="36"/>
  <c r="J38" i="36"/>
  <c r="E40" i="36"/>
  <c r="T40" i="36"/>
  <c r="G20" i="36"/>
  <c r="D91" i="14"/>
  <c r="M40" i="36"/>
  <c r="D40" i="36"/>
  <c r="V40" i="36"/>
  <c r="L40" i="36"/>
  <c r="F40" i="36"/>
  <c r="U40" i="36"/>
  <c r="B40" i="36"/>
  <c r="N40" i="36"/>
  <c r="W40" i="36"/>
  <c r="P40" i="36"/>
  <c r="J40" i="36"/>
  <c r="S40" i="36"/>
  <c r="G40" i="36"/>
  <c r="O40" i="36"/>
  <c r="X40" i="36"/>
  <c r="H40" i="36"/>
  <c r="Q40" i="36"/>
  <c r="I40" i="36"/>
  <c r="R40" i="36"/>
  <c r="C40" i="36"/>
  <c r="K40" i="36"/>
  <c r="E24" i="36"/>
  <c r="G24" i="36"/>
  <c r="D95" i="14"/>
  <c r="E19" i="36"/>
  <c r="U43" i="35"/>
  <c r="J43" i="35"/>
  <c r="C43" i="35"/>
  <c r="I43" i="35"/>
  <c r="F43" i="35"/>
  <c r="V43" i="35"/>
  <c r="P43" i="35"/>
  <c r="O43" i="35"/>
  <c r="O54" i="35"/>
  <c r="O57" i="35"/>
  <c r="B43" i="35"/>
  <c r="G43" i="35"/>
  <c r="W43" i="35"/>
  <c r="G23" i="35"/>
  <c r="P73" i="14"/>
  <c r="Q43" i="35"/>
  <c r="K43" i="35"/>
  <c r="R43" i="35"/>
  <c r="M43" i="35"/>
  <c r="H43" i="35"/>
  <c r="X43" i="35"/>
  <c r="S43" i="35"/>
  <c r="N43" i="35"/>
  <c r="L43" i="35"/>
  <c r="E43" i="35"/>
  <c r="Q38" i="35"/>
  <c r="G18" i="35"/>
  <c r="P68" i="14"/>
  <c r="S38" i="35"/>
  <c r="J38" i="35"/>
  <c r="E38" i="35"/>
  <c r="X38" i="35"/>
  <c r="I38" i="35"/>
  <c r="D38" i="35"/>
  <c r="D54" i="35"/>
  <c r="D57" i="35"/>
  <c r="H38" i="35"/>
  <c r="W38" i="35"/>
  <c r="P38" i="35"/>
  <c r="L38" i="35"/>
  <c r="O38" i="35"/>
  <c r="B38" i="35"/>
  <c r="V38" i="35"/>
  <c r="G38" i="35"/>
  <c r="N38" i="35"/>
  <c r="U38" i="35"/>
  <c r="C38" i="35"/>
  <c r="M38" i="35"/>
  <c r="T38" i="35"/>
  <c r="T54" i="35"/>
  <c r="T57" i="35"/>
  <c r="F38" i="35"/>
  <c r="K38" i="35"/>
  <c r="R38" i="35"/>
  <c r="M38" i="34"/>
  <c r="M54" i="34"/>
  <c r="M57" i="34"/>
  <c r="E38" i="34"/>
  <c r="E54" i="34"/>
  <c r="E57" i="34"/>
  <c r="T38" i="34"/>
  <c r="T54" i="34"/>
  <c r="T57" i="34"/>
  <c r="G18" i="34"/>
  <c r="M68" i="14"/>
  <c r="K38" i="34"/>
  <c r="K54" i="34"/>
  <c r="K57" i="34"/>
  <c r="S38" i="34"/>
  <c r="S54" i="34"/>
  <c r="S57" i="34"/>
  <c r="L38" i="34"/>
  <c r="L54" i="34"/>
  <c r="L57" i="34"/>
  <c r="D38" i="34"/>
  <c r="D54" i="34"/>
  <c r="D57" i="34"/>
  <c r="J38" i="34"/>
  <c r="J54" i="34"/>
  <c r="J57" i="34"/>
  <c r="R38" i="34"/>
  <c r="R54" i="34"/>
  <c r="R57" i="34"/>
  <c r="I38" i="34"/>
  <c r="I54" i="34"/>
  <c r="I57" i="34"/>
  <c r="Q38" i="34"/>
  <c r="Q54" i="34"/>
  <c r="Q57" i="34"/>
  <c r="H38" i="34"/>
  <c r="H54" i="34"/>
  <c r="H57" i="34"/>
  <c r="P38" i="34"/>
  <c r="P54" i="34"/>
  <c r="P57" i="34"/>
  <c r="C38" i="34"/>
  <c r="C54" i="34"/>
  <c r="C57" i="34"/>
  <c r="B38" i="34"/>
  <c r="B54" i="34"/>
  <c r="B57" i="34"/>
  <c r="X38" i="34"/>
  <c r="X54" i="34"/>
  <c r="X57" i="34"/>
  <c r="G38" i="34"/>
  <c r="G54" i="34"/>
  <c r="G57" i="34"/>
  <c r="O38" i="34"/>
  <c r="O54" i="34"/>
  <c r="O57" i="34"/>
  <c r="W38" i="34"/>
  <c r="W54" i="34"/>
  <c r="W57" i="34"/>
  <c r="N38" i="34"/>
  <c r="N54" i="34"/>
  <c r="N57" i="34"/>
  <c r="F38" i="34"/>
  <c r="F54" i="34"/>
  <c r="F57" i="34"/>
  <c r="U38" i="34"/>
  <c r="U54" i="34"/>
  <c r="U57" i="34"/>
  <c r="Y57" i="34"/>
  <c r="S58" i="34"/>
  <c r="V38" i="34"/>
  <c r="V54" i="34"/>
  <c r="V57" i="34"/>
  <c r="H43" i="33"/>
  <c r="S43" i="33"/>
  <c r="T43" i="33"/>
  <c r="Q38" i="33"/>
  <c r="B38" i="33"/>
  <c r="U43" i="33"/>
  <c r="R38" i="33"/>
  <c r="I43" i="33"/>
  <c r="H38" i="33"/>
  <c r="B43" i="33"/>
  <c r="G18" i="33"/>
  <c r="J68" i="14"/>
  <c r="G23" i="33"/>
  <c r="J73" i="14"/>
  <c r="W43" i="33"/>
  <c r="V43" i="33"/>
  <c r="S38" i="33"/>
  <c r="X43" i="33"/>
  <c r="J43" i="33"/>
  <c r="I38" i="33"/>
  <c r="C43" i="33"/>
  <c r="T38" i="33"/>
  <c r="K43" i="33"/>
  <c r="U38" i="33"/>
  <c r="M43" i="33"/>
  <c r="V38" i="33"/>
  <c r="J38" i="33"/>
  <c r="D43" i="33"/>
  <c r="C38" i="33"/>
  <c r="X38" i="33"/>
  <c r="W38" i="33"/>
  <c r="N43" i="33"/>
  <c r="E43" i="33"/>
  <c r="O43" i="33"/>
  <c r="K38" i="33"/>
  <c r="D38" i="33"/>
  <c r="L38" i="33"/>
  <c r="L54" i="33"/>
  <c r="L57" i="33"/>
  <c r="P38" i="33"/>
  <c r="M38" i="33"/>
  <c r="F43" i="33"/>
  <c r="N38" i="33"/>
  <c r="P43" i="33"/>
  <c r="E38" i="33"/>
  <c r="Q43" i="33"/>
  <c r="O38" i="33"/>
  <c r="G43" i="33"/>
  <c r="G54" i="33"/>
  <c r="G57" i="33"/>
  <c r="F38" i="33"/>
  <c r="R43" i="33"/>
  <c r="E29" i="32"/>
  <c r="G29" i="32"/>
  <c r="G79" i="14"/>
  <c r="E30" i="32"/>
  <c r="G30" i="32"/>
  <c r="G80" i="14"/>
  <c r="E25" i="32"/>
  <c r="E32" i="32"/>
  <c r="G32" i="32"/>
  <c r="G82" i="14"/>
  <c r="E27" i="32"/>
  <c r="G27" i="32"/>
  <c r="G77" i="14"/>
  <c r="E33" i="32"/>
  <c r="G33" i="32"/>
  <c r="G83" i="14"/>
  <c r="E33" i="31"/>
  <c r="G33" i="31"/>
  <c r="D83" i="14"/>
  <c r="E18" i="31"/>
  <c r="E19" i="31"/>
  <c r="E20" i="31"/>
  <c r="E24" i="31"/>
  <c r="G24" i="31"/>
  <c r="D74" i="14"/>
  <c r="E27" i="31"/>
  <c r="G27" i="31"/>
  <c r="D77" i="14"/>
  <c r="E28" i="31"/>
  <c r="G28" i="31"/>
  <c r="D78" i="14"/>
  <c r="E23" i="31"/>
  <c r="E21" i="31"/>
  <c r="E31" i="31"/>
  <c r="G31" i="31"/>
  <c r="D81" i="14"/>
  <c r="E32" i="31"/>
  <c r="G32" i="31"/>
  <c r="D82" i="14"/>
  <c r="E25" i="31"/>
  <c r="G25" i="31"/>
  <c r="D75" i="14"/>
  <c r="E26" i="31"/>
  <c r="G26" i="31"/>
  <c r="D76" i="14"/>
  <c r="E22" i="31"/>
  <c r="G22" i="31"/>
  <c r="D72" i="14"/>
  <c r="E29" i="31"/>
  <c r="G29" i="31"/>
  <c r="D79" i="14"/>
  <c r="V40" i="28"/>
  <c r="W40" i="28"/>
  <c r="J40" i="28"/>
  <c r="F40" i="28"/>
  <c r="M40" i="28"/>
  <c r="P40" i="28"/>
  <c r="N40" i="28"/>
  <c r="K40" i="28"/>
  <c r="Q40" i="28"/>
  <c r="H40" i="28"/>
  <c r="L40" i="28"/>
  <c r="G20" i="28"/>
  <c r="P28" i="14"/>
  <c r="G40" i="28"/>
  <c r="R40" i="28"/>
  <c r="E40" i="28"/>
  <c r="X40" i="28"/>
  <c r="S40" i="28"/>
  <c r="O40" i="28"/>
  <c r="I40" i="28"/>
  <c r="T40" i="28"/>
  <c r="H38" i="28"/>
  <c r="M38" i="28"/>
  <c r="D38" i="28"/>
  <c r="L38" i="28"/>
  <c r="C38" i="28"/>
  <c r="Q38" i="28"/>
  <c r="K38" i="28"/>
  <c r="W38" i="28"/>
  <c r="B38" i="28"/>
  <c r="P38" i="28"/>
  <c r="V38" i="28"/>
  <c r="J38" i="28"/>
  <c r="U38" i="28"/>
  <c r="R38" i="28"/>
  <c r="F38" i="28"/>
  <c r="O38" i="28"/>
  <c r="X38" i="28"/>
  <c r="T38" i="28"/>
  <c r="G38" i="28"/>
  <c r="I38" i="28"/>
  <c r="G18" i="28"/>
  <c r="N38" i="28"/>
  <c r="E38" i="28"/>
  <c r="S38" i="28"/>
  <c r="N39" i="28"/>
  <c r="I39" i="28"/>
  <c r="T39" i="28"/>
  <c r="O39" i="28"/>
  <c r="F39" i="28"/>
  <c r="U39" i="28"/>
  <c r="J39" i="28"/>
  <c r="G19" i="28"/>
  <c r="P27" i="14"/>
  <c r="V39" i="28"/>
  <c r="P39" i="28"/>
  <c r="B39" i="28"/>
  <c r="W39" i="28"/>
  <c r="K39" i="28"/>
  <c r="G39" i="28"/>
  <c r="Q39" i="28"/>
  <c r="C39" i="28"/>
  <c r="L39" i="28"/>
  <c r="X39" i="28"/>
  <c r="R39" i="28"/>
  <c r="D39" i="28"/>
  <c r="M39" i="28"/>
  <c r="H39" i="28"/>
  <c r="S39" i="28"/>
  <c r="Q43" i="27"/>
  <c r="C43" i="27"/>
  <c r="L43" i="27"/>
  <c r="T43" i="27"/>
  <c r="E43" i="27"/>
  <c r="G23" i="27"/>
  <c r="M31" i="14"/>
  <c r="I43" i="27"/>
  <c r="X43" i="27"/>
  <c r="N43" i="27"/>
  <c r="U43" i="27"/>
  <c r="R43" i="27"/>
  <c r="V43" i="27"/>
  <c r="B43" i="27"/>
  <c r="F43" i="27"/>
  <c r="J43" i="27"/>
  <c r="O43" i="27"/>
  <c r="K43" i="27"/>
  <c r="S43" i="27"/>
  <c r="D43" i="27"/>
  <c r="W43" i="27"/>
  <c r="H43" i="27"/>
  <c r="G43" i="27"/>
  <c r="M43" i="27"/>
  <c r="P43" i="27"/>
  <c r="E18" i="27"/>
  <c r="E27" i="27"/>
  <c r="G27" i="27"/>
  <c r="M35" i="14"/>
  <c r="E33" i="27"/>
  <c r="G33" i="27"/>
  <c r="M41" i="14"/>
  <c r="G26" i="27"/>
  <c r="M34" i="14"/>
  <c r="E25" i="27"/>
  <c r="G25" i="27"/>
  <c r="M33" i="14"/>
  <c r="E24" i="27"/>
  <c r="G24" i="27"/>
  <c r="M32" i="14"/>
  <c r="K38" i="26"/>
  <c r="K54" i="26"/>
  <c r="K57" i="26"/>
  <c r="R38" i="26"/>
  <c r="R54" i="26"/>
  <c r="R57" i="26"/>
  <c r="I38" i="26"/>
  <c r="I54" i="26"/>
  <c r="I57" i="26"/>
  <c r="W38" i="26"/>
  <c r="W54" i="26"/>
  <c r="W57" i="26"/>
  <c r="L38" i="26"/>
  <c r="L54" i="26"/>
  <c r="L57" i="26"/>
  <c r="B38" i="26"/>
  <c r="B54" i="26"/>
  <c r="B57" i="26"/>
  <c r="G18" i="26"/>
  <c r="J26" i="14"/>
  <c r="G38" i="26"/>
  <c r="G54" i="26"/>
  <c r="G57" i="26"/>
  <c r="S38" i="26"/>
  <c r="S54" i="26"/>
  <c r="S57" i="26"/>
  <c r="P38" i="26"/>
  <c r="P54" i="26"/>
  <c r="P57" i="26"/>
  <c r="D38" i="26"/>
  <c r="D54" i="26"/>
  <c r="D57" i="26"/>
  <c r="J38" i="26"/>
  <c r="J54" i="26"/>
  <c r="J57" i="26"/>
  <c r="E38" i="26"/>
  <c r="E54" i="26"/>
  <c r="E57" i="26"/>
  <c r="X38" i="26"/>
  <c r="X54" i="26"/>
  <c r="X57" i="26"/>
  <c r="M38" i="26"/>
  <c r="M54" i="26"/>
  <c r="M57" i="26"/>
  <c r="Y57" i="26"/>
  <c r="N38" i="26"/>
  <c r="N54" i="26"/>
  <c r="N57" i="26"/>
  <c r="H38" i="26"/>
  <c r="H54" i="26"/>
  <c r="H57" i="26"/>
  <c r="O38" i="26"/>
  <c r="O54" i="26"/>
  <c r="O57" i="26"/>
  <c r="C38" i="26"/>
  <c r="C54" i="26"/>
  <c r="C57" i="26"/>
  <c r="T38" i="26"/>
  <c r="T54" i="26"/>
  <c r="T57" i="26"/>
  <c r="V38" i="26"/>
  <c r="V54" i="26"/>
  <c r="V57" i="26"/>
  <c r="Q38" i="26"/>
  <c r="Q54" i="26"/>
  <c r="Q57" i="26"/>
  <c r="F38" i="26"/>
  <c r="F54" i="26"/>
  <c r="F57" i="26"/>
  <c r="U38" i="26"/>
  <c r="U54" i="26"/>
  <c r="U57" i="26"/>
  <c r="X38" i="25"/>
  <c r="X54" i="25"/>
  <c r="X57" i="25"/>
  <c r="J38" i="25"/>
  <c r="J54" i="25"/>
  <c r="J57" i="25"/>
  <c r="T38" i="25"/>
  <c r="T54" i="25"/>
  <c r="T57" i="25"/>
  <c r="N38" i="25"/>
  <c r="N54" i="25"/>
  <c r="N57" i="25"/>
  <c r="C38" i="25"/>
  <c r="C54" i="25"/>
  <c r="C57" i="25"/>
  <c r="K38" i="25"/>
  <c r="K54" i="25"/>
  <c r="K57" i="25"/>
  <c r="G18" i="25"/>
  <c r="G26" i="14"/>
  <c r="M38" i="25"/>
  <c r="M54" i="25"/>
  <c r="M57" i="25"/>
  <c r="L38" i="25"/>
  <c r="L54" i="25"/>
  <c r="L57" i="25"/>
  <c r="Q38" i="25"/>
  <c r="Q54" i="25"/>
  <c r="Q57" i="25"/>
  <c r="E38" i="25"/>
  <c r="E54" i="25"/>
  <c r="E57" i="25"/>
  <c r="P38" i="25"/>
  <c r="P54" i="25"/>
  <c r="P57" i="25"/>
  <c r="I38" i="25"/>
  <c r="I54" i="25"/>
  <c r="I57" i="25"/>
  <c r="B38" i="25"/>
  <c r="B54" i="25"/>
  <c r="B57" i="25"/>
  <c r="U38" i="25"/>
  <c r="U54" i="25"/>
  <c r="U57" i="25"/>
  <c r="G38" i="25"/>
  <c r="G54" i="25"/>
  <c r="G57" i="25"/>
  <c r="D38" i="25"/>
  <c r="D54" i="25"/>
  <c r="D57" i="25"/>
  <c r="W38" i="25"/>
  <c r="W54" i="25"/>
  <c r="W57" i="25"/>
  <c r="V38" i="25"/>
  <c r="V54" i="25"/>
  <c r="V57" i="25"/>
  <c r="S38" i="25"/>
  <c r="S54" i="25"/>
  <c r="S57" i="25"/>
  <c r="O38" i="25"/>
  <c r="O54" i="25"/>
  <c r="O57" i="25"/>
  <c r="R38" i="25"/>
  <c r="R54" i="25"/>
  <c r="R57" i="25"/>
  <c r="H38" i="25"/>
  <c r="H54" i="25"/>
  <c r="H57" i="25"/>
  <c r="F38" i="25"/>
  <c r="F54" i="25"/>
  <c r="F57" i="25"/>
  <c r="J38" i="23"/>
  <c r="I38" i="23"/>
  <c r="C38" i="23"/>
  <c r="X38" i="23"/>
  <c r="X54" i="23"/>
  <c r="X57" i="23"/>
  <c r="G18" i="23"/>
  <c r="P5" i="14"/>
  <c r="E38" i="23"/>
  <c r="P38" i="23"/>
  <c r="Q38" i="23"/>
  <c r="T38" i="23"/>
  <c r="R38" i="23"/>
  <c r="B38" i="23"/>
  <c r="U38" i="23"/>
  <c r="L38" i="23"/>
  <c r="S38" i="23"/>
  <c r="G38" i="23"/>
  <c r="V38" i="23"/>
  <c r="D38" i="23"/>
  <c r="K38" i="23"/>
  <c r="H38" i="23"/>
  <c r="O38" i="23"/>
  <c r="W38" i="23"/>
  <c r="M38" i="23"/>
  <c r="N38" i="23"/>
  <c r="F38" i="23"/>
  <c r="B39" i="23"/>
  <c r="U39" i="23"/>
  <c r="N39" i="23"/>
  <c r="F43" i="23"/>
  <c r="C43" i="23"/>
  <c r="S39" i="23"/>
  <c r="B43" i="23"/>
  <c r="R43" i="23"/>
  <c r="I43" i="23"/>
  <c r="C39" i="23"/>
  <c r="T39" i="23"/>
  <c r="U43" i="23"/>
  <c r="M43" i="23"/>
  <c r="M39" i="23"/>
  <c r="W39" i="23"/>
  <c r="P43" i="23"/>
  <c r="D39" i="23"/>
  <c r="G23" i="23"/>
  <c r="P10" i="14"/>
  <c r="G43" i="23"/>
  <c r="D43" i="23"/>
  <c r="V39" i="23"/>
  <c r="S43" i="23"/>
  <c r="J43" i="23"/>
  <c r="R39" i="23"/>
  <c r="V43" i="23"/>
  <c r="K39" i="23"/>
  <c r="L39" i="23"/>
  <c r="N43" i="23"/>
  <c r="O39" i="23"/>
  <c r="Q39" i="23"/>
  <c r="L43" i="23"/>
  <c r="G39" i="23"/>
  <c r="Q43" i="23"/>
  <c r="H43" i="23"/>
  <c r="E43" i="23"/>
  <c r="G19" i="23"/>
  <c r="P6" i="14"/>
  <c r="H39" i="23"/>
  <c r="I39" i="23"/>
  <c r="P39" i="23"/>
  <c r="W43" i="23"/>
  <c r="T43" i="23"/>
  <c r="E38" i="24"/>
  <c r="E54" i="24"/>
  <c r="E57" i="24"/>
  <c r="K38" i="24"/>
  <c r="K54" i="24"/>
  <c r="K57" i="24"/>
  <c r="J38" i="24"/>
  <c r="J54" i="24"/>
  <c r="J57" i="24"/>
  <c r="I38" i="24"/>
  <c r="I54" i="24"/>
  <c r="I57" i="24"/>
  <c r="P38" i="24"/>
  <c r="P54" i="24"/>
  <c r="P57" i="24"/>
  <c r="O38" i="24"/>
  <c r="O54" i="24"/>
  <c r="O57" i="24"/>
  <c r="B38" i="24"/>
  <c r="B54" i="24"/>
  <c r="B57" i="24"/>
  <c r="L38" i="24"/>
  <c r="L54" i="24"/>
  <c r="L57" i="24"/>
  <c r="G38" i="24"/>
  <c r="G54" i="24"/>
  <c r="G57" i="24"/>
  <c r="N38" i="24"/>
  <c r="N54" i="24"/>
  <c r="N57" i="24"/>
  <c r="S38" i="24"/>
  <c r="S54" i="24"/>
  <c r="S57" i="24"/>
  <c r="C38" i="24"/>
  <c r="C54" i="24"/>
  <c r="C57" i="24"/>
  <c r="X38" i="24"/>
  <c r="X54" i="24"/>
  <c r="X57" i="24"/>
  <c r="R38" i="24"/>
  <c r="R54" i="24"/>
  <c r="R57" i="24"/>
  <c r="Q38" i="24"/>
  <c r="Q54" i="24"/>
  <c r="Q57" i="24"/>
  <c r="W38" i="24"/>
  <c r="W54" i="24"/>
  <c r="W57" i="24"/>
  <c r="G18" i="24"/>
  <c r="D26" i="14"/>
  <c r="H38" i="24"/>
  <c r="H54" i="24"/>
  <c r="H57" i="24"/>
  <c r="T38" i="24"/>
  <c r="T54" i="24"/>
  <c r="T57" i="24"/>
  <c r="V38" i="24"/>
  <c r="V54" i="24"/>
  <c r="V57" i="24"/>
  <c r="U38" i="24"/>
  <c r="U54" i="24"/>
  <c r="U57" i="24"/>
  <c r="M38" i="24"/>
  <c r="M54" i="24"/>
  <c r="M57" i="24"/>
  <c r="F38" i="24"/>
  <c r="F54" i="24"/>
  <c r="F57" i="24"/>
  <c r="D38" i="24"/>
  <c r="D54" i="24"/>
  <c r="D57" i="24"/>
  <c r="P40" i="20"/>
  <c r="N40" i="20"/>
  <c r="M40" i="20"/>
  <c r="L40" i="20"/>
  <c r="K40" i="20"/>
  <c r="J40" i="20"/>
  <c r="G20" i="20"/>
  <c r="G7" i="14"/>
  <c r="I40" i="20"/>
  <c r="W40" i="20"/>
  <c r="H40" i="20"/>
  <c r="V40" i="20"/>
  <c r="G40" i="20"/>
  <c r="U40" i="20"/>
  <c r="F40" i="20"/>
  <c r="T40" i="20"/>
  <c r="E40" i="20"/>
  <c r="S40" i="20"/>
  <c r="D40" i="20"/>
  <c r="R40" i="20"/>
  <c r="C40" i="20"/>
  <c r="E26" i="19"/>
  <c r="G26" i="19"/>
  <c r="D13" i="14"/>
  <c r="E31" i="19"/>
  <c r="G31" i="19"/>
  <c r="D18" i="14"/>
  <c r="E33" i="19"/>
  <c r="G33" i="19"/>
  <c r="D20" i="14"/>
  <c r="G22" i="19"/>
  <c r="D9" i="14"/>
  <c r="G24" i="19"/>
  <c r="D11" i="14"/>
  <c r="E27" i="19"/>
  <c r="G27" i="19"/>
  <c r="D14" i="14"/>
  <c r="S43" i="19"/>
  <c r="X39" i="19"/>
  <c r="E30" i="19"/>
  <c r="G30" i="19"/>
  <c r="D17" i="14"/>
  <c r="E29" i="19"/>
  <c r="G29" i="19"/>
  <c r="D16" i="14"/>
  <c r="E28" i="19"/>
  <c r="G28" i="19"/>
  <c r="D15" i="14"/>
  <c r="G25" i="19"/>
  <c r="D12" i="14"/>
  <c r="O41" i="19"/>
  <c r="M40" i="22"/>
  <c r="V39" i="21"/>
  <c r="O39" i="21"/>
  <c r="L39" i="21"/>
  <c r="B39" i="21"/>
  <c r="S39" i="21"/>
  <c r="C39" i="21"/>
  <c r="N39" i="21"/>
  <c r="J39" i="21"/>
  <c r="P39" i="21"/>
  <c r="M39" i="21"/>
  <c r="G39" i="21"/>
  <c r="D39" i="21"/>
  <c r="K39" i="21"/>
  <c r="F39" i="21"/>
  <c r="H39" i="21"/>
  <c r="X39" i="21"/>
  <c r="R39" i="21"/>
  <c r="W39" i="21"/>
  <c r="E39" i="21"/>
  <c r="G19" i="21"/>
  <c r="J6" i="14"/>
  <c r="Q39" i="21"/>
  <c r="X39" i="20"/>
  <c r="X54" i="20"/>
  <c r="X57" i="20"/>
  <c r="H39" i="20"/>
  <c r="W39" i="20"/>
  <c r="G39" i="20"/>
  <c r="V39" i="20"/>
  <c r="F39" i="20"/>
  <c r="U39" i="20"/>
  <c r="E39" i="20"/>
  <c r="T39" i="20"/>
  <c r="D39" i="20"/>
  <c r="S39" i="20"/>
  <c r="B39" i="20"/>
  <c r="R39" i="20"/>
  <c r="Q39" i="20"/>
  <c r="P39" i="20"/>
  <c r="O39" i="20"/>
  <c r="N39" i="20"/>
  <c r="G19" i="20"/>
  <c r="G6" i="14"/>
  <c r="M39" i="20"/>
  <c r="L39" i="20"/>
  <c r="K39" i="20"/>
  <c r="J39" i="20"/>
  <c r="N41" i="22"/>
  <c r="H41" i="22"/>
  <c r="K41" i="22"/>
  <c r="W41" i="22"/>
  <c r="D41" i="22"/>
  <c r="B41" i="22"/>
  <c r="Q41" i="22"/>
  <c r="I41" i="22"/>
  <c r="C41" i="22"/>
  <c r="L41" i="22"/>
  <c r="M41" i="22"/>
  <c r="S41" i="22"/>
  <c r="P41" i="22"/>
  <c r="J41" i="22"/>
  <c r="X41" i="22"/>
  <c r="U41" i="22"/>
  <c r="G21" i="22"/>
  <c r="M8" i="14"/>
  <c r="F41" i="22"/>
  <c r="N38" i="22"/>
  <c r="G38" i="22"/>
  <c r="G54" i="22"/>
  <c r="G57" i="22"/>
  <c r="K38" i="22"/>
  <c r="J38" i="22"/>
  <c r="C38" i="22"/>
  <c r="E38" i="22"/>
  <c r="E54" i="22"/>
  <c r="E57" i="22"/>
  <c r="P38" i="22"/>
  <c r="L38" i="22"/>
  <c r="W38" i="22"/>
  <c r="G18" i="22"/>
  <c r="M5" i="14"/>
  <c r="U38" i="22"/>
  <c r="R38" i="22"/>
  <c r="R54" i="22"/>
  <c r="R57" i="22"/>
  <c r="F38" i="22"/>
  <c r="I38" i="22"/>
  <c r="M38" i="22"/>
  <c r="X38" i="22"/>
  <c r="B38" i="22"/>
  <c r="O38" i="22"/>
  <c r="O54" i="22"/>
  <c r="O57" i="22"/>
  <c r="H38" i="22"/>
  <c r="V38" i="22"/>
  <c r="V54" i="22"/>
  <c r="V57" i="22"/>
  <c r="Q38" i="22"/>
  <c r="D38" i="22"/>
  <c r="S38" i="22"/>
  <c r="T38" i="22"/>
  <c r="T54" i="22"/>
  <c r="T57" i="22"/>
  <c r="B38" i="21"/>
  <c r="S38" i="21"/>
  <c r="O38" i="21"/>
  <c r="Q38" i="21"/>
  <c r="K38" i="21"/>
  <c r="T38" i="21"/>
  <c r="T54" i="21"/>
  <c r="T57" i="21"/>
  <c r="I38" i="21"/>
  <c r="I54" i="21"/>
  <c r="I57" i="21"/>
  <c r="J38" i="21"/>
  <c r="X38" i="21"/>
  <c r="W38" i="21"/>
  <c r="V38" i="21"/>
  <c r="F38" i="21"/>
  <c r="P38" i="21"/>
  <c r="U38" i="21"/>
  <c r="U54" i="21"/>
  <c r="U57" i="21"/>
  <c r="C38" i="21"/>
  <c r="G38" i="21"/>
  <c r="R38" i="21"/>
  <c r="M38" i="21"/>
  <c r="L38" i="21"/>
  <c r="D38" i="21"/>
  <c r="N38" i="21"/>
  <c r="E38" i="21"/>
  <c r="G18" i="21"/>
  <c r="J5" i="14"/>
  <c r="H38" i="21"/>
  <c r="J38" i="20"/>
  <c r="Q38" i="20"/>
  <c r="H38" i="20"/>
  <c r="P38" i="20"/>
  <c r="O38" i="20"/>
  <c r="B38" i="20"/>
  <c r="D38" i="20"/>
  <c r="M38" i="20"/>
  <c r="T38" i="20"/>
  <c r="G38" i="20"/>
  <c r="W38" i="20"/>
  <c r="S38" i="20"/>
  <c r="I38" i="20"/>
  <c r="F38" i="20"/>
  <c r="V38" i="20"/>
  <c r="R38" i="20"/>
  <c r="N38" i="20"/>
  <c r="C38" i="20"/>
  <c r="C54" i="20"/>
  <c r="C57" i="20"/>
  <c r="E38" i="20"/>
  <c r="E22" i="32"/>
  <c r="G22" i="32"/>
  <c r="G72" i="14"/>
  <c r="E26" i="32"/>
  <c r="G26" i="32"/>
  <c r="G76" i="14"/>
  <c r="E31" i="32"/>
  <c r="G31" i="32"/>
  <c r="G81" i="14"/>
  <c r="E28" i="32"/>
  <c r="G28" i="32"/>
  <c r="G78" i="14"/>
  <c r="G21" i="32"/>
  <c r="G71" i="14"/>
  <c r="S40" i="65"/>
  <c r="O40" i="65"/>
  <c r="G40" i="65"/>
  <c r="X40" i="65"/>
  <c r="N40" i="65"/>
  <c r="D40" i="65"/>
  <c r="V40" i="65"/>
  <c r="I40" i="65"/>
  <c r="B40" i="65"/>
  <c r="R40" i="65"/>
  <c r="K40" i="65"/>
  <c r="J40" i="65"/>
  <c r="H40" i="65"/>
  <c r="Q40" i="65"/>
  <c r="M40" i="65"/>
  <c r="C40" i="65"/>
  <c r="E40" i="65"/>
  <c r="U40" i="65"/>
  <c r="W40" i="65"/>
  <c r="L40" i="65"/>
  <c r="G20" i="65"/>
  <c r="P260" i="14"/>
  <c r="F40" i="65"/>
  <c r="P40" i="65"/>
  <c r="T40" i="65"/>
  <c r="E19" i="65"/>
  <c r="E18" i="65"/>
  <c r="E22" i="65"/>
  <c r="G22" i="65"/>
  <c r="P262" i="14"/>
  <c r="E21" i="65"/>
  <c r="M39" i="19"/>
  <c r="P39" i="19"/>
  <c r="G19" i="19"/>
  <c r="D6" i="14"/>
  <c r="Q39" i="19"/>
  <c r="G23" i="32"/>
  <c r="G73" i="14"/>
  <c r="C43" i="19"/>
  <c r="U39" i="19"/>
  <c r="X43" i="19"/>
  <c r="N39" i="19"/>
  <c r="N38" i="19"/>
  <c r="N40" i="19"/>
  <c r="N41" i="19"/>
  <c r="N42" i="19"/>
  <c r="N43" i="19"/>
  <c r="N54" i="19"/>
  <c r="N57" i="19"/>
  <c r="U43" i="19"/>
  <c r="K39" i="19"/>
  <c r="T39" i="19"/>
  <c r="D43" i="19"/>
  <c r="F39" i="19"/>
  <c r="R39" i="19"/>
  <c r="O39" i="19"/>
  <c r="H39" i="19"/>
  <c r="W39" i="19"/>
  <c r="G39" i="19"/>
  <c r="B39" i="19"/>
  <c r="D39" i="19"/>
  <c r="J39" i="19"/>
  <c r="J38" i="19"/>
  <c r="J40" i="19"/>
  <c r="J41" i="19"/>
  <c r="J42" i="19"/>
  <c r="J43" i="19"/>
  <c r="J54" i="19"/>
  <c r="J57" i="19"/>
  <c r="S39" i="19"/>
  <c r="C39" i="19"/>
  <c r="J54" i="70"/>
  <c r="J57" i="70"/>
  <c r="F54" i="35"/>
  <c r="F57" i="35"/>
  <c r="B54" i="70"/>
  <c r="B57" i="70"/>
  <c r="W54" i="33"/>
  <c r="W57" i="33"/>
  <c r="R54" i="66"/>
  <c r="R57" i="66"/>
  <c r="H54" i="70"/>
  <c r="H57" i="70"/>
  <c r="W54" i="68"/>
  <c r="W57" i="68"/>
  <c r="X54" i="70"/>
  <c r="X57" i="70"/>
  <c r="B54" i="58"/>
  <c r="B57" i="58"/>
  <c r="L54" i="70"/>
  <c r="L57" i="70"/>
  <c r="E54" i="66"/>
  <c r="E57" i="66"/>
  <c r="V54" i="35"/>
  <c r="V57" i="35"/>
  <c r="O54" i="70"/>
  <c r="O57" i="70"/>
  <c r="P54" i="35"/>
  <c r="P57" i="35"/>
  <c r="W54" i="35"/>
  <c r="W57" i="35"/>
  <c r="C54" i="58"/>
  <c r="C57" i="58"/>
  <c r="I54" i="70"/>
  <c r="I57" i="70"/>
  <c r="X54" i="35"/>
  <c r="X57" i="35"/>
  <c r="H54" i="63"/>
  <c r="H57" i="63"/>
  <c r="V54" i="66"/>
  <c r="V57" i="66"/>
  <c r="C54" i="35"/>
  <c r="C57" i="35"/>
  <c r="S54" i="35"/>
  <c r="S57" i="35"/>
  <c r="M54" i="70"/>
  <c r="M57" i="70"/>
  <c r="K54" i="58"/>
  <c r="K57" i="58"/>
  <c r="E54" i="70"/>
  <c r="E57" i="70"/>
  <c r="D54" i="70"/>
  <c r="D57" i="70"/>
  <c r="R54" i="35"/>
  <c r="R57" i="35"/>
  <c r="C54" i="70"/>
  <c r="C57" i="70"/>
  <c r="N54" i="66"/>
  <c r="N57" i="66"/>
  <c r="I54" i="35"/>
  <c r="I57" i="35"/>
  <c r="H43" i="19"/>
  <c r="R43" i="19"/>
  <c r="R38" i="19"/>
  <c r="R40" i="19"/>
  <c r="R41" i="19"/>
  <c r="R42" i="19"/>
  <c r="R54" i="19"/>
  <c r="R57" i="19"/>
  <c r="G23" i="19"/>
  <c r="D10" i="14"/>
  <c r="M43" i="19"/>
  <c r="P43" i="19"/>
  <c r="M41" i="19"/>
  <c r="Q43" i="19"/>
  <c r="F43" i="19"/>
  <c r="G43" i="19"/>
  <c r="K43" i="19"/>
  <c r="W43" i="19"/>
  <c r="B43" i="19"/>
  <c r="V43" i="19"/>
  <c r="D41" i="19"/>
  <c r="D38" i="19"/>
  <c r="D40" i="19"/>
  <c r="D42" i="19"/>
  <c r="D54" i="19"/>
  <c r="D57" i="19"/>
  <c r="S41" i="19"/>
  <c r="U41" i="19"/>
  <c r="P41" i="19"/>
  <c r="T41" i="19"/>
  <c r="W41" i="19"/>
  <c r="L41" i="19"/>
  <c r="C41" i="19"/>
  <c r="V41" i="19"/>
  <c r="K41" i="19"/>
  <c r="B41" i="19"/>
  <c r="H41" i="19"/>
  <c r="G41" i="19"/>
  <c r="F41" i="19"/>
  <c r="X41" i="19"/>
  <c r="B42" i="19"/>
  <c r="S42" i="19"/>
  <c r="W42" i="19"/>
  <c r="Q42" i="19"/>
  <c r="P42" i="19"/>
  <c r="O42" i="19"/>
  <c r="U42" i="19"/>
  <c r="M42" i="19"/>
  <c r="H42" i="19"/>
  <c r="H38" i="19"/>
  <c r="H40" i="19"/>
  <c r="H54" i="19"/>
  <c r="H57" i="19"/>
  <c r="G42" i="19"/>
  <c r="L42" i="19"/>
  <c r="C42" i="19"/>
  <c r="K42" i="19"/>
  <c r="F42" i="19"/>
  <c r="V42" i="19"/>
  <c r="X42" i="19"/>
  <c r="T42" i="19"/>
  <c r="N54" i="35"/>
  <c r="N57" i="35"/>
  <c r="J54" i="23"/>
  <c r="J57" i="23"/>
  <c r="G54" i="35"/>
  <c r="G57" i="35"/>
  <c r="D54" i="58"/>
  <c r="D57" i="58"/>
  <c r="T54" i="66"/>
  <c r="T57" i="66"/>
  <c r="O54" i="66"/>
  <c r="O57" i="66"/>
  <c r="E54" i="68"/>
  <c r="E57" i="68"/>
  <c r="P54" i="66"/>
  <c r="P57" i="66"/>
  <c r="F54" i="23"/>
  <c r="F57" i="23"/>
  <c r="K54" i="35"/>
  <c r="K57" i="35"/>
  <c r="Q54" i="70"/>
  <c r="Q57" i="70"/>
  <c r="E54" i="23"/>
  <c r="E57" i="23"/>
  <c r="I54" i="58"/>
  <c r="I57" i="58"/>
  <c r="D54" i="68"/>
  <c r="D57" i="68"/>
  <c r="T54" i="33"/>
  <c r="T57" i="33"/>
  <c r="J54" i="35"/>
  <c r="J57" i="35"/>
  <c r="X54" i="68"/>
  <c r="X57" i="68"/>
  <c r="J57" i="68"/>
  <c r="T54" i="43"/>
  <c r="T57" i="43"/>
  <c r="B54" i="68"/>
  <c r="B57" i="68"/>
  <c r="C40" i="69"/>
  <c r="B40" i="69"/>
  <c r="I40" i="69"/>
  <c r="R40" i="69"/>
  <c r="M40" i="69"/>
  <c r="X40" i="69"/>
  <c r="P40" i="69"/>
  <c r="E40" i="69"/>
  <c r="H40" i="69"/>
  <c r="Q40" i="69"/>
  <c r="W40" i="69"/>
  <c r="G20" i="69"/>
  <c r="M281" i="14"/>
  <c r="O40" i="69"/>
  <c r="V40" i="69"/>
  <c r="L40" i="69"/>
  <c r="G40" i="69"/>
  <c r="K40" i="69"/>
  <c r="U40" i="69"/>
  <c r="N40" i="69"/>
  <c r="D40" i="69"/>
  <c r="T40" i="69"/>
  <c r="J40" i="69"/>
  <c r="S40" i="69"/>
  <c r="F40" i="69"/>
  <c r="M41" i="69"/>
  <c r="F41" i="69"/>
  <c r="H41" i="69"/>
  <c r="I41" i="69"/>
  <c r="R41" i="69"/>
  <c r="G21" i="69"/>
  <c r="M282" i="14"/>
  <c r="B41" i="69"/>
  <c r="X41" i="69"/>
  <c r="Q41" i="69"/>
  <c r="E41" i="69"/>
  <c r="L41" i="69"/>
  <c r="P41" i="69"/>
  <c r="W41" i="69"/>
  <c r="O41" i="69"/>
  <c r="V41" i="69"/>
  <c r="D41" i="69"/>
  <c r="G41" i="69"/>
  <c r="K41" i="69"/>
  <c r="U41" i="69"/>
  <c r="N41" i="69"/>
  <c r="T41" i="69"/>
  <c r="C41" i="69"/>
  <c r="J41" i="69"/>
  <c r="S41" i="69"/>
  <c r="K43" i="69"/>
  <c r="U43" i="69"/>
  <c r="T43" i="69"/>
  <c r="J43" i="69"/>
  <c r="S43" i="69"/>
  <c r="I43" i="69"/>
  <c r="R43" i="69"/>
  <c r="Q43" i="69"/>
  <c r="C43" i="69"/>
  <c r="H43" i="69"/>
  <c r="P43" i="69"/>
  <c r="O43" i="69"/>
  <c r="E43" i="69"/>
  <c r="F43" i="69"/>
  <c r="B43" i="69"/>
  <c r="M43" i="69"/>
  <c r="G43" i="69"/>
  <c r="L43" i="69"/>
  <c r="N43" i="69"/>
  <c r="G23" i="69"/>
  <c r="M284" i="14"/>
  <c r="X43" i="69"/>
  <c r="W43" i="69"/>
  <c r="V43" i="69"/>
  <c r="D43" i="69"/>
  <c r="P38" i="69"/>
  <c r="M38" i="69"/>
  <c r="Q38" i="69"/>
  <c r="I38" i="69"/>
  <c r="B38" i="69"/>
  <c r="L38" i="69"/>
  <c r="E38" i="69"/>
  <c r="W38" i="69"/>
  <c r="V38" i="69"/>
  <c r="O38" i="69"/>
  <c r="R38" i="69"/>
  <c r="U38" i="69"/>
  <c r="H38" i="69"/>
  <c r="D38" i="69"/>
  <c r="C38" i="69"/>
  <c r="T38" i="69"/>
  <c r="N38" i="69"/>
  <c r="G38" i="69"/>
  <c r="S38" i="69"/>
  <c r="G18" i="69"/>
  <c r="M279" i="14"/>
  <c r="J38" i="69"/>
  <c r="F38" i="69"/>
  <c r="K38" i="69"/>
  <c r="X38" i="69"/>
  <c r="G54" i="68"/>
  <c r="G57" i="68"/>
  <c r="P54" i="68"/>
  <c r="P57" i="68"/>
  <c r="O54" i="68"/>
  <c r="O57" i="68"/>
  <c r="U54" i="68"/>
  <c r="U57" i="68"/>
  <c r="Q54" i="68"/>
  <c r="Q57" i="68"/>
  <c r="F54" i="68"/>
  <c r="F57" i="68"/>
  <c r="R54" i="68"/>
  <c r="R57" i="68"/>
  <c r="V54" i="68"/>
  <c r="V57" i="68"/>
  <c r="I54" i="68"/>
  <c r="I57" i="68"/>
  <c r="M54" i="68"/>
  <c r="M57" i="68"/>
  <c r="T54" i="68"/>
  <c r="T57" i="68"/>
  <c r="K54" i="68"/>
  <c r="K57" i="68"/>
  <c r="C54" i="68"/>
  <c r="C57" i="68"/>
  <c r="L54" i="68"/>
  <c r="L57" i="68"/>
  <c r="H54" i="68"/>
  <c r="H57" i="68"/>
  <c r="S54" i="68"/>
  <c r="S57" i="68"/>
  <c r="N54" i="68"/>
  <c r="N57" i="68"/>
  <c r="C40" i="67"/>
  <c r="C54" i="67"/>
  <c r="C57" i="67"/>
  <c r="I40" i="67"/>
  <c r="I54" i="67"/>
  <c r="I57" i="67"/>
  <c r="K40" i="67"/>
  <c r="K54" i="67"/>
  <c r="K57" i="67"/>
  <c r="T40" i="67"/>
  <c r="T54" i="67"/>
  <c r="T57" i="67"/>
  <c r="D40" i="67"/>
  <c r="D54" i="67"/>
  <c r="D57" i="67"/>
  <c r="F40" i="67"/>
  <c r="F54" i="67"/>
  <c r="F57" i="67"/>
  <c r="L40" i="67"/>
  <c r="L54" i="67"/>
  <c r="L57" i="67"/>
  <c r="G20" i="67"/>
  <c r="G281" i="14"/>
  <c r="N40" i="67"/>
  <c r="N54" i="67"/>
  <c r="N57" i="67"/>
  <c r="U40" i="67"/>
  <c r="U54" i="67"/>
  <c r="U57" i="67"/>
  <c r="W40" i="67"/>
  <c r="W54" i="67"/>
  <c r="W57" i="67"/>
  <c r="E40" i="67"/>
  <c r="E54" i="67"/>
  <c r="E57" i="67"/>
  <c r="P40" i="67"/>
  <c r="P54" i="67"/>
  <c r="P57" i="67"/>
  <c r="M40" i="67"/>
  <c r="M54" i="67"/>
  <c r="M57" i="67"/>
  <c r="G40" i="67"/>
  <c r="G54" i="67"/>
  <c r="G57" i="67"/>
  <c r="V40" i="67"/>
  <c r="V54" i="67"/>
  <c r="V57" i="67"/>
  <c r="O40" i="67"/>
  <c r="O54" i="67"/>
  <c r="O57" i="67"/>
  <c r="X40" i="67"/>
  <c r="X54" i="67"/>
  <c r="X57" i="67"/>
  <c r="H40" i="67"/>
  <c r="H54" i="67"/>
  <c r="H57" i="67"/>
  <c r="Q40" i="67"/>
  <c r="Q54" i="67"/>
  <c r="Q57" i="67"/>
  <c r="B40" i="67"/>
  <c r="B54" i="67"/>
  <c r="B57" i="67"/>
  <c r="R40" i="67"/>
  <c r="R54" i="67"/>
  <c r="R57" i="67"/>
  <c r="J40" i="67"/>
  <c r="J54" i="67"/>
  <c r="J57" i="67"/>
  <c r="S40" i="67"/>
  <c r="S54" i="67"/>
  <c r="S57" i="67"/>
  <c r="G54" i="66"/>
  <c r="G57" i="66"/>
  <c r="M54" i="66"/>
  <c r="M57" i="66"/>
  <c r="B54" i="66"/>
  <c r="B57" i="66"/>
  <c r="Q54" i="66"/>
  <c r="Q57" i="66"/>
  <c r="C54" i="66"/>
  <c r="C57" i="66"/>
  <c r="S54" i="66"/>
  <c r="S57" i="66"/>
  <c r="J54" i="66"/>
  <c r="J57" i="66"/>
  <c r="W54" i="66"/>
  <c r="W57" i="66"/>
  <c r="U54" i="66"/>
  <c r="U57" i="66"/>
  <c r="D54" i="66"/>
  <c r="D57" i="66"/>
  <c r="K54" i="66"/>
  <c r="K57" i="66"/>
  <c r="V43" i="64"/>
  <c r="I43" i="64"/>
  <c r="G43" i="64"/>
  <c r="F43" i="64"/>
  <c r="M43" i="64"/>
  <c r="N43" i="64"/>
  <c r="X43" i="64"/>
  <c r="P43" i="64"/>
  <c r="L43" i="64"/>
  <c r="W43" i="64"/>
  <c r="J43" i="64"/>
  <c r="U43" i="64"/>
  <c r="G23" i="64"/>
  <c r="M263" i="14"/>
  <c r="B43" i="64"/>
  <c r="T43" i="64"/>
  <c r="D43" i="64"/>
  <c r="S43" i="64"/>
  <c r="R43" i="64"/>
  <c r="Q43" i="64"/>
  <c r="E43" i="64"/>
  <c r="O43" i="64"/>
  <c r="K43" i="64"/>
  <c r="C43" i="64"/>
  <c r="H43" i="64"/>
  <c r="N40" i="64"/>
  <c r="E40" i="64"/>
  <c r="L40" i="64"/>
  <c r="G20" i="64"/>
  <c r="M260" i="14"/>
  <c r="G40" i="64"/>
  <c r="H40" i="64"/>
  <c r="Q40" i="64"/>
  <c r="D40" i="64"/>
  <c r="J40" i="64"/>
  <c r="U40" i="64"/>
  <c r="P40" i="64"/>
  <c r="M40" i="64"/>
  <c r="B40" i="64"/>
  <c r="F40" i="64"/>
  <c r="C40" i="64"/>
  <c r="W40" i="64"/>
  <c r="X40" i="64"/>
  <c r="R40" i="64"/>
  <c r="V40" i="64"/>
  <c r="T40" i="64"/>
  <c r="O40" i="64"/>
  <c r="S40" i="64"/>
  <c r="I40" i="64"/>
  <c r="K40" i="64"/>
  <c r="J39" i="64"/>
  <c r="R39" i="64"/>
  <c r="B39" i="64"/>
  <c r="Q39" i="64"/>
  <c r="T39" i="64"/>
  <c r="H39" i="64"/>
  <c r="U39" i="64"/>
  <c r="K39" i="64"/>
  <c r="N39" i="64"/>
  <c r="L39" i="64"/>
  <c r="C39" i="64"/>
  <c r="W39" i="64"/>
  <c r="S39" i="64"/>
  <c r="P39" i="64"/>
  <c r="D39" i="64"/>
  <c r="X39" i="64"/>
  <c r="O39" i="64"/>
  <c r="G39" i="64"/>
  <c r="V39" i="64"/>
  <c r="M39" i="64"/>
  <c r="I39" i="64"/>
  <c r="F39" i="64"/>
  <c r="E39" i="64"/>
  <c r="G19" i="64"/>
  <c r="M259" i="14"/>
  <c r="R38" i="64"/>
  <c r="Q38" i="64"/>
  <c r="I38" i="64"/>
  <c r="E38" i="64"/>
  <c r="O38" i="64"/>
  <c r="C38" i="64"/>
  <c r="H38" i="64"/>
  <c r="P38" i="64"/>
  <c r="N38" i="64"/>
  <c r="F38" i="64"/>
  <c r="M38" i="64"/>
  <c r="V38" i="64"/>
  <c r="X38" i="64"/>
  <c r="U38" i="64"/>
  <c r="B38" i="64"/>
  <c r="T38" i="64"/>
  <c r="G38" i="64"/>
  <c r="J38" i="64"/>
  <c r="S38" i="64"/>
  <c r="W38" i="64"/>
  <c r="G18" i="64"/>
  <c r="M258" i="14"/>
  <c r="L38" i="64"/>
  <c r="D38" i="64"/>
  <c r="K38" i="64"/>
  <c r="N54" i="63"/>
  <c r="N57" i="63"/>
  <c r="F54" i="63"/>
  <c r="F57" i="63"/>
  <c r="G54" i="63"/>
  <c r="G57" i="63"/>
  <c r="J54" i="63"/>
  <c r="J57" i="63"/>
  <c r="D54" i="63"/>
  <c r="D57" i="63"/>
  <c r="X54" i="63"/>
  <c r="X57" i="63"/>
  <c r="E54" i="63"/>
  <c r="E57" i="63"/>
  <c r="Q54" i="63"/>
  <c r="Q57" i="63"/>
  <c r="P54" i="63"/>
  <c r="P57" i="63"/>
  <c r="L54" i="63"/>
  <c r="L57" i="63"/>
  <c r="B54" i="63"/>
  <c r="B57" i="63"/>
  <c r="I54" i="63"/>
  <c r="I57" i="63"/>
  <c r="M54" i="63"/>
  <c r="M57" i="63"/>
  <c r="V54" i="63"/>
  <c r="V57" i="63"/>
  <c r="O54" i="63"/>
  <c r="O57" i="63"/>
  <c r="T54" i="63"/>
  <c r="T57" i="63"/>
  <c r="C54" i="63"/>
  <c r="C57" i="63"/>
  <c r="K54" i="63"/>
  <c r="K57" i="63"/>
  <c r="U54" i="63"/>
  <c r="U57" i="63"/>
  <c r="S54" i="63"/>
  <c r="S57" i="63"/>
  <c r="W54" i="63"/>
  <c r="W57" i="63"/>
  <c r="R54" i="63"/>
  <c r="R57" i="63"/>
  <c r="T43" i="61"/>
  <c r="T54" i="61"/>
  <c r="T57" i="61"/>
  <c r="H43" i="61"/>
  <c r="H54" i="61"/>
  <c r="H57" i="61"/>
  <c r="X43" i="61"/>
  <c r="X54" i="61"/>
  <c r="X57" i="61"/>
  <c r="L43" i="61"/>
  <c r="L54" i="61"/>
  <c r="L57" i="61"/>
  <c r="E43" i="61"/>
  <c r="E54" i="61"/>
  <c r="E57" i="61"/>
  <c r="D43" i="61"/>
  <c r="D54" i="61"/>
  <c r="D57" i="61"/>
  <c r="S43" i="61"/>
  <c r="S54" i="61"/>
  <c r="S57" i="61"/>
  <c r="N43" i="61"/>
  <c r="N54" i="61"/>
  <c r="N57" i="61"/>
  <c r="B43" i="61"/>
  <c r="B54" i="61"/>
  <c r="B57" i="61"/>
  <c r="W43" i="61"/>
  <c r="W54" i="61"/>
  <c r="W57" i="61"/>
  <c r="G43" i="61"/>
  <c r="G54" i="61"/>
  <c r="G57" i="61"/>
  <c r="R43" i="61"/>
  <c r="R54" i="61"/>
  <c r="R57" i="61"/>
  <c r="M43" i="61"/>
  <c r="M54" i="61"/>
  <c r="M57" i="61"/>
  <c r="G23" i="61"/>
  <c r="D263" i="14"/>
  <c r="V43" i="61"/>
  <c r="V54" i="61"/>
  <c r="V57" i="61"/>
  <c r="P43" i="61"/>
  <c r="P54" i="61"/>
  <c r="P57" i="61"/>
  <c r="Q43" i="61"/>
  <c r="Q54" i="61"/>
  <c r="Q57" i="61"/>
  <c r="U43" i="61"/>
  <c r="U54" i="61"/>
  <c r="U57" i="61"/>
  <c r="K43" i="61"/>
  <c r="K54" i="61"/>
  <c r="K57" i="61"/>
  <c r="I43" i="61"/>
  <c r="I54" i="61"/>
  <c r="I57" i="61"/>
  <c r="C43" i="61"/>
  <c r="C54" i="61"/>
  <c r="C57" i="61"/>
  <c r="J43" i="61"/>
  <c r="J54" i="61"/>
  <c r="J57" i="61"/>
  <c r="O43" i="61"/>
  <c r="O54" i="61"/>
  <c r="O57" i="61"/>
  <c r="F43" i="61"/>
  <c r="F54" i="61"/>
  <c r="F57" i="61"/>
  <c r="P43" i="60"/>
  <c r="Q43" i="60"/>
  <c r="C43" i="60"/>
  <c r="G23" i="60"/>
  <c r="P221" i="14"/>
  <c r="O43" i="60"/>
  <c r="J43" i="60"/>
  <c r="B43" i="60"/>
  <c r="U43" i="60"/>
  <c r="K43" i="60"/>
  <c r="V43" i="60"/>
  <c r="T43" i="60"/>
  <c r="R43" i="60"/>
  <c r="S43" i="60"/>
  <c r="G43" i="60"/>
  <c r="D43" i="60"/>
  <c r="E43" i="60"/>
  <c r="F43" i="60"/>
  <c r="M43" i="60"/>
  <c r="H43" i="60"/>
  <c r="N43" i="60"/>
  <c r="W43" i="60"/>
  <c r="L43" i="60"/>
  <c r="I43" i="60"/>
  <c r="X43" i="60"/>
  <c r="J40" i="60"/>
  <c r="O40" i="60"/>
  <c r="S40" i="60"/>
  <c r="X40" i="60"/>
  <c r="M40" i="60"/>
  <c r="K40" i="60"/>
  <c r="H40" i="60"/>
  <c r="L40" i="60"/>
  <c r="T40" i="60"/>
  <c r="Q40" i="60"/>
  <c r="P40" i="60"/>
  <c r="I40" i="60"/>
  <c r="B40" i="60"/>
  <c r="R40" i="60"/>
  <c r="D40" i="60"/>
  <c r="G20" i="60"/>
  <c r="P218" i="14"/>
  <c r="U40" i="60"/>
  <c r="E40" i="60"/>
  <c r="V40" i="60"/>
  <c r="F40" i="60"/>
  <c r="N40" i="60"/>
  <c r="W40" i="60"/>
  <c r="C40" i="60"/>
  <c r="G40" i="60"/>
  <c r="J41" i="60"/>
  <c r="O41" i="60"/>
  <c r="S41" i="60"/>
  <c r="X41" i="60"/>
  <c r="K41" i="60"/>
  <c r="Q41" i="60"/>
  <c r="T41" i="60"/>
  <c r="H41" i="60"/>
  <c r="B41" i="60"/>
  <c r="G21" i="60"/>
  <c r="P219" i="14"/>
  <c r="C41" i="60"/>
  <c r="L41" i="60"/>
  <c r="D41" i="60"/>
  <c r="W41" i="60"/>
  <c r="U41" i="60"/>
  <c r="E41" i="60"/>
  <c r="M41" i="60"/>
  <c r="V41" i="60"/>
  <c r="F41" i="60"/>
  <c r="P41" i="60"/>
  <c r="N41" i="60"/>
  <c r="I41" i="60"/>
  <c r="R41" i="60"/>
  <c r="G41" i="60"/>
  <c r="U39" i="60"/>
  <c r="E39" i="60"/>
  <c r="I39" i="60"/>
  <c r="N39" i="60"/>
  <c r="D39" i="60"/>
  <c r="T39" i="60"/>
  <c r="C39" i="60"/>
  <c r="J39" i="60"/>
  <c r="H39" i="60"/>
  <c r="M39" i="60"/>
  <c r="S39" i="60"/>
  <c r="X39" i="60"/>
  <c r="B39" i="60"/>
  <c r="L39" i="60"/>
  <c r="F39" i="60"/>
  <c r="P39" i="60"/>
  <c r="G39" i="60"/>
  <c r="K39" i="60"/>
  <c r="R39" i="60"/>
  <c r="G19" i="60"/>
  <c r="P217" i="14"/>
  <c r="W39" i="60"/>
  <c r="Q39" i="60"/>
  <c r="V39" i="60"/>
  <c r="O39" i="60"/>
  <c r="N54" i="70"/>
  <c r="N57" i="70"/>
  <c r="S54" i="70"/>
  <c r="S57" i="70"/>
  <c r="F54" i="70"/>
  <c r="F57" i="70"/>
  <c r="R54" i="70"/>
  <c r="R57" i="70"/>
  <c r="T54" i="70"/>
  <c r="T57" i="70"/>
  <c r="G54" i="70"/>
  <c r="G57" i="70"/>
  <c r="W54" i="70"/>
  <c r="W57" i="70"/>
  <c r="P40" i="59"/>
  <c r="E40" i="59"/>
  <c r="I40" i="59"/>
  <c r="D40" i="59"/>
  <c r="C40" i="59"/>
  <c r="L40" i="59"/>
  <c r="Q40" i="59"/>
  <c r="U40" i="59"/>
  <c r="H40" i="59"/>
  <c r="K40" i="59"/>
  <c r="O40" i="59"/>
  <c r="T40" i="59"/>
  <c r="X40" i="59"/>
  <c r="G40" i="59"/>
  <c r="J40" i="59"/>
  <c r="N40" i="59"/>
  <c r="S40" i="59"/>
  <c r="W40" i="59"/>
  <c r="F40" i="59"/>
  <c r="G20" i="59"/>
  <c r="M218" i="14"/>
  <c r="M40" i="59"/>
  <c r="R40" i="59"/>
  <c r="V40" i="59"/>
  <c r="P38" i="59"/>
  <c r="K38" i="59"/>
  <c r="S38" i="59"/>
  <c r="R38" i="59"/>
  <c r="J38" i="59"/>
  <c r="M38" i="59"/>
  <c r="V38" i="59"/>
  <c r="Q38" i="59"/>
  <c r="X38" i="59"/>
  <c r="C38" i="59"/>
  <c r="B38" i="59"/>
  <c r="O38" i="59"/>
  <c r="U38" i="59"/>
  <c r="D38" i="59"/>
  <c r="G18" i="59"/>
  <c r="M216" i="14"/>
  <c r="W38" i="59"/>
  <c r="E38" i="59"/>
  <c r="N38" i="59"/>
  <c r="F38" i="59"/>
  <c r="L38" i="59"/>
  <c r="G38" i="59"/>
  <c r="I38" i="59"/>
  <c r="H38" i="59"/>
  <c r="T38" i="59"/>
  <c r="J39" i="59"/>
  <c r="R39" i="59"/>
  <c r="D39" i="59"/>
  <c r="I39" i="59"/>
  <c r="O39" i="59"/>
  <c r="Q39" i="59"/>
  <c r="W39" i="59"/>
  <c r="G19" i="59"/>
  <c r="M217" i="14"/>
  <c r="H39" i="59"/>
  <c r="X39" i="59"/>
  <c r="N39" i="59"/>
  <c r="V39" i="59"/>
  <c r="E39" i="59"/>
  <c r="C39" i="59"/>
  <c r="G39" i="59"/>
  <c r="P39" i="59"/>
  <c r="M39" i="59"/>
  <c r="U39" i="59"/>
  <c r="F39" i="59"/>
  <c r="B39" i="59"/>
  <c r="L39" i="59"/>
  <c r="T39" i="59"/>
  <c r="K39" i="59"/>
  <c r="S39" i="59"/>
  <c r="Q41" i="59"/>
  <c r="K41" i="59"/>
  <c r="P41" i="59"/>
  <c r="J41" i="59"/>
  <c r="F41" i="59"/>
  <c r="U41" i="59"/>
  <c r="X41" i="59"/>
  <c r="B41" i="59"/>
  <c r="I41" i="59"/>
  <c r="O41" i="59"/>
  <c r="H41" i="59"/>
  <c r="V41" i="59"/>
  <c r="M41" i="59"/>
  <c r="T41" i="59"/>
  <c r="E41" i="59"/>
  <c r="G41" i="59"/>
  <c r="S41" i="59"/>
  <c r="L41" i="59"/>
  <c r="D41" i="59"/>
  <c r="G21" i="59"/>
  <c r="M219" i="14"/>
  <c r="W41" i="59"/>
  <c r="C41" i="59"/>
  <c r="N41" i="59"/>
  <c r="R41" i="59"/>
  <c r="W54" i="58"/>
  <c r="W57" i="58"/>
  <c r="N54" i="58"/>
  <c r="N57" i="58"/>
  <c r="E54" i="58"/>
  <c r="E57" i="58"/>
  <c r="P54" i="58"/>
  <c r="P57" i="58"/>
  <c r="S54" i="58"/>
  <c r="S57" i="58"/>
  <c r="R54" i="58"/>
  <c r="R57" i="58"/>
  <c r="U54" i="58"/>
  <c r="U57" i="58"/>
  <c r="Q54" i="58"/>
  <c r="Q57" i="58"/>
  <c r="G54" i="58"/>
  <c r="G57" i="58"/>
  <c r="L54" i="58"/>
  <c r="L57" i="58"/>
  <c r="V54" i="58"/>
  <c r="V57" i="58"/>
  <c r="O54" i="58"/>
  <c r="O57" i="58"/>
  <c r="J54" i="58"/>
  <c r="J57" i="58"/>
  <c r="T41" i="56"/>
  <c r="T54" i="56"/>
  <c r="T57" i="56"/>
  <c r="U41" i="56"/>
  <c r="U54" i="56"/>
  <c r="U57" i="56"/>
  <c r="F41" i="56"/>
  <c r="F54" i="56"/>
  <c r="F57" i="56"/>
  <c r="K41" i="56"/>
  <c r="K54" i="56"/>
  <c r="K57" i="56"/>
  <c r="R41" i="56"/>
  <c r="R54" i="56"/>
  <c r="R57" i="56"/>
  <c r="S41" i="56"/>
  <c r="S54" i="56"/>
  <c r="S57" i="56"/>
  <c r="E41" i="56"/>
  <c r="E54" i="56"/>
  <c r="E57" i="56"/>
  <c r="Y57" i="56"/>
  <c r="O58" i="56"/>
  <c r="Q41" i="56"/>
  <c r="Q54" i="56"/>
  <c r="Q57" i="56"/>
  <c r="J41" i="56"/>
  <c r="J54" i="56"/>
  <c r="J57" i="56"/>
  <c r="X41" i="56"/>
  <c r="X54" i="56"/>
  <c r="X57" i="56"/>
  <c r="G41" i="56"/>
  <c r="G54" i="56"/>
  <c r="G57" i="56"/>
  <c r="D41" i="56"/>
  <c r="D54" i="56"/>
  <c r="D57" i="56"/>
  <c r="O41" i="56"/>
  <c r="O54" i="56"/>
  <c r="O57" i="56"/>
  <c r="W41" i="56"/>
  <c r="W54" i="56"/>
  <c r="W57" i="56"/>
  <c r="P41" i="56"/>
  <c r="P54" i="56"/>
  <c r="P57" i="56"/>
  <c r="G21" i="56"/>
  <c r="D219" i="14"/>
  <c r="C41" i="56"/>
  <c r="C54" i="56"/>
  <c r="C57" i="56"/>
  <c r="I41" i="56"/>
  <c r="I54" i="56"/>
  <c r="I57" i="56"/>
  <c r="M41" i="56"/>
  <c r="M54" i="56"/>
  <c r="M57" i="56"/>
  <c r="V41" i="56"/>
  <c r="V54" i="56"/>
  <c r="V57" i="56"/>
  <c r="B41" i="56"/>
  <c r="B54" i="56"/>
  <c r="B57" i="56"/>
  <c r="N41" i="56"/>
  <c r="N54" i="56"/>
  <c r="N57" i="56"/>
  <c r="L41" i="56"/>
  <c r="L54" i="56"/>
  <c r="L57" i="56"/>
  <c r="H41" i="56"/>
  <c r="H54" i="56"/>
  <c r="H57" i="56"/>
  <c r="S39" i="55"/>
  <c r="S54" i="55"/>
  <c r="S57" i="55"/>
  <c r="D39" i="55"/>
  <c r="D54" i="55"/>
  <c r="D57" i="55"/>
  <c r="E39" i="55"/>
  <c r="E54" i="55"/>
  <c r="E57" i="55"/>
  <c r="I39" i="55"/>
  <c r="I54" i="55"/>
  <c r="I57" i="55"/>
  <c r="V39" i="55"/>
  <c r="V54" i="55"/>
  <c r="V57" i="55"/>
  <c r="G39" i="55"/>
  <c r="G54" i="55"/>
  <c r="G57" i="55"/>
  <c r="N39" i="55"/>
  <c r="N54" i="55"/>
  <c r="N57" i="55"/>
  <c r="O39" i="55"/>
  <c r="O54" i="55"/>
  <c r="O57" i="55"/>
  <c r="K39" i="55"/>
  <c r="K54" i="55"/>
  <c r="K57" i="55"/>
  <c r="P39" i="55"/>
  <c r="P54" i="55"/>
  <c r="P57" i="55"/>
  <c r="R39" i="55"/>
  <c r="R54" i="55"/>
  <c r="R57" i="55"/>
  <c r="U39" i="55"/>
  <c r="U54" i="55"/>
  <c r="U57" i="55"/>
  <c r="H39" i="55"/>
  <c r="H54" i="55"/>
  <c r="H57" i="55"/>
  <c r="M39" i="55"/>
  <c r="M54" i="55"/>
  <c r="M57" i="55"/>
  <c r="X39" i="55"/>
  <c r="X54" i="55"/>
  <c r="X57" i="55"/>
  <c r="Q39" i="55"/>
  <c r="Q54" i="55"/>
  <c r="Q57" i="55"/>
  <c r="G19" i="55"/>
  <c r="P196" i="14"/>
  <c r="F39" i="55"/>
  <c r="F54" i="55"/>
  <c r="F57" i="55"/>
  <c r="T39" i="55"/>
  <c r="T54" i="55"/>
  <c r="T57" i="55"/>
  <c r="B39" i="55"/>
  <c r="B54" i="55"/>
  <c r="B57" i="55"/>
  <c r="J39" i="55"/>
  <c r="J54" i="55"/>
  <c r="J57" i="55"/>
  <c r="W39" i="55"/>
  <c r="W54" i="55"/>
  <c r="W57" i="55"/>
  <c r="C39" i="55"/>
  <c r="C54" i="55"/>
  <c r="C57" i="55"/>
  <c r="L39" i="55"/>
  <c r="L54" i="55"/>
  <c r="L57" i="55"/>
  <c r="G19" i="53"/>
  <c r="J196" i="14"/>
  <c r="C39" i="53"/>
  <c r="C54" i="53"/>
  <c r="C57" i="53"/>
  <c r="U39" i="53"/>
  <c r="U54" i="53"/>
  <c r="U57" i="53"/>
  <c r="P39" i="53"/>
  <c r="X39" i="53"/>
  <c r="X54" i="53"/>
  <c r="X57" i="53"/>
  <c r="I39" i="53"/>
  <c r="I54" i="53"/>
  <c r="I57" i="53"/>
  <c r="B39" i="53"/>
  <c r="B54" i="53"/>
  <c r="B57" i="53"/>
  <c r="E39" i="53"/>
  <c r="E54" i="53"/>
  <c r="E57" i="53"/>
  <c r="O39" i="53"/>
  <c r="O54" i="53"/>
  <c r="O57" i="53"/>
  <c r="T39" i="53"/>
  <c r="T54" i="53"/>
  <c r="T57" i="53"/>
  <c r="W39" i="53"/>
  <c r="W54" i="53"/>
  <c r="W57" i="53"/>
  <c r="K39" i="53"/>
  <c r="K54" i="53"/>
  <c r="K57" i="53"/>
  <c r="H39" i="53"/>
  <c r="H54" i="53"/>
  <c r="H57" i="53"/>
  <c r="N39" i="53"/>
  <c r="N54" i="53"/>
  <c r="N57" i="53"/>
  <c r="S39" i="53"/>
  <c r="S54" i="53"/>
  <c r="S57" i="53"/>
  <c r="V39" i="53"/>
  <c r="V54" i="53"/>
  <c r="V57" i="53"/>
  <c r="L39" i="53"/>
  <c r="L54" i="53"/>
  <c r="L57" i="53"/>
  <c r="J39" i="53"/>
  <c r="J54" i="53"/>
  <c r="J57" i="53"/>
  <c r="D39" i="53"/>
  <c r="D54" i="53"/>
  <c r="D57" i="53"/>
  <c r="R39" i="53"/>
  <c r="R54" i="53"/>
  <c r="R57" i="53"/>
  <c r="Q39" i="53"/>
  <c r="Q54" i="53"/>
  <c r="Q57" i="53"/>
  <c r="G39" i="53"/>
  <c r="G54" i="53"/>
  <c r="G57" i="53"/>
  <c r="M39" i="53"/>
  <c r="M54" i="53"/>
  <c r="M57" i="53"/>
  <c r="F39" i="53"/>
  <c r="F54" i="53"/>
  <c r="F57" i="53"/>
  <c r="W39" i="52"/>
  <c r="P39" i="52"/>
  <c r="V39" i="52"/>
  <c r="G39" i="52"/>
  <c r="O39" i="52"/>
  <c r="X39" i="52"/>
  <c r="T39" i="52"/>
  <c r="D39" i="52"/>
  <c r="N39" i="52"/>
  <c r="H39" i="52"/>
  <c r="L39" i="52"/>
  <c r="Q39" i="52"/>
  <c r="I39" i="52"/>
  <c r="R39" i="52"/>
  <c r="U39" i="52"/>
  <c r="B39" i="52"/>
  <c r="J39" i="52"/>
  <c r="G19" i="52"/>
  <c r="G196" i="14"/>
  <c r="S39" i="52"/>
  <c r="C39" i="52"/>
  <c r="K39" i="52"/>
  <c r="E39" i="52"/>
  <c r="F39" i="52"/>
  <c r="M39" i="52"/>
  <c r="S40" i="52"/>
  <c r="C40" i="52"/>
  <c r="K40" i="52"/>
  <c r="F40" i="52"/>
  <c r="T40" i="52"/>
  <c r="R40" i="52"/>
  <c r="N40" i="52"/>
  <c r="D40" i="52"/>
  <c r="W40" i="52"/>
  <c r="L40" i="52"/>
  <c r="G40" i="52"/>
  <c r="U40" i="52"/>
  <c r="O40" i="52"/>
  <c r="V40" i="52"/>
  <c r="X40" i="52"/>
  <c r="E40" i="52"/>
  <c r="P40" i="52"/>
  <c r="M40" i="52"/>
  <c r="H40" i="52"/>
  <c r="G20" i="52"/>
  <c r="G197" i="14"/>
  <c r="Q40" i="52"/>
  <c r="I40" i="52"/>
  <c r="B40" i="52"/>
  <c r="J40" i="52"/>
  <c r="E41" i="52"/>
  <c r="V41" i="52"/>
  <c r="B41" i="52"/>
  <c r="K41" i="52"/>
  <c r="W41" i="52"/>
  <c r="J41" i="52"/>
  <c r="T41" i="52"/>
  <c r="S41" i="52"/>
  <c r="P41" i="52"/>
  <c r="O41" i="52"/>
  <c r="H41" i="52"/>
  <c r="G21" i="52"/>
  <c r="G198" i="14"/>
  <c r="C41" i="52"/>
  <c r="R41" i="52"/>
  <c r="M41" i="52"/>
  <c r="D41" i="52"/>
  <c r="I41" i="52"/>
  <c r="U41" i="52"/>
  <c r="Q41" i="52"/>
  <c r="L41" i="52"/>
  <c r="X41" i="52"/>
  <c r="N41" i="52"/>
  <c r="F41" i="52"/>
  <c r="G41" i="52"/>
  <c r="F41" i="49"/>
  <c r="R38" i="49"/>
  <c r="W41" i="49"/>
  <c r="R41" i="49"/>
  <c r="X41" i="49"/>
  <c r="C41" i="49"/>
  <c r="P41" i="49"/>
  <c r="G38" i="49"/>
  <c r="N41" i="49"/>
  <c r="G21" i="49"/>
  <c r="M156" i="14"/>
  <c r="J41" i="49"/>
  <c r="U41" i="49"/>
  <c r="B41" i="49"/>
  <c r="S41" i="49"/>
  <c r="L41" i="49"/>
  <c r="F38" i="49"/>
  <c r="L38" i="49"/>
  <c r="H43" i="49"/>
  <c r="U43" i="49"/>
  <c r="N43" i="49"/>
  <c r="G43" i="49"/>
  <c r="M43" i="49"/>
  <c r="T43" i="49"/>
  <c r="L43" i="49"/>
  <c r="W43" i="49"/>
  <c r="B43" i="49"/>
  <c r="F43" i="49"/>
  <c r="S43" i="49"/>
  <c r="K43" i="49"/>
  <c r="G23" i="49"/>
  <c r="M158" i="14"/>
  <c r="C43" i="49"/>
  <c r="E43" i="49"/>
  <c r="P43" i="49"/>
  <c r="J43" i="49"/>
  <c r="R43" i="49"/>
  <c r="X43" i="49"/>
  <c r="D43" i="49"/>
  <c r="I43" i="49"/>
  <c r="Q43" i="49"/>
  <c r="O43" i="49"/>
  <c r="V43" i="49"/>
  <c r="X40" i="49"/>
  <c r="S40" i="49"/>
  <c r="S54" i="49"/>
  <c r="S57" i="49"/>
  <c r="M40" i="49"/>
  <c r="O40" i="49"/>
  <c r="C40" i="49"/>
  <c r="G20" i="49"/>
  <c r="M155" i="14"/>
  <c r="K40" i="49"/>
  <c r="T40" i="49"/>
  <c r="D40" i="49"/>
  <c r="E40" i="49"/>
  <c r="L40" i="49"/>
  <c r="B40" i="49"/>
  <c r="U40" i="49"/>
  <c r="F40" i="49"/>
  <c r="N40" i="49"/>
  <c r="P40" i="49"/>
  <c r="W40" i="49"/>
  <c r="H40" i="49"/>
  <c r="Q40" i="49"/>
  <c r="I40" i="49"/>
  <c r="V40" i="49"/>
  <c r="G40" i="49"/>
  <c r="R40" i="49"/>
  <c r="J40" i="49"/>
  <c r="Y57" i="47"/>
  <c r="W58" i="47"/>
  <c r="W43" i="45"/>
  <c r="B43" i="45"/>
  <c r="J43" i="45"/>
  <c r="T43" i="45"/>
  <c r="F43" i="45"/>
  <c r="M43" i="45"/>
  <c r="C43" i="45"/>
  <c r="G43" i="45"/>
  <c r="N43" i="45"/>
  <c r="S43" i="45"/>
  <c r="H43" i="45"/>
  <c r="K43" i="45"/>
  <c r="U43" i="45"/>
  <c r="O43" i="45"/>
  <c r="R43" i="45"/>
  <c r="G23" i="45"/>
  <c r="P136" i="14"/>
  <c r="Q43" i="45"/>
  <c r="I43" i="45"/>
  <c r="P43" i="45"/>
  <c r="V43" i="45"/>
  <c r="L43" i="45"/>
  <c r="D43" i="45"/>
  <c r="X43" i="45"/>
  <c r="E43" i="45"/>
  <c r="T38" i="45"/>
  <c r="F38" i="45"/>
  <c r="K38" i="45"/>
  <c r="S38" i="45"/>
  <c r="J38" i="45"/>
  <c r="D38" i="45"/>
  <c r="E38" i="45"/>
  <c r="H38" i="45"/>
  <c r="Q38" i="45"/>
  <c r="B38" i="45"/>
  <c r="N38" i="45"/>
  <c r="R38" i="45"/>
  <c r="X38" i="45"/>
  <c r="I38" i="45"/>
  <c r="L38" i="45"/>
  <c r="G18" i="45"/>
  <c r="P131" i="14"/>
  <c r="M38" i="45"/>
  <c r="O38" i="45"/>
  <c r="W38" i="45"/>
  <c r="G38" i="45"/>
  <c r="V38" i="45"/>
  <c r="U38" i="45"/>
  <c r="C38" i="45"/>
  <c r="P38" i="45"/>
  <c r="W39" i="45"/>
  <c r="D39" i="45"/>
  <c r="U39" i="45"/>
  <c r="T39" i="45"/>
  <c r="S39" i="45"/>
  <c r="V39" i="45"/>
  <c r="K39" i="45"/>
  <c r="I39" i="45"/>
  <c r="B39" i="45"/>
  <c r="C39" i="45"/>
  <c r="L39" i="45"/>
  <c r="G19" i="45"/>
  <c r="P132" i="14"/>
  <c r="P39" i="45"/>
  <c r="E39" i="45"/>
  <c r="J39" i="45"/>
  <c r="R39" i="45"/>
  <c r="N39" i="45"/>
  <c r="M39" i="45"/>
  <c r="H39" i="45"/>
  <c r="Q39" i="45"/>
  <c r="X39" i="45"/>
  <c r="O39" i="45"/>
  <c r="G39" i="45"/>
  <c r="F39" i="45"/>
  <c r="O40" i="45"/>
  <c r="W40" i="45"/>
  <c r="G20" i="45"/>
  <c r="P133" i="14"/>
  <c r="F40" i="45"/>
  <c r="S40" i="45"/>
  <c r="G40" i="45"/>
  <c r="I40" i="45"/>
  <c r="N40" i="45"/>
  <c r="V40" i="45"/>
  <c r="P40" i="45"/>
  <c r="T40" i="45"/>
  <c r="H40" i="45"/>
  <c r="E40" i="45"/>
  <c r="K40" i="45"/>
  <c r="B40" i="45"/>
  <c r="R40" i="45"/>
  <c r="J40" i="45"/>
  <c r="M40" i="45"/>
  <c r="U40" i="45"/>
  <c r="D40" i="45"/>
  <c r="C40" i="45"/>
  <c r="Q40" i="45"/>
  <c r="X40" i="45"/>
  <c r="L40" i="45"/>
  <c r="Y57" i="44"/>
  <c r="S58" i="44"/>
  <c r="U54" i="43"/>
  <c r="U57" i="43"/>
  <c r="J54" i="43"/>
  <c r="J57" i="43"/>
  <c r="M54" i="43"/>
  <c r="M57" i="43"/>
  <c r="C54" i="43"/>
  <c r="C57" i="43"/>
  <c r="F54" i="43"/>
  <c r="F57" i="43"/>
  <c r="S54" i="43"/>
  <c r="S57" i="43"/>
  <c r="G54" i="43"/>
  <c r="G57" i="43"/>
  <c r="Q54" i="43"/>
  <c r="Q57" i="43"/>
  <c r="O54" i="43"/>
  <c r="O57" i="43"/>
  <c r="W54" i="43"/>
  <c r="W57" i="43"/>
  <c r="L54" i="43"/>
  <c r="L57" i="43"/>
  <c r="K54" i="43"/>
  <c r="K57" i="43"/>
  <c r="R54" i="43"/>
  <c r="R57" i="43"/>
  <c r="E54" i="43"/>
  <c r="E57" i="43"/>
  <c r="Y57" i="43"/>
  <c r="P58" i="43"/>
  <c r="V54" i="43"/>
  <c r="V57" i="43"/>
  <c r="D54" i="43"/>
  <c r="D57" i="43"/>
  <c r="P54" i="43"/>
  <c r="P57" i="43"/>
  <c r="H54" i="43"/>
  <c r="H57" i="43"/>
  <c r="N54" i="43"/>
  <c r="N57" i="43"/>
  <c r="P54" i="42"/>
  <c r="P57" i="42"/>
  <c r="X54" i="42"/>
  <c r="X57" i="42"/>
  <c r="D54" i="42"/>
  <c r="D57" i="42"/>
  <c r="F54" i="42"/>
  <c r="F57" i="42"/>
  <c r="G54" i="42"/>
  <c r="G57" i="42"/>
  <c r="R54" i="42"/>
  <c r="R57" i="42"/>
  <c r="S54" i="42"/>
  <c r="S57" i="42"/>
  <c r="W54" i="42"/>
  <c r="W57" i="42"/>
  <c r="I54" i="42"/>
  <c r="I57" i="42"/>
  <c r="K54" i="42"/>
  <c r="K57" i="42"/>
  <c r="O54" i="42"/>
  <c r="O57" i="42"/>
  <c r="H54" i="42"/>
  <c r="H57" i="42"/>
  <c r="Q54" i="42"/>
  <c r="Q57" i="42"/>
  <c r="C54" i="42"/>
  <c r="C57" i="42"/>
  <c r="T54" i="42"/>
  <c r="T57" i="42"/>
  <c r="U54" i="42"/>
  <c r="U57" i="42"/>
  <c r="B54" i="42"/>
  <c r="B57" i="42"/>
  <c r="J54" i="42"/>
  <c r="J57" i="42"/>
  <c r="M54" i="42"/>
  <c r="M57" i="42"/>
  <c r="V54" i="42"/>
  <c r="V57" i="42"/>
  <c r="N54" i="42"/>
  <c r="N57" i="42"/>
  <c r="L54" i="42"/>
  <c r="L57" i="42"/>
  <c r="Y57" i="40"/>
  <c r="N58" i="40"/>
  <c r="O43" i="39"/>
  <c r="W43" i="39"/>
  <c r="N43" i="39"/>
  <c r="C43" i="39"/>
  <c r="P43" i="39"/>
  <c r="M43" i="39"/>
  <c r="L43" i="39"/>
  <c r="U43" i="39"/>
  <c r="H43" i="39"/>
  <c r="K43" i="39"/>
  <c r="E43" i="39"/>
  <c r="S43" i="39"/>
  <c r="I43" i="39"/>
  <c r="R43" i="39"/>
  <c r="G43" i="39"/>
  <c r="T43" i="39"/>
  <c r="F43" i="39"/>
  <c r="J43" i="39"/>
  <c r="X43" i="39"/>
  <c r="G23" i="39"/>
  <c r="M94" i="14"/>
  <c r="V43" i="39"/>
  <c r="B43" i="39"/>
  <c r="D43" i="39"/>
  <c r="Q43" i="39"/>
  <c r="L39" i="39"/>
  <c r="J39" i="39"/>
  <c r="I39" i="39"/>
  <c r="B39" i="39"/>
  <c r="H39" i="39"/>
  <c r="F39" i="39"/>
  <c r="G39" i="39"/>
  <c r="T39" i="39"/>
  <c r="U39" i="39"/>
  <c r="N39" i="39"/>
  <c r="O39" i="39"/>
  <c r="E39" i="39"/>
  <c r="G19" i="39"/>
  <c r="M90" i="14"/>
  <c r="R39" i="39"/>
  <c r="C39" i="39"/>
  <c r="S39" i="39"/>
  <c r="V39" i="39"/>
  <c r="M39" i="39"/>
  <c r="Q39" i="39"/>
  <c r="D39" i="39"/>
  <c r="X39" i="39"/>
  <c r="W39" i="39"/>
  <c r="K39" i="39"/>
  <c r="P39" i="39"/>
  <c r="E38" i="39"/>
  <c r="D38" i="39"/>
  <c r="I38" i="39"/>
  <c r="M38" i="39"/>
  <c r="B38" i="39"/>
  <c r="H38" i="39"/>
  <c r="T38" i="39"/>
  <c r="C38" i="39"/>
  <c r="U38" i="39"/>
  <c r="G38" i="39"/>
  <c r="N38" i="39"/>
  <c r="O38" i="39"/>
  <c r="R38" i="39"/>
  <c r="S38" i="39"/>
  <c r="V38" i="39"/>
  <c r="W38" i="39"/>
  <c r="J38" i="39"/>
  <c r="G18" i="39"/>
  <c r="M89" i="14"/>
  <c r="P38" i="39"/>
  <c r="F38" i="39"/>
  <c r="X38" i="39"/>
  <c r="K38" i="39"/>
  <c r="Q38" i="39"/>
  <c r="L38" i="39"/>
  <c r="Y57" i="38"/>
  <c r="Q58" i="38"/>
  <c r="B43" i="37"/>
  <c r="X43" i="37"/>
  <c r="J43" i="37"/>
  <c r="H43" i="37"/>
  <c r="S43" i="37"/>
  <c r="Q43" i="37"/>
  <c r="C43" i="37"/>
  <c r="W43" i="37"/>
  <c r="O43" i="37"/>
  <c r="K43" i="37"/>
  <c r="P43" i="37"/>
  <c r="T43" i="37"/>
  <c r="G23" i="37"/>
  <c r="G94" i="14"/>
  <c r="D43" i="37"/>
  <c r="L43" i="37"/>
  <c r="U43" i="37"/>
  <c r="E43" i="37"/>
  <c r="R43" i="37"/>
  <c r="M43" i="37"/>
  <c r="V43" i="37"/>
  <c r="F43" i="37"/>
  <c r="N43" i="37"/>
  <c r="I43" i="37"/>
  <c r="G43" i="37"/>
  <c r="K39" i="37"/>
  <c r="Q39" i="37"/>
  <c r="T39" i="37"/>
  <c r="I39" i="37"/>
  <c r="D39" i="37"/>
  <c r="R39" i="37"/>
  <c r="L39" i="37"/>
  <c r="B39" i="37"/>
  <c r="U39" i="37"/>
  <c r="J39" i="37"/>
  <c r="E39" i="37"/>
  <c r="S39" i="37"/>
  <c r="M39" i="37"/>
  <c r="G19" i="37"/>
  <c r="G90" i="14"/>
  <c r="V39" i="37"/>
  <c r="F39" i="37"/>
  <c r="N39" i="37"/>
  <c r="H39" i="37"/>
  <c r="W39" i="37"/>
  <c r="P39" i="37"/>
  <c r="G39" i="37"/>
  <c r="O39" i="37"/>
  <c r="C39" i="37"/>
  <c r="X39" i="37"/>
  <c r="U38" i="37"/>
  <c r="J38" i="37"/>
  <c r="E38" i="37"/>
  <c r="S38" i="37"/>
  <c r="M38" i="37"/>
  <c r="C38" i="37"/>
  <c r="L38" i="37"/>
  <c r="V38" i="37"/>
  <c r="T38" i="37"/>
  <c r="P38" i="37"/>
  <c r="K38" i="37"/>
  <c r="F38" i="37"/>
  <c r="G18" i="37"/>
  <c r="G89" i="14"/>
  <c r="N38" i="37"/>
  <c r="W38" i="37"/>
  <c r="G38" i="37"/>
  <c r="O38" i="37"/>
  <c r="X38" i="37"/>
  <c r="B38" i="37"/>
  <c r="H38" i="37"/>
  <c r="Q38" i="37"/>
  <c r="I38" i="37"/>
  <c r="D38" i="37"/>
  <c r="R38" i="37"/>
  <c r="I41" i="37"/>
  <c r="E41" i="37"/>
  <c r="G41" i="37"/>
  <c r="Q41" i="37"/>
  <c r="X41" i="37"/>
  <c r="H41" i="37"/>
  <c r="O41" i="37"/>
  <c r="U41" i="37"/>
  <c r="G21" i="37"/>
  <c r="G92" i="14"/>
  <c r="L41" i="37"/>
  <c r="D41" i="37"/>
  <c r="B41" i="37"/>
  <c r="P41" i="37"/>
  <c r="W41" i="37"/>
  <c r="N41" i="37"/>
  <c r="F41" i="37"/>
  <c r="T41" i="37"/>
  <c r="S41" i="37"/>
  <c r="M41" i="37"/>
  <c r="V41" i="37"/>
  <c r="K41" i="37"/>
  <c r="J41" i="37"/>
  <c r="R41" i="37"/>
  <c r="C41" i="37"/>
  <c r="N40" i="37"/>
  <c r="W40" i="37"/>
  <c r="P40" i="37"/>
  <c r="G40" i="37"/>
  <c r="O40" i="37"/>
  <c r="X40" i="37"/>
  <c r="C40" i="37"/>
  <c r="H40" i="37"/>
  <c r="K40" i="37"/>
  <c r="Q40" i="37"/>
  <c r="F40" i="37"/>
  <c r="T40" i="37"/>
  <c r="I40" i="37"/>
  <c r="D40" i="37"/>
  <c r="R40" i="37"/>
  <c r="L40" i="37"/>
  <c r="S40" i="37"/>
  <c r="U40" i="37"/>
  <c r="J40" i="37"/>
  <c r="E40" i="37"/>
  <c r="B40" i="37"/>
  <c r="M40" i="37"/>
  <c r="G20" i="37"/>
  <c r="G91" i="14"/>
  <c r="V40" i="37"/>
  <c r="K39" i="36"/>
  <c r="K54" i="36"/>
  <c r="K57" i="36"/>
  <c r="D39" i="36"/>
  <c r="D54" i="36"/>
  <c r="D57" i="36"/>
  <c r="U39" i="36"/>
  <c r="U54" i="36"/>
  <c r="U57" i="36"/>
  <c r="F39" i="36"/>
  <c r="F54" i="36"/>
  <c r="F57" i="36"/>
  <c r="M39" i="36"/>
  <c r="M54" i="36"/>
  <c r="M57" i="36"/>
  <c r="W39" i="36"/>
  <c r="W54" i="36"/>
  <c r="W57" i="36"/>
  <c r="H39" i="36"/>
  <c r="H54" i="36"/>
  <c r="H57" i="36"/>
  <c r="O39" i="36"/>
  <c r="O54" i="36"/>
  <c r="O57" i="36"/>
  <c r="G19" i="36"/>
  <c r="D90" i="14"/>
  <c r="P39" i="36"/>
  <c r="P54" i="36"/>
  <c r="P57" i="36"/>
  <c r="B39" i="36"/>
  <c r="B54" i="36"/>
  <c r="B57" i="36"/>
  <c r="J39" i="36"/>
  <c r="J54" i="36"/>
  <c r="J57" i="36"/>
  <c r="R39" i="36"/>
  <c r="R54" i="36"/>
  <c r="R57" i="36"/>
  <c r="T39" i="36"/>
  <c r="T54" i="36"/>
  <c r="T57" i="36"/>
  <c r="C39" i="36"/>
  <c r="C54" i="36"/>
  <c r="C57" i="36"/>
  <c r="L39" i="36"/>
  <c r="L54" i="36"/>
  <c r="L57" i="36"/>
  <c r="V39" i="36"/>
  <c r="V54" i="36"/>
  <c r="V57" i="36"/>
  <c r="G39" i="36"/>
  <c r="G54" i="36"/>
  <c r="G57" i="36"/>
  <c r="N39" i="36"/>
  <c r="N54" i="36"/>
  <c r="N57" i="36"/>
  <c r="X39" i="36"/>
  <c r="X54" i="36"/>
  <c r="X57" i="36"/>
  <c r="E39" i="36"/>
  <c r="E54" i="36"/>
  <c r="E57" i="36"/>
  <c r="Q39" i="36"/>
  <c r="Q54" i="36"/>
  <c r="Q57" i="36"/>
  <c r="S39" i="36"/>
  <c r="S54" i="36"/>
  <c r="S57" i="36"/>
  <c r="I39" i="36"/>
  <c r="I54" i="36"/>
  <c r="I57" i="36"/>
  <c r="H54" i="35"/>
  <c r="H57" i="35"/>
  <c r="E54" i="35"/>
  <c r="E57" i="35"/>
  <c r="M54" i="35"/>
  <c r="M57" i="35"/>
  <c r="U54" i="35"/>
  <c r="U57" i="35"/>
  <c r="Q54" i="35"/>
  <c r="Q57" i="35"/>
  <c r="B54" i="35"/>
  <c r="B57" i="35"/>
  <c r="L54" i="35"/>
  <c r="L57" i="35"/>
  <c r="O54" i="33"/>
  <c r="O57" i="33"/>
  <c r="E54" i="33"/>
  <c r="E57" i="33"/>
  <c r="F54" i="33"/>
  <c r="F57" i="33"/>
  <c r="X54" i="33"/>
  <c r="X57" i="33"/>
  <c r="C54" i="33"/>
  <c r="C57" i="33"/>
  <c r="H54" i="33"/>
  <c r="H57" i="33"/>
  <c r="J54" i="33"/>
  <c r="J57" i="33"/>
  <c r="V54" i="33"/>
  <c r="V57" i="33"/>
  <c r="N54" i="33"/>
  <c r="N57" i="33"/>
  <c r="R54" i="33"/>
  <c r="R57" i="33"/>
  <c r="P54" i="33"/>
  <c r="P57" i="33"/>
  <c r="Q54" i="33"/>
  <c r="Q57" i="33"/>
  <c r="M54" i="33"/>
  <c r="M57" i="33"/>
  <c r="B54" i="33"/>
  <c r="B57" i="33"/>
  <c r="D54" i="33"/>
  <c r="D57" i="33"/>
  <c r="I54" i="33"/>
  <c r="I57" i="33"/>
  <c r="S54" i="33"/>
  <c r="S57" i="33"/>
  <c r="G25" i="32"/>
  <c r="G75" i="14"/>
  <c r="G19" i="31"/>
  <c r="D69" i="14"/>
  <c r="P39" i="31"/>
  <c r="D39" i="31"/>
  <c r="U39" i="31"/>
  <c r="N39" i="31"/>
  <c r="O39" i="31"/>
  <c r="T39" i="31"/>
  <c r="M39" i="31"/>
  <c r="C39" i="31"/>
  <c r="E39" i="31"/>
  <c r="W39" i="31"/>
  <c r="B39" i="31"/>
  <c r="X39" i="31"/>
  <c r="R39" i="31"/>
  <c r="G39" i="31"/>
  <c r="L39" i="31"/>
  <c r="K39" i="31"/>
  <c r="S39" i="31"/>
  <c r="V39" i="31"/>
  <c r="I39" i="31"/>
  <c r="H39" i="31"/>
  <c r="Q39" i="31"/>
  <c r="F39" i="31"/>
  <c r="J39" i="31"/>
  <c r="G21" i="31"/>
  <c r="D71" i="14"/>
  <c r="Q41" i="31"/>
  <c r="F41" i="31"/>
  <c r="P41" i="31"/>
  <c r="T41" i="31"/>
  <c r="E41" i="31"/>
  <c r="N41" i="31"/>
  <c r="O41" i="31"/>
  <c r="V41" i="31"/>
  <c r="M41" i="31"/>
  <c r="K41" i="31"/>
  <c r="D41" i="31"/>
  <c r="C41" i="31"/>
  <c r="J41" i="31"/>
  <c r="L41" i="31"/>
  <c r="B41" i="31"/>
  <c r="X41" i="31"/>
  <c r="I41" i="31"/>
  <c r="W41" i="31"/>
  <c r="U41" i="31"/>
  <c r="H41" i="31"/>
  <c r="G41" i="31"/>
  <c r="R41" i="31"/>
  <c r="S41" i="31"/>
  <c r="G23" i="31"/>
  <c r="D73" i="14"/>
  <c r="T43" i="31"/>
  <c r="G43" i="31"/>
  <c r="R43" i="31"/>
  <c r="S43" i="31"/>
  <c r="Q43" i="31"/>
  <c r="P43" i="31"/>
  <c r="E43" i="31"/>
  <c r="O43" i="31"/>
  <c r="D43" i="31"/>
  <c r="N43" i="31"/>
  <c r="C43" i="31"/>
  <c r="M43" i="31"/>
  <c r="K43" i="31"/>
  <c r="J43" i="31"/>
  <c r="H43" i="31"/>
  <c r="U43" i="31"/>
  <c r="U54" i="31"/>
  <c r="F43" i="31"/>
  <c r="B43" i="31"/>
  <c r="I43" i="31"/>
  <c r="X43" i="31"/>
  <c r="L43" i="31"/>
  <c r="W43" i="31"/>
  <c r="V43" i="31"/>
  <c r="G20" i="31"/>
  <c r="D70" i="14"/>
  <c r="Q40" i="31"/>
  <c r="F40" i="31"/>
  <c r="P40" i="31"/>
  <c r="E40" i="31"/>
  <c r="E54" i="31"/>
  <c r="E57" i="31"/>
  <c r="N40" i="31"/>
  <c r="O40" i="31"/>
  <c r="D40" i="31"/>
  <c r="M40" i="31"/>
  <c r="K40" i="31"/>
  <c r="J40" i="31"/>
  <c r="J54" i="31"/>
  <c r="L40" i="31"/>
  <c r="C40" i="31"/>
  <c r="B40" i="31"/>
  <c r="X40" i="31"/>
  <c r="R40" i="31"/>
  <c r="I40" i="31"/>
  <c r="W40" i="31"/>
  <c r="V40" i="31"/>
  <c r="H40" i="31"/>
  <c r="T40" i="31"/>
  <c r="U40" i="31"/>
  <c r="G40" i="31"/>
  <c r="S40" i="31"/>
  <c r="S54" i="31"/>
  <c r="G18" i="31"/>
  <c r="D68" i="14"/>
  <c r="F38" i="31"/>
  <c r="E38" i="31"/>
  <c r="N38" i="31"/>
  <c r="N54" i="31"/>
  <c r="O38" i="31"/>
  <c r="Q38" i="31"/>
  <c r="M38" i="31"/>
  <c r="M54" i="31"/>
  <c r="D38" i="31"/>
  <c r="S38" i="31"/>
  <c r="L38" i="31"/>
  <c r="K38" i="31"/>
  <c r="C38" i="31"/>
  <c r="J38" i="31"/>
  <c r="X38" i="31"/>
  <c r="P38" i="31"/>
  <c r="G38" i="31"/>
  <c r="I38" i="31"/>
  <c r="W38" i="31"/>
  <c r="W54" i="31"/>
  <c r="V38" i="31"/>
  <c r="H38" i="31"/>
  <c r="U38" i="31"/>
  <c r="B38" i="31"/>
  <c r="T38" i="31"/>
  <c r="R38" i="31"/>
  <c r="D54" i="28"/>
  <c r="D57" i="28"/>
  <c r="L54" i="28"/>
  <c r="L57" i="28"/>
  <c r="E54" i="28"/>
  <c r="E57" i="28"/>
  <c r="M54" i="28"/>
  <c r="M57" i="28"/>
  <c r="F54" i="28"/>
  <c r="F57" i="28"/>
  <c r="P54" i="28"/>
  <c r="P57" i="28"/>
  <c r="S54" i="28"/>
  <c r="S57" i="28"/>
  <c r="K54" i="28"/>
  <c r="K57" i="28"/>
  <c r="V54" i="28"/>
  <c r="V57" i="28"/>
  <c r="W54" i="28"/>
  <c r="W57" i="28"/>
  <c r="N54" i="28"/>
  <c r="N57" i="28"/>
  <c r="Q54" i="28"/>
  <c r="Q57" i="28"/>
  <c r="P26" i="14"/>
  <c r="P279" i="14"/>
  <c r="T54" i="28"/>
  <c r="T57" i="28"/>
  <c r="X54" i="28"/>
  <c r="X57" i="28"/>
  <c r="H54" i="28"/>
  <c r="H57" i="28"/>
  <c r="O54" i="28"/>
  <c r="O57" i="28"/>
  <c r="C54" i="28"/>
  <c r="C57" i="28"/>
  <c r="R54" i="28"/>
  <c r="R57" i="28"/>
  <c r="U54" i="28"/>
  <c r="U57" i="28"/>
  <c r="J54" i="28"/>
  <c r="J57" i="28"/>
  <c r="B54" i="28"/>
  <c r="B57" i="28"/>
  <c r="I54" i="28"/>
  <c r="I57" i="28"/>
  <c r="G54" i="28"/>
  <c r="G57" i="28"/>
  <c r="K38" i="27"/>
  <c r="K54" i="27"/>
  <c r="K57" i="27"/>
  <c r="R38" i="27"/>
  <c r="R54" i="27"/>
  <c r="R57" i="27"/>
  <c r="L38" i="27"/>
  <c r="L54" i="27"/>
  <c r="L57" i="27"/>
  <c r="M38" i="27"/>
  <c r="M54" i="27"/>
  <c r="M57" i="27"/>
  <c r="V38" i="27"/>
  <c r="V54" i="27"/>
  <c r="V57" i="27"/>
  <c r="T38" i="27"/>
  <c r="T54" i="27"/>
  <c r="T57" i="27"/>
  <c r="Q38" i="27"/>
  <c r="Q54" i="27"/>
  <c r="Q57" i="27"/>
  <c r="X38" i="27"/>
  <c r="X54" i="27"/>
  <c r="X57" i="27"/>
  <c r="G18" i="27"/>
  <c r="M26" i="14"/>
  <c r="I38" i="27"/>
  <c r="I54" i="27"/>
  <c r="I57" i="27"/>
  <c r="E38" i="27"/>
  <c r="E54" i="27"/>
  <c r="E57" i="27"/>
  <c r="S38" i="27"/>
  <c r="S54" i="27"/>
  <c r="S57" i="27"/>
  <c r="U38" i="27"/>
  <c r="U54" i="27"/>
  <c r="U57" i="27"/>
  <c r="D38" i="27"/>
  <c r="D54" i="27"/>
  <c r="D57" i="27"/>
  <c r="J38" i="27"/>
  <c r="J54" i="27"/>
  <c r="J57" i="27"/>
  <c r="C38" i="27"/>
  <c r="C54" i="27"/>
  <c r="C57" i="27"/>
  <c r="O38" i="27"/>
  <c r="O54" i="27"/>
  <c r="O57" i="27"/>
  <c r="F38" i="27"/>
  <c r="F54" i="27"/>
  <c r="F57" i="27"/>
  <c r="G38" i="27"/>
  <c r="G54" i="27"/>
  <c r="G57" i="27"/>
  <c r="N38" i="27"/>
  <c r="N54" i="27"/>
  <c r="N57" i="27"/>
  <c r="P38" i="27"/>
  <c r="P54" i="27"/>
  <c r="P57" i="27"/>
  <c r="W38" i="27"/>
  <c r="W54" i="27"/>
  <c r="W57" i="27"/>
  <c r="B38" i="27"/>
  <c r="B54" i="27"/>
  <c r="B57" i="27"/>
  <c r="H38" i="27"/>
  <c r="H54" i="27"/>
  <c r="H57" i="27"/>
  <c r="Y57" i="25"/>
  <c r="L58" i="25"/>
  <c r="D54" i="23"/>
  <c r="D57" i="23"/>
  <c r="H54" i="23"/>
  <c r="H57" i="23"/>
  <c r="V54" i="23"/>
  <c r="V57" i="23"/>
  <c r="G54" i="23"/>
  <c r="G57" i="23"/>
  <c r="S54" i="23"/>
  <c r="S57" i="23"/>
  <c r="L54" i="23"/>
  <c r="L57" i="23"/>
  <c r="U54" i="23"/>
  <c r="U57" i="23"/>
  <c r="B54" i="23"/>
  <c r="B57" i="23"/>
  <c r="R54" i="23"/>
  <c r="R57" i="23"/>
  <c r="T54" i="23"/>
  <c r="T57" i="23"/>
  <c r="Q54" i="23"/>
  <c r="Q57" i="23"/>
  <c r="N54" i="23"/>
  <c r="N57" i="23"/>
  <c r="P54" i="23"/>
  <c r="P57" i="23"/>
  <c r="M54" i="23"/>
  <c r="M57" i="23"/>
  <c r="W54" i="23"/>
  <c r="W57" i="23"/>
  <c r="O54" i="23"/>
  <c r="O57" i="23"/>
  <c r="C54" i="23"/>
  <c r="C57" i="23"/>
  <c r="K54" i="23"/>
  <c r="K57" i="23"/>
  <c r="I54" i="23"/>
  <c r="I57" i="23"/>
  <c r="Y57" i="24"/>
  <c r="P58" i="24"/>
  <c r="B54" i="21"/>
  <c r="B57" i="21"/>
  <c r="Q54" i="20"/>
  <c r="Q57" i="20"/>
  <c r="U54" i="20"/>
  <c r="U57" i="20"/>
  <c r="L54" i="20"/>
  <c r="L57" i="20"/>
  <c r="K54" i="20"/>
  <c r="K57" i="20"/>
  <c r="I54" i="20"/>
  <c r="I57" i="20"/>
  <c r="G21" i="19"/>
  <c r="D8" i="14"/>
  <c r="Q41" i="19"/>
  <c r="G18" i="19"/>
  <c r="D5" i="14"/>
  <c r="L38" i="19"/>
  <c r="W38" i="19"/>
  <c r="W40" i="19"/>
  <c r="W54" i="19"/>
  <c r="W57" i="19"/>
  <c r="B38" i="19"/>
  <c r="S38" i="19"/>
  <c r="X38" i="19"/>
  <c r="M38" i="19"/>
  <c r="O38" i="19"/>
  <c r="F38" i="19"/>
  <c r="Q38" i="19"/>
  <c r="T38" i="19"/>
  <c r="P38" i="19"/>
  <c r="V38" i="19"/>
  <c r="C38" i="19"/>
  <c r="K38" i="19"/>
  <c r="K40" i="19"/>
  <c r="K54" i="19"/>
  <c r="K57" i="19"/>
  <c r="U38" i="19"/>
  <c r="G38" i="19"/>
  <c r="V39" i="19"/>
  <c r="L39" i="19"/>
  <c r="V40" i="19"/>
  <c r="O40" i="19"/>
  <c r="M40" i="19"/>
  <c r="G20" i="19"/>
  <c r="D7" i="14"/>
  <c r="C40" i="19"/>
  <c r="S40" i="19"/>
  <c r="S54" i="19"/>
  <c r="S57" i="19"/>
  <c r="G40" i="19"/>
  <c r="X40" i="19"/>
  <c r="P40" i="19"/>
  <c r="L40" i="19"/>
  <c r="B40" i="19"/>
  <c r="U40" i="19"/>
  <c r="Q40" i="19"/>
  <c r="T40" i="19"/>
  <c r="F40" i="19"/>
  <c r="O43" i="19"/>
  <c r="L43" i="19"/>
  <c r="T43" i="19"/>
  <c r="X54" i="22"/>
  <c r="X57" i="22"/>
  <c r="U54" i="22"/>
  <c r="U57" i="22"/>
  <c r="K54" i="22"/>
  <c r="K57" i="22"/>
  <c r="H54" i="22"/>
  <c r="H57" i="22"/>
  <c r="N54" i="22"/>
  <c r="N57" i="22"/>
  <c r="M54" i="22"/>
  <c r="M57" i="22"/>
  <c r="S54" i="22"/>
  <c r="S57" i="22"/>
  <c r="J54" i="22"/>
  <c r="J57" i="22"/>
  <c r="J54" i="21"/>
  <c r="J57" i="21"/>
  <c r="N54" i="21"/>
  <c r="N57" i="21"/>
  <c r="H54" i="21"/>
  <c r="H57" i="21"/>
  <c r="K54" i="21"/>
  <c r="K57" i="21"/>
  <c r="Q54" i="21"/>
  <c r="Q57" i="21"/>
  <c r="S54" i="21"/>
  <c r="S57" i="21"/>
  <c r="F54" i="21"/>
  <c r="F57" i="21"/>
  <c r="D54" i="21"/>
  <c r="D57" i="21"/>
  <c r="P54" i="21"/>
  <c r="P57" i="21"/>
  <c r="O54" i="20"/>
  <c r="O57" i="20"/>
  <c r="P54" i="20"/>
  <c r="P57" i="20"/>
  <c r="W54" i="21"/>
  <c r="W57" i="21"/>
  <c r="V54" i="21"/>
  <c r="V57" i="21"/>
  <c r="X54" i="21"/>
  <c r="X57" i="21"/>
  <c r="E54" i="21"/>
  <c r="E57" i="21"/>
  <c r="L54" i="21"/>
  <c r="L57" i="21"/>
  <c r="O54" i="21"/>
  <c r="O57" i="21"/>
  <c r="M54" i="21"/>
  <c r="M57" i="21"/>
  <c r="G54" i="21"/>
  <c r="G57" i="21"/>
  <c r="R54" i="21"/>
  <c r="R57" i="21"/>
  <c r="C54" i="21"/>
  <c r="C57" i="21"/>
  <c r="R54" i="20"/>
  <c r="R57" i="20"/>
  <c r="V54" i="20"/>
  <c r="V57" i="20"/>
  <c r="G54" i="20"/>
  <c r="G57" i="20"/>
  <c r="M54" i="20"/>
  <c r="M57" i="20"/>
  <c r="D54" i="20"/>
  <c r="D57" i="20"/>
  <c r="T54" i="20"/>
  <c r="T57" i="20"/>
  <c r="E54" i="20"/>
  <c r="E57" i="20"/>
  <c r="H54" i="20"/>
  <c r="H57" i="20"/>
  <c r="B54" i="20"/>
  <c r="B57" i="20"/>
  <c r="N54" i="20"/>
  <c r="N57" i="20"/>
  <c r="J54" i="20"/>
  <c r="J57" i="20"/>
  <c r="F54" i="20"/>
  <c r="F57" i="20"/>
  <c r="S54" i="20"/>
  <c r="S57" i="20"/>
  <c r="W54" i="20"/>
  <c r="W57" i="20"/>
  <c r="Q54" i="22"/>
  <c r="Q57" i="22"/>
  <c r="I54" i="22"/>
  <c r="I57" i="22"/>
  <c r="C54" i="22"/>
  <c r="C57" i="22"/>
  <c r="L54" i="22"/>
  <c r="L57" i="22"/>
  <c r="F54" i="22"/>
  <c r="F57" i="22"/>
  <c r="W54" i="22"/>
  <c r="W57" i="22"/>
  <c r="B54" i="22"/>
  <c r="B57" i="22"/>
  <c r="P54" i="22"/>
  <c r="P57" i="22"/>
  <c r="D54" i="22"/>
  <c r="D57" i="22"/>
  <c r="G20" i="32"/>
  <c r="G70" i="14"/>
  <c r="G18" i="32"/>
  <c r="G68" i="14"/>
  <c r="T41" i="65"/>
  <c r="L41" i="65"/>
  <c r="X41" i="65"/>
  <c r="F41" i="65"/>
  <c r="P41" i="65"/>
  <c r="G41" i="65"/>
  <c r="K41" i="65"/>
  <c r="H41" i="65"/>
  <c r="W41" i="65"/>
  <c r="Q41" i="65"/>
  <c r="I41" i="65"/>
  <c r="D41" i="65"/>
  <c r="R41" i="65"/>
  <c r="V41" i="65"/>
  <c r="B41" i="65"/>
  <c r="N41" i="65"/>
  <c r="G21" i="65"/>
  <c r="P261" i="14"/>
  <c r="J41" i="65"/>
  <c r="S41" i="65"/>
  <c r="O41" i="65"/>
  <c r="U41" i="65"/>
  <c r="E41" i="65"/>
  <c r="M41" i="65"/>
  <c r="M54" i="65"/>
  <c r="M57" i="65"/>
  <c r="C41" i="65"/>
  <c r="L38" i="65"/>
  <c r="Q38" i="65"/>
  <c r="X38" i="65"/>
  <c r="I38" i="65"/>
  <c r="F38" i="65"/>
  <c r="F54" i="65"/>
  <c r="W38" i="65"/>
  <c r="W54" i="65"/>
  <c r="W57" i="65"/>
  <c r="G18" i="65"/>
  <c r="P258" i="14"/>
  <c r="O38" i="65"/>
  <c r="K38" i="65"/>
  <c r="H38" i="65"/>
  <c r="V38" i="65"/>
  <c r="N38" i="65"/>
  <c r="R38" i="65"/>
  <c r="U38" i="65"/>
  <c r="E38" i="65"/>
  <c r="M38" i="65"/>
  <c r="B38" i="65"/>
  <c r="C38" i="65"/>
  <c r="G38" i="65"/>
  <c r="D38" i="65"/>
  <c r="J38" i="65"/>
  <c r="P38" i="65"/>
  <c r="S38" i="65"/>
  <c r="T38" i="65"/>
  <c r="D39" i="65"/>
  <c r="D54" i="65"/>
  <c r="D57" i="65"/>
  <c r="G19" i="65"/>
  <c r="P259" i="14"/>
  <c r="L39" i="65"/>
  <c r="F39" i="65"/>
  <c r="U39" i="65"/>
  <c r="W39" i="65"/>
  <c r="P39" i="65"/>
  <c r="O39" i="65"/>
  <c r="I39" i="65"/>
  <c r="H39" i="65"/>
  <c r="R39" i="65"/>
  <c r="X39" i="65"/>
  <c r="M39" i="65"/>
  <c r="G39" i="65"/>
  <c r="Q39" i="65"/>
  <c r="V39" i="65"/>
  <c r="V54" i="65"/>
  <c r="V57" i="65"/>
  <c r="B39" i="65"/>
  <c r="B54" i="65"/>
  <c r="B57" i="65"/>
  <c r="E39" i="65"/>
  <c r="E54" i="65"/>
  <c r="J39" i="65"/>
  <c r="S39" i="65"/>
  <c r="C39" i="65"/>
  <c r="K39" i="65"/>
  <c r="N39" i="65"/>
  <c r="T39" i="65"/>
  <c r="T54" i="65"/>
  <c r="C54" i="19"/>
  <c r="C57" i="19"/>
  <c r="H58" i="38"/>
  <c r="O54" i="52"/>
  <c r="O57" i="52"/>
  <c r="Y57" i="70"/>
  <c r="S58" i="70"/>
  <c r="T58" i="44"/>
  <c r="N58" i="44"/>
  <c r="K58" i="44"/>
  <c r="X58" i="44"/>
  <c r="G58" i="44"/>
  <c r="I58" i="44"/>
  <c r="I54" i="49"/>
  <c r="I57" i="49"/>
  <c r="O54" i="49"/>
  <c r="O57" i="49"/>
  <c r="W54" i="49"/>
  <c r="W57" i="49"/>
  <c r="G54" i="52"/>
  <c r="G57" i="52"/>
  <c r="V54" i="52"/>
  <c r="V57" i="52"/>
  <c r="D54" i="49"/>
  <c r="D57" i="49"/>
  <c r="P54" i="49"/>
  <c r="P57" i="49"/>
  <c r="D58" i="44"/>
  <c r="N54" i="49"/>
  <c r="N57" i="49"/>
  <c r="L58" i="44"/>
  <c r="O58" i="44"/>
  <c r="B58" i="44"/>
  <c r="U58" i="44"/>
  <c r="T54" i="49"/>
  <c r="T57" i="49"/>
  <c r="K54" i="49"/>
  <c r="K57" i="49"/>
  <c r="Q58" i="44"/>
  <c r="J58" i="44"/>
  <c r="Q54" i="19"/>
  <c r="Q57" i="19"/>
  <c r="M54" i="19"/>
  <c r="M57" i="19"/>
  <c r="C58" i="44"/>
  <c r="M58" i="44"/>
  <c r="E54" i="49"/>
  <c r="E57" i="49"/>
  <c r="J54" i="49"/>
  <c r="J57" i="49"/>
  <c r="R54" i="49"/>
  <c r="R57" i="49"/>
  <c r="G54" i="49"/>
  <c r="G57" i="49"/>
  <c r="D54" i="52"/>
  <c r="D57" i="52"/>
  <c r="V58" i="44"/>
  <c r="X54" i="52"/>
  <c r="X57" i="52"/>
  <c r="E58" i="44"/>
  <c r="Q54" i="49"/>
  <c r="Q57" i="49"/>
  <c r="H58" i="44"/>
  <c r="G58" i="47"/>
  <c r="L54" i="52"/>
  <c r="L57" i="52"/>
  <c r="Y57" i="66"/>
  <c r="I58" i="66"/>
  <c r="F54" i="19"/>
  <c r="F57" i="19"/>
  <c r="R58" i="44"/>
  <c r="B54" i="52"/>
  <c r="B57" i="52"/>
  <c r="W58" i="44"/>
  <c r="F58" i="44"/>
  <c r="Q54" i="52"/>
  <c r="Q57" i="52"/>
  <c r="I54" i="52"/>
  <c r="I57" i="52"/>
  <c r="X54" i="69"/>
  <c r="X57" i="69"/>
  <c r="V54" i="69"/>
  <c r="V57" i="69"/>
  <c r="G54" i="69"/>
  <c r="G57" i="69"/>
  <c r="O54" i="69"/>
  <c r="O57" i="69"/>
  <c r="W54" i="69"/>
  <c r="W57" i="69"/>
  <c r="I54" i="69"/>
  <c r="I57" i="69"/>
  <c r="M54" i="69"/>
  <c r="M57" i="69"/>
  <c r="T54" i="69"/>
  <c r="T57" i="69"/>
  <c r="K54" i="69"/>
  <c r="K57" i="69"/>
  <c r="E54" i="69"/>
  <c r="E57" i="69"/>
  <c r="F54" i="69"/>
  <c r="F57" i="69"/>
  <c r="L54" i="69"/>
  <c r="L57" i="69"/>
  <c r="J54" i="69"/>
  <c r="J57" i="69"/>
  <c r="B54" i="69"/>
  <c r="B57" i="69"/>
  <c r="S54" i="69"/>
  <c r="S57" i="69"/>
  <c r="Q54" i="69"/>
  <c r="Q57" i="69"/>
  <c r="N54" i="69"/>
  <c r="N57" i="69"/>
  <c r="P54" i="69"/>
  <c r="P57" i="69"/>
  <c r="C54" i="69"/>
  <c r="C57" i="69"/>
  <c r="D54" i="69"/>
  <c r="D57" i="69"/>
  <c r="H54" i="69"/>
  <c r="H57" i="69"/>
  <c r="U54" i="69"/>
  <c r="U57" i="69"/>
  <c r="R54" i="69"/>
  <c r="R57" i="69"/>
  <c r="Y57" i="68"/>
  <c r="Q58" i="68"/>
  <c r="Y57" i="67"/>
  <c r="C58" i="67"/>
  <c r="X54" i="64"/>
  <c r="X57" i="64"/>
  <c r="K54" i="64"/>
  <c r="K57" i="64"/>
  <c r="D54" i="64"/>
  <c r="D57" i="64"/>
  <c r="H54" i="64"/>
  <c r="H57" i="64"/>
  <c r="P54" i="64"/>
  <c r="P57" i="64"/>
  <c r="L54" i="64"/>
  <c r="L57" i="64"/>
  <c r="C54" i="64"/>
  <c r="C57" i="64"/>
  <c r="I54" i="64"/>
  <c r="I57" i="64"/>
  <c r="Q54" i="64"/>
  <c r="Q57" i="64"/>
  <c r="T54" i="64"/>
  <c r="T57" i="64"/>
  <c r="S54" i="64"/>
  <c r="S57" i="64"/>
  <c r="F54" i="64"/>
  <c r="F57" i="64"/>
  <c r="G54" i="64"/>
  <c r="G57" i="64"/>
  <c r="R54" i="64"/>
  <c r="R57" i="64"/>
  <c r="B54" i="64"/>
  <c r="B57" i="64"/>
  <c r="U54" i="64"/>
  <c r="U57" i="64"/>
  <c r="V54" i="64"/>
  <c r="V57" i="64"/>
  <c r="M54" i="64"/>
  <c r="M57" i="64"/>
  <c r="N54" i="64"/>
  <c r="N57" i="64"/>
  <c r="O54" i="64"/>
  <c r="O57" i="64"/>
  <c r="J54" i="64"/>
  <c r="J57" i="64"/>
  <c r="W54" i="64"/>
  <c r="W57" i="64"/>
  <c r="E54" i="64"/>
  <c r="E57" i="64"/>
  <c r="Y57" i="63"/>
  <c r="O58" i="63"/>
  <c r="Y57" i="61"/>
  <c r="M58" i="61"/>
  <c r="J54" i="60"/>
  <c r="J57" i="60"/>
  <c r="I54" i="60"/>
  <c r="I57" i="60"/>
  <c r="O54" i="60"/>
  <c r="O57" i="60"/>
  <c r="E54" i="60"/>
  <c r="E57" i="60"/>
  <c r="V54" i="60"/>
  <c r="V57" i="60"/>
  <c r="M54" i="60"/>
  <c r="M57" i="60"/>
  <c r="P54" i="60"/>
  <c r="P57" i="60"/>
  <c r="R54" i="60"/>
  <c r="R57" i="60"/>
  <c r="S54" i="60"/>
  <c r="S57" i="60"/>
  <c r="W54" i="60"/>
  <c r="W57" i="60"/>
  <c r="D54" i="60"/>
  <c r="D57" i="60"/>
  <c r="C54" i="60"/>
  <c r="C57" i="60"/>
  <c r="F54" i="60"/>
  <c r="F57" i="60"/>
  <c r="K54" i="60"/>
  <c r="K57" i="60"/>
  <c r="H54" i="60"/>
  <c r="H57" i="60"/>
  <c r="N54" i="60"/>
  <c r="N57" i="60"/>
  <c r="G54" i="60"/>
  <c r="G57" i="60"/>
  <c r="U54" i="60"/>
  <c r="U57" i="60"/>
  <c r="L54" i="60"/>
  <c r="L57" i="60"/>
  <c r="B54" i="60"/>
  <c r="B57" i="60"/>
  <c r="X54" i="60"/>
  <c r="X57" i="60"/>
  <c r="Q54" i="60"/>
  <c r="Q57" i="60"/>
  <c r="T54" i="60"/>
  <c r="T57" i="60"/>
  <c r="B58" i="70"/>
  <c r="N58" i="70"/>
  <c r="T58" i="70"/>
  <c r="D54" i="59"/>
  <c r="D57" i="59"/>
  <c r="B54" i="59"/>
  <c r="B57" i="59"/>
  <c r="W54" i="59"/>
  <c r="W57" i="59"/>
  <c r="U54" i="59"/>
  <c r="U57" i="59"/>
  <c r="O54" i="59"/>
  <c r="O57" i="59"/>
  <c r="C54" i="59"/>
  <c r="C57" i="59"/>
  <c r="X54" i="59"/>
  <c r="X57" i="59"/>
  <c r="T54" i="59"/>
  <c r="T57" i="59"/>
  <c r="Q54" i="59"/>
  <c r="Q57" i="59"/>
  <c r="H54" i="59"/>
  <c r="H57" i="59"/>
  <c r="V54" i="59"/>
  <c r="V57" i="59"/>
  <c r="I54" i="59"/>
  <c r="I57" i="59"/>
  <c r="M54" i="59"/>
  <c r="M57" i="59"/>
  <c r="G54" i="59"/>
  <c r="G57" i="59"/>
  <c r="J54" i="59"/>
  <c r="J57" i="59"/>
  <c r="L54" i="59"/>
  <c r="L57" i="59"/>
  <c r="R54" i="59"/>
  <c r="R57" i="59"/>
  <c r="F54" i="59"/>
  <c r="F57" i="59"/>
  <c r="S54" i="59"/>
  <c r="S57" i="59"/>
  <c r="N54" i="59"/>
  <c r="N57" i="59"/>
  <c r="K54" i="59"/>
  <c r="K57" i="59"/>
  <c r="E54" i="59"/>
  <c r="E57" i="59"/>
  <c r="P54" i="59"/>
  <c r="P57" i="59"/>
  <c r="Y57" i="58"/>
  <c r="K58" i="58"/>
  <c r="Y57" i="55"/>
  <c r="Q58" i="55"/>
  <c r="U54" i="52"/>
  <c r="U57" i="52"/>
  <c r="R54" i="52"/>
  <c r="R57" i="52"/>
  <c r="K54" i="52"/>
  <c r="K57" i="52"/>
  <c r="M54" i="52"/>
  <c r="M57" i="52"/>
  <c r="H54" i="52"/>
  <c r="H57" i="52"/>
  <c r="P54" i="52"/>
  <c r="P57" i="52"/>
  <c r="S54" i="52"/>
  <c r="S57" i="52"/>
  <c r="T54" i="52"/>
  <c r="T57" i="52"/>
  <c r="F54" i="52"/>
  <c r="F57" i="52"/>
  <c r="E54" i="52"/>
  <c r="E57" i="52"/>
  <c r="E58" i="52"/>
  <c r="N54" i="52"/>
  <c r="N57" i="52"/>
  <c r="C54" i="52"/>
  <c r="C57" i="52"/>
  <c r="J54" i="52"/>
  <c r="J57" i="52"/>
  <c r="W54" i="52"/>
  <c r="W57" i="52"/>
  <c r="M54" i="49"/>
  <c r="M57" i="49"/>
  <c r="H54" i="49"/>
  <c r="H57" i="49"/>
  <c r="U54" i="49"/>
  <c r="U57" i="49"/>
  <c r="F54" i="49"/>
  <c r="F57" i="49"/>
  <c r="B54" i="49"/>
  <c r="B57" i="49"/>
  <c r="X54" i="49"/>
  <c r="X57" i="49"/>
  <c r="V54" i="49"/>
  <c r="V57" i="49"/>
  <c r="C54" i="49"/>
  <c r="C57" i="49"/>
  <c r="L54" i="49"/>
  <c r="L57" i="49"/>
  <c r="N58" i="47"/>
  <c r="S58" i="47"/>
  <c r="D58" i="47"/>
  <c r="M58" i="47"/>
  <c r="C58" i="47"/>
  <c r="L58" i="47"/>
  <c r="V58" i="47"/>
  <c r="R58" i="47"/>
  <c r="B58" i="47"/>
  <c r="X58" i="47"/>
  <c r="I58" i="47"/>
  <c r="O58" i="47"/>
  <c r="J58" i="47"/>
  <c r="P58" i="47"/>
  <c r="Q58" i="47"/>
  <c r="H58" i="47"/>
  <c r="K58" i="47"/>
  <c r="U58" i="47"/>
  <c r="T58" i="47"/>
  <c r="F58" i="47"/>
  <c r="E58" i="47"/>
  <c r="U54" i="45"/>
  <c r="U57" i="45"/>
  <c r="D54" i="45"/>
  <c r="D57" i="45"/>
  <c r="I54" i="45"/>
  <c r="I57" i="45"/>
  <c r="R54" i="45"/>
  <c r="R57" i="45"/>
  <c r="P54" i="45"/>
  <c r="P57" i="45"/>
  <c r="H54" i="45"/>
  <c r="H57" i="45"/>
  <c r="C54" i="45"/>
  <c r="C57" i="45"/>
  <c r="E54" i="45"/>
  <c r="E57" i="45"/>
  <c r="J54" i="45"/>
  <c r="J57" i="45"/>
  <c r="V54" i="45"/>
  <c r="V57" i="45"/>
  <c r="G54" i="45"/>
  <c r="G57" i="45"/>
  <c r="S54" i="45"/>
  <c r="S57" i="45"/>
  <c r="W54" i="45"/>
  <c r="W57" i="45"/>
  <c r="K54" i="45"/>
  <c r="K57" i="45"/>
  <c r="O54" i="45"/>
  <c r="O57" i="45"/>
  <c r="F54" i="45"/>
  <c r="F57" i="45"/>
  <c r="M54" i="45"/>
  <c r="M57" i="45"/>
  <c r="T54" i="45"/>
  <c r="T57" i="45"/>
  <c r="L54" i="45"/>
  <c r="L57" i="45"/>
  <c r="X54" i="45"/>
  <c r="X57" i="45"/>
  <c r="N54" i="45"/>
  <c r="N57" i="45"/>
  <c r="B54" i="45"/>
  <c r="B57" i="45"/>
  <c r="Q54" i="45"/>
  <c r="Q57" i="45"/>
  <c r="P58" i="44"/>
  <c r="H58" i="43"/>
  <c r="Y57" i="42"/>
  <c r="K58" i="42"/>
  <c r="H58" i="42"/>
  <c r="R58" i="40"/>
  <c r="X58" i="40"/>
  <c r="C58" i="40"/>
  <c r="H58" i="40"/>
  <c r="W58" i="40"/>
  <c r="T58" i="40"/>
  <c r="F58" i="40"/>
  <c r="V58" i="40"/>
  <c r="S58" i="40"/>
  <c r="Q58" i="40"/>
  <c r="O58" i="40"/>
  <c r="L58" i="40"/>
  <c r="G58" i="40"/>
  <c r="E58" i="40"/>
  <c r="K58" i="40"/>
  <c r="D58" i="40"/>
  <c r="J58" i="40"/>
  <c r="P58" i="40"/>
  <c r="B58" i="40"/>
  <c r="U58" i="40"/>
  <c r="M58" i="40"/>
  <c r="I58" i="40"/>
  <c r="B54" i="39"/>
  <c r="B57" i="39"/>
  <c r="R54" i="39"/>
  <c r="R57" i="39"/>
  <c r="G54" i="39"/>
  <c r="G57" i="39"/>
  <c r="K54" i="39"/>
  <c r="K57" i="39"/>
  <c r="H54" i="39"/>
  <c r="H57" i="39"/>
  <c r="X54" i="39"/>
  <c r="X57" i="39"/>
  <c r="P54" i="39"/>
  <c r="P57" i="39"/>
  <c r="I54" i="39"/>
  <c r="I57" i="39"/>
  <c r="J54" i="39"/>
  <c r="J57" i="39"/>
  <c r="E54" i="39"/>
  <c r="E57" i="39"/>
  <c r="S54" i="39"/>
  <c r="S57" i="39"/>
  <c r="O54" i="39"/>
  <c r="O57" i="39"/>
  <c r="U54" i="39"/>
  <c r="U57" i="39"/>
  <c r="T54" i="39"/>
  <c r="T57" i="39"/>
  <c r="F54" i="39"/>
  <c r="F57" i="39"/>
  <c r="M54" i="39"/>
  <c r="M57" i="39"/>
  <c r="D54" i="39"/>
  <c r="D57" i="39"/>
  <c r="W54" i="39"/>
  <c r="W57" i="39"/>
  <c r="V54" i="39"/>
  <c r="V57" i="39"/>
  <c r="N54" i="39"/>
  <c r="N57" i="39"/>
  <c r="L54" i="39"/>
  <c r="L57" i="39"/>
  <c r="C54" i="39"/>
  <c r="C57" i="39"/>
  <c r="Q54" i="39"/>
  <c r="Q57" i="39"/>
  <c r="J58" i="38"/>
  <c r="V58" i="38"/>
  <c r="D58" i="38"/>
  <c r="C58" i="38"/>
  <c r="N58" i="38"/>
  <c r="I58" i="38"/>
  <c r="R58" i="38"/>
  <c r="R59" i="38"/>
  <c r="F13" i="38"/>
  <c r="O58" i="38"/>
  <c r="L58" i="38"/>
  <c r="E58" i="38"/>
  <c r="P58" i="38"/>
  <c r="F58" i="38"/>
  <c r="U58" i="38"/>
  <c r="G58" i="38"/>
  <c r="K58" i="38"/>
  <c r="W58" i="38"/>
  <c r="B58" i="38"/>
  <c r="S58" i="38"/>
  <c r="M58" i="38"/>
  <c r="T58" i="38"/>
  <c r="X58" i="38"/>
  <c r="G54" i="37"/>
  <c r="G57" i="37"/>
  <c r="W54" i="37"/>
  <c r="W57" i="37"/>
  <c r="T54" i="37"/>
  <c r="T57" i="37"/>
  <c r="N54" i="37"/>
  <c r="N57" i="37"/>
  <c r="F54" i="37"/>
  <c r="F57" i="37"/>
  <c r="K54" i="37"/>
  <c r="K57" i="37"/>
  <c r="P54" i="37"/>
  <c r="P57" i="37"/>
  <c r="R54" i="37"/>
  <c r="R57" i="37"/>
  <c r="V54" i="37"/>
  <c r="V57" i="37"/>
  <c r="D54" i="37"/>
  <c r="D57" i="37"/>
  <c r="L54" i="37"/>
  <c r="L57" i="37"/>
  <c r="I54" i="37"/>
  <c r="I57" i="37"/>
  <c r="C54" i="37"/>
  <c r="C57" i="37"/>
  <c r="Q54" i="37"/>
  <c r="Q57" i="37"/>
  <c r="M54" i="37"/>
  <c r="M57" i="37"/>
  <c r="H54" i="37"/>
  <c r="H57" i="37"/>
  <c r="S54" i="37"/>
  <c r="S57" i="37"/>
  <c r="B54" i="37"/>
  <c r="B57" i="37"/>
  <c r="E54" i="37"/>
  <c r="E57" i="37"/>
  <c r="X54" i="37"/>
  <c r="X57" i="37"/>
  <c r="J54" i="37"/>
  <c r="J57" i="37"/>
  <c r="O54" i="37"/>
  <c r="O57" i="37"/>
  <c r="U54" i="37"/>
  <c r="U57" i="37"/>
  <c r="Y57" i="36"/>
  <c r="X58" i="34"/>
  <c r="J58" i="34"/>
  <c r="I58" i="34"/>
  <c r="T58" i="34"/>
  <c r="U58" i="34"/>
  <c r="N58" i="34"/>
  <c r="Q58" i="34"/>
  <c r="H58" i="34"/>
  <c r="P58" i="34"/>
  <c r="M58" i="34"/>
  <c r="L58" i="34"/>
  <c r="E58" i="34"/>
  <c r="R58" i="34"/>
  <c r="C58" i="34"/>
  <c r="O58" i="34"/>
  <c r="F58" i="34"/>
  <c r="V58" i="34"/>
  <c r="B58" i="34"/>
  <c r="O54" i="31"/>
  <c r="O57" i="31"/>
  <c r="H54" i="31"/>
  <c r="H57" i="31"/>
  <c r="W57" i="31"/>
  <c r="G54" i="31"/>
  <c r="G57" i="31"/>
  <c r="P54" i="31"/>
  <c r="P57" i="31"/>
  <c r="N57" i="31"/>
  <c r="V54" i="31"/>
  <c r="V57" i="31"/>
  <c r="F54" i="31"/>
  <c r="F57" i="31"/>
  <c r="X54" i="31"/>
  <c r="X57" i="31"/>
  <c r="J57" i="31"/>
  <c r="C54" i="31"/>
  <c r="C57" i="31"/>
  <c r="K54" i="31"/>
  <c r="K57" i="31"/>
  <c r="L54" i="31"/>
  <c r="L57" i="31"/>
  <c r="S57" i="31"/>
  <c r="I54" i="31"/>
  <c r="I57" i="31"/>
  <c r="R54" i="31"/>
  <c r="R57" i="31"/>
  <c r="T54" i="31"/>
  <c r="T57" i="31"/>
  <c r="M57" i="31"/>
  <c r="D54" i="31"/>
  <c r="D57" i="31"/>
  <c r="Q54" i="31"/>
  <c r="Q57" i="31"/>
  <c r="B54" i="31"/>
  <c r="B57" i="31"/>
  <c r="U57" i="31"/>
  <c r="Y57" i="28"/>
  <c r="M58" i="28"/>
  <c r="Y57" i="27"/>
  <c r="U58" i="27"/>
  <c r="F58" i="27"/>
  <c r="F58" i="26"/>
  <c r="S58" i="26"/>
  <c r="P58" i="26"/>
  <c r="W58" i="26"/>
  <c r="D58" i="26"/>
  <c r="V58" i="26"/>
  <c r="J58" i="26"/>
  <c r="Q58" i="26"/>
  <c r="E58" i="26"/>
  <c r="G58" i="26"/>
  <c r="X58" i="26"/>
  <c r="M58" i="26"/>
  <c r="H58" i="26"/>
  <c r="O58" i="26"/>
  <c r="C58" i="26"/>
  <c r="T58" i="26"/>
  <c r="N58" i="26"/>
  <c r="R58" i="26"/>
  <c r="U58" i="26"/>
  <c r="S58" i="25"/>
  <c r="J58" i="25"/>
  <c r="W58" i="25"/>
  <c r="T58" i="25"/>
  <c r="K58" i="25"/>
  <c r="V58" i="25"/>
  <c r="B58" i="25"/>
  <c r="H58" i="25"/>
  <c r="M58" i="25"/>
  <c r="I58" i="25"/>
  <c r="C58" i="25"/>
  <c r="U58" i="25"/>
  <c r="G58" i="25"/>
  <c r="F58" i="25"/>
  <c r="Q58" i="25"/>
  <c r="X58" i="25"/>
  <c r="D58" i="25"/>
  <c r="Y57" i="23"/>
  <c r="U58" i="23"/>
  <c r="H58" i="24"/>
  <c r="Q58" i="24"/>
  <c r="B58" i="24"/>
  <c r="L58" i="24"/>
  <c r="G58" i="24"/>
  <c r="R58" i="24"/>
  <c r="M58" i="24"/>
  <c r="F58" i="24"/>
  <c r="J58" i="24"/>
  <c r="N58" i="24"/>
  <c r="C58" i="24"/>
  <c r="K58" i="24"/>
  <c r="V58" i="24"/>
  <c r="I58" i="24"/>
  <c r="S58" i="24"/>
  <c r="Y57" i="21"/>
  <c r="Q58" i="21"/>
  <c r="Y57" i="22"/>
  <c r="N58" i="22"/>
  <c r="K54" i="65"/>
  <c r="K57" i="65"/>
  <c r="F57" i="65"/>
  <c r="U54" i="65"/>
  <c r="U57" i="65"/>
  <c r="S54" i="65"/>
  <c r="S57" i="65"/>
  <c r="P54" i="65"/>
  <c r="P57" i="65"/>
  <c r="H54" i="65"/>
  <c r="H57" i="65"/>
  <c r="T57" i="65"/>
  <c r="I54" i="65"/>
  <c r="I57" i="65"/>
  <c r="G54" i="65"/>
  <c r="G57" i="65"/>
  <c r="X54" i="65"/>
  <c r="X57" i="65"/>
  <c r="C54" i="65"/>
  <c r="C57" i="65"/>
  <c r="Q54" i="65"/>
  <c r="Q57" i="65"/>
  <c r="L54" i="65"/>
  <c r="L57" i="65"/>
  <c r="E57" i="65"/>
  <c r="R54" i="65"/>
  <c r="R57" i="65"/>
  <c r="N54" i="65"/>
  <c r="N57" i="65"/>
  <c r="F58" i="70"/>
  <c r="E58" i="70"/>
  <c r="L58" i="70"/>
  <c r="D58" i="70"/>
  <c r="K58" i="70"/>
  <c r="Q58" i="70"/>
  <c r="X58" i="70"/>
  <c r="G58" i="70"/>
  <c r="M58" i="70"/>
  <c r="R58" i="70"/>
  <c r="J58" i="66"/>
  <c r="P58" i="58"/>
  <c r="M58" i="55"/>
  <c r="G58" i="58"/>
  <c r="S58" i="55"/>
  <c r="T58" i="55"/>
  <c r="C58" i="66"/>
  <c r="R58" i="66"/>
  <c r="Y58" i="44"/>
  <c r="S59" i="44"/>
  <c r="G13" i="44"/>
  <c r="J59" i="44"/>
  <c r="E9" i="44"/>
  <c r="S58" i="66"/>
  <c r="W58" i="66"/>
  <c r="P58" i="55"/>
  <c r="R58" i="55"/>
  <c r="E58" i="66"/>
  <c r="V58" i="66"/>
  <c r="H58" i="66"/>
  <c r="P58" i="66"/>
  <c r="U58" i="55"/>
  <c r="L58" i="66"/>
  <c r="T58" i="66"/>
  <c r="U58" i="66"/>
  <c r="D58" i="66"/>
  <c r="B58" i="66"/>
  <c r="Y57" i="52"/>
  <c r="R58" i="52"/>
  <c r="M58" i="58"/>
  <c r="Q58" i="66"/>
  <c r="K58" i="66"/>
  <c r="Y57" i="69"/>
  <c r="R58" i="69"/>
  <c r="D58" i="68"/>
  <c r="T58" i="68"/>
  <c r="U58" i="68"/>
  <c r="C58" i="68"/>
  <c r="E58" i="68"/>
  <c r="R58" i="68"/>
  <c r="N58" i="68"/>
  <c r="J58" i="68"/>
  <c r="X58" i="68"/>
  <c r="F58" i="68"/>
  <c r="W58" i="68"/>
  <c r="P58" i="68"/>
  <c r="H58" i="68"/>
  <c r="L58" i="68"/>
  <c r="I58" i="68"/>
  <c r="S58" i="68"/>
  <c r="B58" i="67"/>
  <c r="G58" i="67"/>
  <c r="M58" i="67"/>
  <c r="T58" i="67"/>
  <c r="D58" i="67"/>
  <c r="L58" i="67"/>
  <c r="V58" i="67"/>
  <c r="F58" i="67"/>
  <c r="R58" i="67"/>
  <c r="S58" i="67"/>
  <c r="J58" i="67"/>
  <c r="Q58" i="67"/>
  <c r="N58" i="67"/>
  <c r="W58" i="67"/>
  <c r="I58" i="67"/>
  <c r="E58" i="67"/>
  <c r="O58" i="67"/>
  <c r="X58" i="67"/>
  <c r="U58" i="67"/>
  <c r="K58" i="67"/>
  <c r="P58" i="67"/>
  <c r="H58" i="67"/>
  <c r="Y58" i="67"/>
  <c r="N59" i="67"/>
  <c r="F9" i="67"/>
  <c r="U58" i="63"/>
  <c r="K58" i="63"/>
  <c r="W58" i="63"/>
  <c r="E58" i="63"/>
  <c r="G58" i="63"/>
  <c r="B58" i="63"/>
  <c r="L58" i="63"/>
  <c r="P58" i="63"/>
  <c r="F58" i="63"/>
  <c r="R58" i="63"/>
  <c r="D58" i="63"/>
  <c r="X58" i="63"/>
  <c r="C58" i="63"/>
  <c r="J58" i="63"/>
  <c r="I58" i="63"/>
  <c r="J58" i="61"/>
  <c r="G58" i="61"/>
  <c r="W58" i="61"/>
  <c r="N58" i="61"/>
  <c r="F58" i="61"/>
  <c r="C58" i="61"/>
  <c r="E58" i="61"/>
  <c r="U58" i="61"/>
  <c r="P58" i="61"/>
  <c r="B58" i="61"/>
  <c r="H58" i="61"/>
  <c r="L58" i="61"/>
  <c r="I58" i="61"/>
  <c r="R58" i="61"/>
  <c r="Q58" i="61"/>
  <c r="O58" i="61"/>
  <c r="Y57" i="60"/>
  <c r="I58" i="60"/>
  <c r="Y57" i="59"/>
  <c r="H58" i="59"/>
  <c r="X58" i="58"/>
  <c r="C58" i="58"/>
  <c r="N58" i="58"/>
  <c r="E58" i="58"/>
  <c r="B58" i="58"/>
  <c r="U58" i="58"/>
  <c r="J58" i="58"/>
  <c r="I58" i="58"/>
  <c r="T58" i="58"/>
  <c r="F58" i="58"/>
  <c r="H58" i="58"/>
  <c r="R58" i="58"/>
  <c r="L58" i="58"/>
  <c r="B58" i="56"/>
  <c r="G58" i="56"/>
  <c r="V58" i="56"/>
  <c r="I58" i="56"/>
  <c r="W58" i="56"/>
  <c r="S58" i="56"/>
  <c r="F58" i="56"/>
  <c r="K58" i="56"/>
  <c r="C58" i="56"/>
  <c r="X58" i="56"/>
  <c r="R58" i="56"/>
  <c r="D58" i="56"/>
  <c r="E58" i="56"/>
  <c r="L58" i="56"/>
  <c r="D58" i="55"/>
  <c r="E58" i="55"/>
  <c r="G58" i="55"/>
  <c r="W58" i="55"/>
  <c r="N58" i="55"/>
  <c r="K58" i="55"/>
  <c r="V58" i="55"/>
  <c r="J58" i="55"/>
  <c r="O58" i="55"/>
  <c r="L58" i="55"/>
  <c r="X58" i="55"/>
  <c r="B58" i="55"/>
  <c r="K58" i="52"/>
  <c r="B58" i="52"/>
  <c r="Y57" i="49"/>
  <c r="V58" i="49"/>
  <c r="Y58" i="47"/>
  <c r="Q59" i="47"/>
  <c r="G11" i="47"/>
  <c r="Y57" i="45"/>
  <c r="O58" i="45"/>
  <c r="B59" i="44"/>
  <c r="B7" i="44"/>
  <c r="J58" i="43"/>
  <c r="S58" i="43"/>
  <c r="M58" i="43"/>
  <c r="B58" i="43"/>
  <c r="G58" i="43"/>
  <c r="T58" i="43"/>
  <c r="X58" i="43"/>
  <c r="C58" i="43"/>
  <c r="I58" i="43"/>
  <c r="U58" i="43"/>
  <c r="F58" i="43"/>
  <c r="W58" i="43"/>
  <c r="O58" i="43"/>
  <c r="K58" i="43"/>
  <c r="E58" i="43"/>
  <c r="U58" i="42"/>
  <c r="V58" i="42"/>
  <c r="C58" i="42"/>
  <c r="T58" i="42"/>
  <c r="Q58" i="42"/>
  <c r="B58" i="42"/>
  <c r="M58" i="42"/>
  <c r="R58" i="42"/>
  <c r="S58" i="42"/>
  <c r="P58" i="42"/>
  <c r="D58" i="42"/>
  <c r="F58" i="42"/>
  <c r="W58" i="42"/>
  <c r="I58" i="42"/>
  <c r="G58" i="42"/>
  <c r="X58" i="42"/>
  <c r="O58" i="42"/>
  <c r="N58" i="42"/>
  <c r="J58" i="42"/>
  <c r="Y58" i="42"/>
  <c r="L58" i="42"/>
  <c r="Y58" i="38"/>
  <c r="E59" i="38"/>
  <c r="B11" i="38"/>
  <c r="E58" i="36"/>
  <c r="H58" i="36"/>
  <c r="Q58" i="36"/>
  <c r="O58" i="36"/>
  <c r="I58" i="36"/>
  <c r="T58" i="36"/>
  <c r="J58" i="36"/>
  <c r="D58" i="36"/>
  <c r="G58" i="36"/>
  <c r="R58" i="36"/>
  <c r="C58" i="36"/>
  <c r="V58" i="36"/>
  <c r="W58" i="36"/>
  <c r="U58" i="36"/>
  <c r="M58" i="36"/>
  <c r="S58" i="36"/>
  <c r="N58" i="36"/>
  <c r="J58" i="28"/>
  <c r="O58" i="28"/>
  <c r="T58" i="28"/>
  <c r="C58" i="28"/>
  <c r="R58" i="28"/>
  <c r="Q58" i="28"/>
  <c r="N58" i="28"/>
  <c r="F58" i="28"/>
  <c r="P58" i="28"/>
  <c r="D58" i="28"/>
  <c r="W58" i="28"/>
  <c r="B58" i="28"/>
  <c r="X58" i="28"/>
  <c r="H58" i="28"/>
  <c r="Q58" i="27"/>
  <c r="G58" i="27"/>
  <c r="M58" i="27"/>
  <c r="N58" i="27"/>
  <c r="O58" i="27"/>
  <c r="E58" i="27"/>
  <c r="D58" i="27"/>
  <c r="J58" i="27"/>
  <c r="X58" i="27"/>
  <c r="R58" i="27"/>
  <c r="B58" i="27"/>
  <c r="H58" i="27"/>
  <c r="K58" i="27"/>
  <c r="L58" i="27"/>
  <c r="J58" i="23"/>
  <c r="F58" i="23"/>
  <c r="H58" i="23"/>
  <c r="E58" i="23"/>
  <c r="D58" i="23"/>
  <c r="X58" i="23"/>
  <c r="N58" i="23"/>
  <c r="M58" i="23"/>
  <c r="W58" i="23"/>
  <c r="K58" i="23"/>
  <c r="C58" i="23"/>
  <c r="R58" i="23"/>
  <c r="V58" i="23"/>
  <c r="L58" i="23"/>
  <c r="G58" i="23"/>
  <c r="S58" i="23"/>
  <c r="T58" i="23"/>
  <c r="Q58" i="23"/>
  <c r="B58" i="23"/>
  <c r="V58" i="22"/>
  <c r="J58" i="22"/>
  <c r="Q58" i="22"/>
  <c r="L58" i="22"/>
  <c r="X58" i="22"/>
  <c r="D58" i="22"/>
  <c r="W58" i="22"/>
  <c r="T58" i="22"/>
  <c r="D58" i="21"/>
  <c r="P58" i="21"/>
  <c r="F58" i="21"/>
  <c r="O58" i="21"/>
  <c r="C58" i="21"/>
  <c r="N58" i="21"/>
  <c r="V58" i="21"/>
  <c r="X58" i="21"/>
  <c r="H58" i="21"/>
  <c r="S58" i="21"/>
  <c r="I58" i="21"/>
  <c r="B58" i="21"/>
  <c r="G58" i="22"/>
  <c r="R58" i="22"/>
  <c r="H58" i="22"/>
  <c r="F58" i="22"/>
  <c r="P58" i="52"/>
  <c r="S58" i="52"/>
  <c r="D58" i="52"/>
  <c r="Q59" i="44"/>
  <c r="G11" i="44"/>
  <c r="N59" i="44"/>
  <c r="F9" i="44"/>
  <c r="H59" i="44"/>
  <c r="D7" i="44"/>
  <c r="D59" i="44"/>
  <c r="C9" i="44"/>
  <c r="F59" i="44"/>
  <c r="C11" i="44"/>
  <c r="G59" i="44"/>
  <c r="D9" i="44"/>
  <c r="T59" i="44"/>
  <c r="V59" i="44"/>
  <c r="D13" i="44"/>
  <c r="F58" i="52"/>
  <c r="C59" i="44"/>
  <c r="B9" i="44"/>
  <c r="W28" i="30"/>
  <c r="I59" i="44"/>
  <c r="E7" i="44"/>
  <c r="U59" i="44"/>
  <c r="E11" i="44"/>
  <c r="U58" i="52"/>
  <c r="M58" i="52"/>
  <c r="K58" i="49"/>
  <c r="H58" i="52"/>
  <c r="R58" i="49"/>
  <c r="T58" i="52"/>
  <c r="P58" i="49"/>
  <c r="C58" i="49"/>
  <c r="U58" i="49"/>
  <c r="L58" i="52"/>
  <c r="J58" i="52"/>
  <c r="N58" i="52"/>
  <c r="V58" i="52"/>
  <c r="W58" i="49"/>
  <c r="Q58" i="52"/>
  <c r="T58" i="49"/>
  <c r="G58" i="49"/>
  <c r="F58" i="49"/>
  <c r="U58" i="69"/>
  <c r="P58" i="69"/>
  <c r="D58" i="69"/>
  <c r="E58" i="69"/>
  <c r="F58" i="69"/>
  <c r="L58" i="69"/>
  <c r="J58" i="69"/>
  <c r="W58" i="69"/>
  <c r="I58" i="69"/>
  <c r="T58" i="69"/>
  <c r="G58" i="69"/>
  <c r="S58" i="69"/>
  <c r="P58" i="60"/>
  <c r="K58" i="60"/>
  <c r="Q58" i="60"/>
  <c r="W58" i="60"/>
  <c r="D58" i="60"/>
  <c r="C58" i="60"/>
  <c r="U58" i="60"/>
  <c r="S58" i="60"/>
  <c r="G58" i="60"/>
  <c r="L58" i="60"/>
  <c r="H58" i="60"/>
  <c r="X58" i="60"/>
  <c r="F58" i="60"/>
  <c r="M58" i="60"/>
  <c r="T58" i="59"/>
  <c r="E58" i="59"/>
  <c r="P58" i="59"/>
  <c r="B58" i="59"/>
  <c r="D58" i="59"/>
  <c r="W58" i="59"/>
  <c r="N58" i="59"/>
  <c r="M58" i="59"/>
  <c r="O58" i="59"/>
  <c r="R58" i="59"/>
  <c r="Q58" i="59"/>
  <c r="K58" i="59"/>
  <c r="L58" i="59"/>
  <c r="E58" i="49"/>
  <c r="B58" i="49"/>
  <c r="Q58" i="49"/>
  <c r="H58" i="49"/>
  <c r="L58" i="49"/>
  <c r="I58" i="49"/>
  <c r="J58" i="49"/>
  <c r="H58" i="45"/>
  <c r="C58" i="45"/>
  <c r="G58" i="45"/>
  <c r="T58" i="45"/>
  <c r="S58" i="45"/>
  <c r="W58" i="45"/>
  <c r="E58" i="45"/>
  <c r="B58" i="45"/>
  <c r="Q58" i="45"/>
  <c r="M58" i="45"/>
  <c r="I58" i="45"/>
  <c r="D58" i="45"/>
  <c r="J58" i="45"/>
  <c r="T28" i="30"/>
  <c r="K59" i="38"/>
  <c r="D11" i="38"/>
  <c r="V59" i="38"/>
  <c r="D13" i="38"/>
  <c r="F59" i="38"/>
  <c r="C11" i="38"/>
  <c r="U59" i="38"/>
  <c r="E11" i="38"/>
  <c r="N59" i="38"/>
  <c r="F9" i="38"/>
  <c r="L59" i="38"/>
  <c r="F7" i="38"/>
  <c r="X59" i="38"/>
  <c r="C13" i="38"/>
  <c r="B59" i="38"/>
  <c r="B7" i="38"/>
  <c r="P59" i="38"/>
  <c r="F11" i="38"/>
  <c r="X22" i="30"/>
  <c r="C59" i="38"/>
  <c r="B9" i="38"/>
  <c r="W22" i="30"/>
  <c r="D59" i="38"/>
  <c r="C9" i="38"/>
  <c r="Q59" i="38"/>
  <c r="G11" i="38"/>
  <c r="I59" i="38"/>
  <c r="E7" i="38"/>
  <c r="S59" i="38"/>
  <c r="G13" i="38"/>
  <c r="O59" i="38"/>
  <c r="G9" i="38"/>
  <c r="I59" i="67"/>
  <c r="E7" i="67"/>
  <c r="B59" i="67"/>
  <c r="B7" i="67"/>
  <c r="T59" i="42"/>
  <c r="S59" i="42"/>
  <c r="G13" i="42"/>
  <c r="K59" i="42"/>
  <c r="D11" i="42"/>
  <c r="B59" i="42"/>
  <c r="B7" i="42"/>
  <c r="W59" i="42"/>
  <c r="B13" i="42"/>
  <c r="G59" i="42"/>
  <c r="D9" i="42"/>
  <c r="C59" i="42"/>
  <c r="B9" i="42"/>
  <c r="W26" i="30"/>
  <c r="N59" i="42"/>
  <c r="F9" i="42"/>
  <c r="M59" i="42"/>
  <c r="G7" i="42"/>
  <c r="Q59" i="42"/>
  <c r="G11" i="42"/>
  <c r="V59" i="42"/>
  <c r="D13" i="42"/>
  <c r="T51" i="30"/>
  <c r="V54" i="19"/>
  <c r="V57" i="19"/>
  <c r="X54" i="19"/>
  <c r="X57" i="19"/>
  <c r="G54" i="19"/>
  <c r="G57" i="19"/>
  <c r="T26" i="30"/>
  <c r="K59" i="67"/>
  <c r="D11" i="67"/>
  <c r="C7" i="38"/>
  <c r="U22" i="30"/>
  <c r="Y57" i="65"/>
  <c r="S58" i="65"/>
  <c r="P59" i="42"/>
  <c r="F11" i="42"/>
  <c r="X26" i="30"/>
  <c r="Y57" i="37"/>
  <c r="S58" i="37"/>
  <c r="T22" i="30"/>
  <c r="Y57" i="39"/>
  <c r="E58" i="39"/>
  <c r="I59" i="42"/>
  <c r="E7" i="42"/>
  <c r="H59" i="42"/>
  <c r="D7" i="42"/>
  <c r="R59" i="42"/>
  <c r="F13" i="42"/>
  <c r="X59" i="42"/>
  <c r="C13" i="42"/>
  <c r="S59" i="67"/>
  <c r="G13" i="67"/>
  <c r="U59" i="67"/>
  <c r="E11" i="67"/>
  <c r="C59" i="67"/>
  <c r="B9" i="67"/>
  <c r="W51" i="30"/>
  <c r="F59" i="67"/>
  <c r="C11" i="67"/>
  <c r="W59" i="67"/>
  <c r="B13" i="67"/>
  <c r="J59" i="67"/>
  <c r="E9" i="67"/>
  <c r="Q59" i="67"/>
  <c r="G11" i="67"/>
  <c r="O59" i="67"/>
  <c r="G9" i="67"/>
  <c r="G59" i="67"/>
  <c r="D9" i="67"/>
  <c r="T59" i="67"/>
  <c r="X59" i="67"/>
  <c r="C13" i="67"/>
  <c r="M59" i="67"/>
  <c r="G7" i="67"/>
  <c r="D59" i="67"/>
  <c r="C9" i="67"/>
  <c r="R59" i="67"/>
  <c r="F13" i="67"/>
  <c r="P59" i="67"/>
  <c r="F11" i="67"/>
  <c r="X51" i="30"/>
  <c r="V59" i="67"/>
  <c r="D13" i="67"/>
  <c r="F59" i="42"/>
  <c r="C11" i="42"/>
  <c r="X58" i="65"/>
  <c r="D59" i="47"/>
  <c r="C9" i="47"/>
  <c r="V58" i="59"/>
  <c r="E58" i="60"/>
  <c r="S58" i="49"/>
  <c r="K59" i="44"/>
  <c r="D11" i="44"/>
  <c r="D5" i="44"/>
  <c r="Y28" i="30"/>
  <c r="K58" i="21"/>
  <c r="M58" i="49"/>
  <c r="V58" i="37"/>
  <c r="M59" i="38"/>
  <c r="G7" i="38"/>
  <c r="F5" i="38"/>
  <c r="Z22" i="30"/>
  <c r="W59" i="47"/>
  <c r="B13" i="47"/>
  <c r="M58" i="69"/>
  <c r="X59" i="47"/>
  <c r="C13" i="47"/>
  <c r="L59" i="42"/>
  <c r="F7" i="42"/>
  <c r="F5" i="42"/>
  <c r="Z26" i="30"/>
  <c r="P58" i="45"/>
  <c r="J59" i="47"/>
  <c r="E9" i="47"/>
  <c r="J59" i="42"/>
  <c r="E9" i="42"/>
  <c r="B58" i="37"/>
  <c r="W59" i="38"/>
  <c r="B13" i="38"/>
  <c r="R58" i="45"/>
  <c r="D58" i="49"/>
  <c r="B59" i="47"/>
  <c r="B7" i="47"/>
  <c r="E59" i="67"/>
  <c r="B11" i="67"/>
  <c r="O58" i="69"/>
  <c r="H58" i="69"/>
  <c r="C58" i="69"/>
  <c r="N58" i="69"/>
  <c r="K58" i="69"/>
  <c r="E58" i="65"/>
  <c r="U58" i="59"/>
  <c r="Q58" i="69"/>
  <c r="O59" i="42"/>
  <c r="G9" i="42"/>
  <c r="U59" i="42"/>
  <c r="E11" i="42"/>
  <c r="B5" i="44"/>
  <c r="V28" i="30"/>
  <c r="P58" i="27"/>
  <c r="V58" i="27"/>
  <c r="C58" i="27"/>
  <c r="I58" i="27"/>
  <c r="R59" i="47"/>
  <c r="F13" i="47"/>
  <c r="I58" i="23"/>
  <c r="O58" i="23"/>
  <c r="P58" i="23"/>
  <c r="Y58" i="23"/>
  <c r="T59" i="23"/>
  <c r="F58" i="45"/>
  <c r="X58" i="45"/>
  <c r="L58" i="45"/>
  <c r="Y58" i="45"/>
  <c r="K58" i="28"/>
  <c r="L58" i="28"/>
  <c r="U58" i="28"/>
  <c r="S58" i="28"/>
  <c r="E58" i="28"/>
  <c r="V58" i="28"/>
  <c r="I58" i="28"/>
  <c r="I59" i="47"/>
  <c r="E7" i="47"/>
  <c r="X58" i="49"/>
  <c r="U58" i="45"/>
  <c r="V59" i="47"/>
  <c r="D13" i="47"/>
  <c r="U59" i="47"/>
  <c r="E11" i="47"/>
  <c r="K59" i="47"/>
  <c r="D11" i="47"/>
  <c r="G59" i="38"/>
  <c r="D9" i="38"/>
  <c r="K58" i="45"/>
  <c r="O59" i="47"/>
  <c r="G9" i="47"/>
  <c r="H59" i="47"/>
  <c r="D7" i="47"/>
  <c r="N59" i="47"/>
  <c r="F9" i="47"/>
  <c r="C58" i="59"/>
  <c r="V58" i="69"/>
  <c r="S58" i="22"/>
  <c r="S58" i="27"/>
  <c r="G58" i="28"/>
  <c r="Y57" i="31"/>
  <c r="L58" i="31"/>
  <c r="O58" i="49"/>
  <c r="S59" i="47"/>
  <c r="G13" i="47"/>
  <c r="L59" i="47"/>
  <c r="F7" i="47"/>
  <c r="C59" i="47"/>
  <c r="B9" i="47"/>
  <c r="W31" i="30"/>
  <c r="G58" i="59"/>
  <c r="F58" i="59"/>
  <c r="J58" i="59"/>
  <c r="V58" i="39"/>
  <c r="N58" i="45"/>
  <c r="D59" i="42"/>
  <c r="C9" i="42"/>
  <c r="O58" i="60"/>
  <c r="V58" i="60"/>
  <c r="B58" i="60"/>
  <c r="U58" i="37"/>
  <c r="V58" i="45"/>
  <c r="I58" i="52"/>
  <c r="E59" i="47"/>
  <c r="B11" i="47"/>
  <c r="P59" i="47"/>
  <c r="F11" i="47"/>
  <c r="X31" i="30"/>
  <c r="O58" i="52"/>
  <c r="G58" i="52"/>
  <c r="X58" i="52"/>
  <c r="C58" i="52"/>
  <c r="T58" i="60"/>
  <c r="M59" i="23"/>
  <c r="G7" i="23"/>
  <c r="T59" i="38"/>
  <c r="J59" i="38"/>
  <c r="E9" i="38"/>
  <c r="H59" i="38"/>
  <c r="D7" i="38"/>
  <c r="D58" i="39"/>
  <c r="Y58" i="40"/>
  <c r="F59" i="47"/>
  <c r="C11" i="47"/>
  <c r="Y57" i="20"/>
  <c r="R58" i="21"/>
  <c r="J58" i="21"/>
  <c r="M59" i="47"/>
  <c r="G7" i="47"/>
  <c r="H59" i="67"/>
  <c r="D7" i="67"/>
  <c r="L59" i="67"/>
  <c r="F7" i="67"/>
  <c r="E58" i="22"/>
  <c r="U58" i="22"/>
  <c r="O58" i="22"/>
  <c r="I58" i="22"/>
  <c r="P58" i="22"/>
  <c r="K58" i="22"/>
  <c r="O59" i="44"/>
  <c r="G9" i="44"/>
  <c r="G59" i="47"/>
  <c r="D9" i="47"/>
  <c r="X59" i="44"/>
  <c r="C13" i="44"/>
  <c r="R59" i="44"/>
  <c r="F13" i="44"/>
  <c r="W59" i="44"/>
  <c r="B13" i="44"/>
  <c r="M59" i="44"/>
  <c r="G7" i="44"/>
  <c r="P59" i="44"/>
  <c r="F11" i="44"/>
  <c r="X28" i="30"/>
  <c r="L59" i="44"/>
  <c r="F7" i="44"/>
  <c r="G58" i="21"/>
  <c r="U58" i="21"/>
  <c r="E58" i="21"/>
  <c r="L58" i="21"/>
  <c r="T58" i="21"/>
  <c r="W58" i="21"/>
  <c r="U59" i="23"/>
  <c r="E11" i="23"/>
  <c r="P58" i="31"/>
  <c r="W58" i="52"/>
  <c r="S58" i="59"/>
  <c r="C58" i="22"/>
  <c r="X58" i="59"/>
  <c r="P58" i="64"/>
  <c r="N58" i="49"/>
  <c r="B58" i="36"/>
  <c r="K58" i="36"/>
  <c r="L58" i="36"/>
  <c r="F58" i="36"/>
  <c r="X58" i="36"/>
  <c r="R58" i="43"/>
  <c r="V58" i="43"/>
  <c r="P58" i="56"/>
  <c r="S58" i="61"/>
  <c r="N58" i="63"/>
  <c r="G58" i="68"/>
  <c r="G58" i="66"/>
  <c r="C58" i="70"/>
  <c r="T59" i="47"/>
  <c r="S58" i="58"/>
  <c r="W58" i="58"/>
  <c r="Q58" i="58"/>
  <c r="D58" i="58"/>
  <c r="V58" i="58"/>
  <c r="M58" i="21"/>
  <c r="D58" i="43"/>
  <c r="D58" i="61"/>
  <c r="J58" i="60"/>
  <c r="Y58" i="60"/>
  <c r="J54" i="65"/>
  <c r="J57" i="65"/>
  <c r="W58" i="65"/>
  <c r="M58" i="22"/>
  <c r="P58" i="36"/>
  <c r="Q58" i="56"/>
  <c r="H58" i="56"/>
  <c r="N58" i="56"/>
  <c r="T58" i="56"/>
  <c r="J58" i="56"/>
  <c r="M58" i="56"/>
  <c r="T58" i="61"/>
  <c r="V58" i="61"/>
  <c r="X58" i="61"/>
  <c r="K58" i="61"/>
  <c r="E59" i="44"/>
  <c r="B11" i="44"/>
  <c r="C7" i="44"/>
  <c r="U28" i="30"/>
  <c r="N58" i="43"/>
  <c r="Q58" i="43"/>
  <c r="L58" i="43"/>
  <c r="I58" i="59"/>
  <c r="R58" i="60"/>
  <c r="B58" i="69"/>
  <c r="V58" i="68"/>
  <c r="O58" i="68"/>
  <c r="K58" i="68"/>
  <c r="B58" i="68"/>
  <c r="M58" i="68"/>
  <c r="B58" i="22"/>
  <c r="X58" i="66"/>
  <c r="M58" i="66"/>
  <c r="O58" i="66"/>
  <c r="N58" i="66"/>
  <c r="F58" i="66"/>
  <c r="U58" i="64"/>
  <c r="Y57" i="64"/>
  <c r="E58" i="64"/>
  <c r="X58" i="69"/>
  <c r="U58" i="70"/>
  <c r="J58" i="70"/>
  <c r="I58" i="70"/>
  <c r="O58" i="70"/>
  <c r="V58" i="70"/>
  <c r="P58" i="70"/>
  <c r="H58" i="70"/>
  <c r="W58" i="70"/>
  <c r="T58" i="27"/>
  <c r="M58" i="63"/>
  <c r="Q58" i="63"/>
  <c r="S58" i="63"/>
  <c r="T58" i="63"/>
  <c r="V58" i="63"/>
  <c r="H58" i="63"/>
  <c r="W58" i="27"/>
  <c r="E58" i="42"/>
  <c r="E59" i="42"/>
  <c r="B11" i="42"/>
  <c r="F58" i="55"/>
  <c r="W58" i="24"/>
  <c r="U58" i="24"/>
  <c r="E58" i="25"/>
  <c r="Y57" i="53"/>
  <c r="D58" i="24"/>
  <c r="O54" i="65"/>
  <c r="O57" i="65"/>
  <c r="Q58" i="53"/>
  <c r="Y57" i="41"/>
  <c r="E58" i="41"/>
  <c r="Y57" i="35"/>
  <c r="N58" i="25"/>
  <c r="R58" i="25"/>
  <c r="P58" i="25"/>
  <c r="O58" i="25"/>
  <c r="U58" i="56"/>
  <c r="W58" i="34"/>
  <c r="G58" i="34"/>
  <c r="K58" i="34"/>
  <c r="D58" i="34"/>
  <c r="X58" i="24"/>
  <c r="E58" i="24"/>
  <c r="O58" i="24"/>
  <c r="T58" i="24"/>
  <c r="K58" i="26"/>
  <c r="B58" i="26"/>
  <c r="I58" i="26"/>
  <c r="Y58" i="26"/>
  <c r="L58" i="26"/>
  <c r="I58" i="55"/>
  <c r="H58" i="55"/>
  <c r="C58" i="55"/>
  <c r="N58" i="60"/>
  <c r="O58" i="58"/>
  <c r="Y57" i="62"/>
  <c r="R58" i="54"/>
  <c r="Y57" i="50"/>
  <c r="B58" i="50"/>
  <c r="X58" i="50"/>
  <c r="Y57" i="57"/>
  <c r="N58" i="57"/>
  <c r="O58" i="54"/>
  <c r="G58" i="50"/>
  <c r="R58" i="32"/>
  <c r="I58" i="32"/>
  <c r="T58" i="32"/>
  <c r="S58" i="32"/>
  <c r="Q58" i="32"/>
  <c r="P58" i="32"/>
  <c r="O58" i="32"/>
  <c r="N58" i="32"/>
  <c r="M58" i="32"/>
  <c r="J58" i="32"/>
  <c r="H58" i="32"/>
  <c r="G58" i="32"/>
  <c r="F58" i="32"/>
  <c r="D58" i="32"/>
  <c r="C58" i="32"/>
  <c r="B58" i="32"/>
  <c r="Y57" i="32"/>
  <c r="T54" i="19"/>
  <c r="T57" i="19"/>
  <c r="Y57" i="51"/>
  <c r="Y57" i="48"/>
  <c r="J58" i="48"/>
  <c r="Y57" i="54"/>
  <c r="I58" i="54"/>
  <c r="S58" i="50"/>
  <c r="L58" i="50"/>
  <c r="U58" i="32"/>
  <c r="Y57" i="46"/>
  <c r="K54" i="33"/>
  <c r="K57" i="33"/>
  <c r="U54" i="33"/>
  <c r="U57" i="33"/>
  <c r="Y57" i="33"/>
  <c r="C58" i="33"/>
  <c r="O54" i="19"/>
  <c r="O57" i="19"/>
  <c r="U54" i="19"/>
  <c r="U57" i="19"/>
  <c r="P54" i="19"/>
  <c r="P57" i="19"/>
  <c r="B54" i="19"/>
  <c r="B57" i="19"/>
  <c r="L54" i="19"/>
  <c r="L57" i="19"/>
  <c r="Y57" i="19"/>
  <c r="M58" i="19"/>
  <c r="V59" i="26"/>
  <c r="D13" i="26"/>
  <c r="P59" i="26"/>
  <c r="F11" i="26"/>
  <c r="X12" i="30"/>
  <c r="G59" i="26"/>
  <c r="D9" i="26"/>
  <c r="X59" i="26"/>
  <c r="C13" i="26"/>
  <c r="Q59" i="26"/>
  <c r="G11" i="26"/>
  <c r="R59" i="26"/>
  <c r="F13" i="26"/>
  <c r="J59" i="26"/>
  <c r="E9" i="26"/>
  <c r="E59" i="26"/>
  <c r="B11" i="26"/>
  <c r="S59" i="26"/>
  <c r="G13" i="26"/>
  <c r="T59" i="26"/>
  <c r="U59" i="26"/>
  <c r="E11" i="26"/>
  <c r="O59" i="26"/>
  <c r="G9" i="26"/>
  <c r="D59" i="26"/>
  <c r="C9" i="26"/>
  <c r="M59" i="26"/>
  <c r="G7" i="26"/>
  <c r="W59" i="26"/>
  <c r="B13" i="26"/>
  <c r="N59" i="26"/>
  <c r="F9" i="26"/>
  <c r="C59" i="26"/>
  <c r="B9" i="26"/>
  <c r="W12" i="30"/>
  <c r="F59" i="26"/>
  <c r="C11" i="26"/>
  <c r="H59" i="26"/>
  <c r="D7" i="26"/>
  <c r="D5" i="26"/>
  <c r="Y12" i="30"/>
  <c r="S59" i="45"/>
  <c r="G13" i="45"/>
  <c r="M59" i="45"/>
  <c r="G7" i="45"/>
  <c r="J59" i="45"/>
  <c r="E9" i="45"/>
  <c r="D59" i="45"/>
  <c r="C9" i="45"/>
  <c r="O59" i="45"/>
  <c r="G9" i="45"/>
  <c r="G59" i="45"/>
  <c r="D9" i="45"/>
  <c r="Q59" i="45"/>
  <c r="G11" i="45"/>
  <c r="I59" i="45"/>
  <c r="E7" i="45"/>
  <c r="H59" i="45"/>
  <c r="D7" i="45"/>
  <c r="E59" i="45"/>
  <c r="B11" i="45"/>
  <c r="T59" i="45"/>
  <c r="B59" i="45"/>
  <c r="B7" i="45"/>
  <c r="W59" i="45"/>
  <c r="B13" i="45"/>
  <c r="C59" i="45"/>
  <c r="B9" i="45"/>
  <c r="W29" i="30"/>
  <c r="C59" i="60"/>
  <c r="B9" i="60"/>
  <c r="W44" i="30"/>
  <c r="W59" i="60"/>
  <c r="B13" i="60"/>
  <c r="M59" i="60"/>
  <c r="G7" i="60"/>
  <c r="I59" i="60"/>
  <c r="E7" i="60"/>
  <c r="X59" i="60"/>
  <c r="C13" i="60"/>
  <c r="G59" i="60"/>
  <c r="D9" i="60"/>
  <c r="L59" i="60"/>
  <c r="F7" i="60"/>
  <c r="D59" i="60"/>
  <c r="C9" i="60"/>
  <c r="H59" i="60"/>
  <c r="D7" i="60"/>
  <c r="P59" i="60"/>
  <c r="F11" i="60"/>
  <c r="X44" i="30"/>
  <c r="Q59" i="60"/>
  <c r="G11" i="60"/>
  <c r="U59" i="60"/>
  <c r="E11" i="60"/>
  <c r="S59" i="60"/>
  <c r="G13" i="60"/>
  <c r="F59" i="60"/>
  <c r="C11" i="60"/>
  <c r="K59" i="60"/>
  <c r="D11" i="60"/>
  <c r="Y58" i="58"/>
  <c r="O59" i="58"/>
  <c r="G9" i="58"/>
  <c r="B59" i="60"/>
  <c r="B7" i="60"/>
  <c r="U59" i="45"/>
  <c r="E11" i="45"/>
  <c r="Y58" i="36"/>
  <c r="F59" i="36"/>
  <c r="C11" i="36"/>
  <c r="T31" i="30"/>
  <c r="D58" i="20"/>
  <c r="P58" i="20"/>
  <c r="X58" i="20"/>
  <c r="T58" i="20"/>
  <c r="N58" i="20"/>
  <c r="G58" i="20"/>
  <c r="F58" i="20"/>
  <c r="J58" i="20"/>
  <c r="M58" i="20"/>
  <c r="U58" i="20"/>
  <c r="K58" i="20"/>
  <c r="Q58" i="20"/>
  <c r="R58" i="20"/>
  <c r="L58" i="20"/>
  <c r="O58" i="20"/>
  <c r="S58" i="20"/>
  <c r="I58" i="20"/>
  <c r="C58" i="20"/>
  <c r="W58" i="20"/>
  <c r="V58" i="20"/>
  <c r="H58" i="20"/>
  <c r="E58" i="20"/>
  <c r="K58" i="39"/>
  <c r="X58" i="39"/>
  <c r="O58" i="39"/>
  <c r="R58" i="39"/>
  <c r="H58" i="39"/>
  <c r="F58" i="39"/>
  <c r="S58" i="39"/>
  <c r="I58" i="39"/>
  <c r="Q58" i="39"/>
  <c r="C58" i="39"/>
  <c r="N58" i="39"/>
  <c r="B58" i="39"/>
  <c r="W58" i="39"/>
  <c r="M58" i="39"/>
  <c r="G58" i="39"/>
  <c r="J58" i="39"/>
  <c r="T58" i="39"/>
  <c r="P58" i="39"/>
  <c r="U58" i="39"/>
  <c r="Y58" i="55"/>
  <c r="C59" i="55"/>
  <c r="B9" i="55"/>
  <c r="W39" i="30"/>
  <c r="H59" i="55"/>
  <c r="D7" i="55"/>
  <c r="W58" i="64"/>
  <c r="V58" i="64"/>
  <c r="W59" i="58"/>
  <c r="B13" i="58"/>
  <c r="B59" i="36"/>
  <c r="B7" i="36"/>
  <c r="B58" i="20"/>
  <c r="T59" i="60"/>
  <c r="C7" i="42"/>
  <c r="Y58" i="28"/>
  <c r="I59" i="28"/>
  <c r="E7" i="28"/>
  <c r="G59" i="28"/>
  <c r="D9" i="28"/>
  <c r="U59" i="28"/>
  <c r="E11" i="28"/>
  <c r="V59" i="27"/>
  <c r="D13" i="27"/>
  <c r="P58" i="65"/>
  <c r="V59" i="58"/>
  <c r="D13" i="58"/>
  <c r="H58" i="48"/>
  <c r="D59" i="58"/>
  <c r="C9" i="58"/>
  <c r="E59" i="28"/>
  <c r="B11" i="28"/>
  <c r="O59" i="25"/>
  <c r="G9" i="25"/>
  <c r="O59" i="60"/>
  <c r="G9" i="60"/>
  <c r="U58" i="31"/>
  <c r="T58" i="65"/>
  <c r="C58" i="37"/>
  <c r="T58" i="37"/>
  <c r="O58" i="37"/>
  <c r="P58" i="37"/>
  <c r="D58" i="37"/>
  <c r="H58" i="37"/>
  <c r="L58" i="37"/>
  <c r="N58" i="37"/>
  <c r="R58" i="37"/>
  <c r="M58" i="37"/>
  <c r="W58" i="37"/>
  <c r="G58" i="37"/>
  <c r="Q58" i="37"/>
  <c r="F58" i="37"/>
  <c r="E58" i="37"/>
  <c r="I58" i="37"/>
  <c r="K58" i="37"/>
  <c r="X58" i="37"/>
  <c r="V58" i="32"/>
  <c r="W58" i="32"/>
  <c r="X58" i="32"/>
  <c r="L58" i="32"/>
  <c r="R59" i="25"/>
  <c r="F13" i="25"/>
  <c r="S59" i="58"/>
  <c r="G13" i="58"/>
  <c r="Y58" i="22"/>
  <c r="K59" i="22"/>
  <c r="D11" i="22"/>
  <c r="I59" i="22"/>
  <c r="E7" i="22"/>
  <c r="B58" i="65"/>
  <c r="S59" i="27"/>
  <c r="G13" i="27"/>
  <c r="L59" i="28"/>
  <c r="F7" i="28"/>
  <c r="N59" i="60"/>
  <c r="F9" i="60"/>
  <c r="I59" i="27"/>
  <c r="E7" i="27"/>
  <c r="L58" i="51"/>
  <c r="E58" i="51"/>
  <c r="X58" i="51"/>
  <c r="J58" i="51"/>
  <c r="D58" i="51"/>
  <c r="N58" i="51"/>
  <c r="F58" i="51"/>
  <c r="M58" i="51"/>
  <c r="Q58" i="51"/>
  <c r="H58" i="51"/>
  <c r="I58" i="51"/>
  <c r="W58" i="51"/>
  <c r="T58" i="51"/>
  <c r="K58" i="51"/>
  <c r="B58" i="51"/>
  <c r="S58" i="51"/>
  <c r="P58" i="51"/>
  <c r="U58" i="51"/>
  <c r="C58" i="51"/>
  <c r="G58" i="51"/>
  <c r="V58" i="51"/>
  <c r="O58" i="51"/>
  <c r="R58" i="51"/>
  <c r="W59" i="27"/>
  <c r="B13" i="27"/>
  <c r="Q59" i="58"/>
  <c r="G11" i="58"/>
  <c r="U58" i="65"/>
  <c r="L59" i="26"/>
  <c r="F7" i="26"/>
  <c r="F5" i="26"/>
  <c r="Z12" i="30"/>
  <c r="N59" i="25"/>
  <c r="F9" i="25"/>
  <c r="H59" i="63"/>
  <c r="D7" i="63"/>
  <c r="Y58" i="63"/>
  <c r="F58" i="64"/>
  <c r="S58" i="64"/>
  <c r="T58" i="64"/>
  <c r="R58" i="64"/>
  <c r="O58" i="64"/>
  <c r="B58" i="64"/>
  <c r="I58" i="64"/>
  <c r="C58" i="64"/>
  <c r="L58" i="64"/>
  <c r="H58" i="64"/>
  <c r="K58" i="64"/>
  <c r="N58" i="64"/>
  <c r="J58" i="64"/>
  <c r="X58" i="64"/>
  <c r="G58" i="64"/>
  <c r="M58" i="64"/>
  <c r="D58" i="64"/>
  <c r="Q58" i="64"/>
  <c r="R59" i="60"/>
  <c r="F13" i="60"/>
  <c r="Y58" i="56"/>
  <c r="P59" i="56"/>
  <c r="F11" i="56"/>
  <c r="X40" i="30"/>
  <c r="H59" i="56"/>
  <c r="D7" i="56"/>
  <c r="O59" i="22"/>
  <c r="G9" i="22"/>
  <c r="K59" i="23"/>
  <c r="D11" i="23"/>
  <c r="F5" i="47"/>
  <c r="Z31" i="30"/>
  <c r="S59" i="22"/>
  <c r="G13" i="22"/>
  <c r="Q58" i="65"/>
  <c r="K59" i="28"/>
  <c r="D11" i="28"/>
  <c r="R59" i="45"/>
  <c r="F13" i="45"/>
  <c r="R59" i="23"/>
  <c r="F13" i="23"/>
  <c r="D5" i="42"/>
  <c r="Y26" i="30"/>
  <c r="W59" i="34"/>
  <c r="B13" i="34"/>
  <c r="V59" i="60"/>
  <c r="D13" i="60"/>
  <c r="C59" i="27"/>
  <c r="B9" i="27"/>
  <c r="W13" i="30"/>
  <c r="V58" i="46"/>
  <c r="X58" i="46"/>
  <c r="B58" i="46"/>
  <c r="P58" i="46"/>
  <c r="H58" i="46"/>
  <c r="M58" i="46"/>
  <c r="Q58" i="46"/>
  <c r="N58" i="46"/>
  <c r="D58" i="46"/>
  <c r="O58" i="46"/>
  <c r="J58" i="46"/>
  <c r="S58" i="46"/>
  <c r="U58" i="46"/>
  <c r="G58" i="46"/>
  <c r="R58" i="46"/>
  <c r="I58" i="46"/>
  <c r="E58" i="46"/>
  <c r="L58" i="46"/>
  <c r="T58" i="46"/>
  <c r="K58" i="46"/>
  <c r="C58" i="46"/>
  <c r="F58" i="46"/>
  <c r="W58" i="46"/>
  <c r="I59" i="26"/>
  <c r="E7" i="26"/>
  <c r="B58" i="35"/>
  <c r="N58" i="35"/>
  <c r="J58" i="35"/>
  <c r="R58" i="35"/>
  <c r="W58" i="35"/>
  <c r="P58" i="35"/>
  <c r="T58" i="35"/>
  <c r="Q58" i="35"/>
  <c r="V58" i="35"/>
  <c r="S58" i="35"/>
  <c r="M58" i="35"/>
  <c r="E58" i="35"/>
  <c r="L58" i="35"/>
  <c r="G58" i="35"/>
  <c r="C58" i="35"/>
  <c r="O58" i="35"/>
  <c r="F58" i="35"/>
  <c r="K58" i="35"/>
  <c r="H58" i="35"/>
  <c r="I58" i="35"/>
  <c r="X58" i="35"/>
  <c r="D58" i="35"/>
  <c r="V59" i="63"/>
  <c r="D13" i="63"/>
  <c r="U59" i="22"/>
  <c r="E11" i="22"/>
  <c r="N59" i="40"/>
  <c r="F9" i="40"/>
  <c r="M59" i="40"/>
  <c r="G7" i="40"/>
  <c r="T59" i="40"/>
  <c r="G59" i="40"/>
  <c r="D9" i="40"/>
  <c r="F59" i="40"/>
  <c r="C11" i="40"/>
  <c r="L59" i="40"/>
  <c r="F7" i="40"/>
  <c r="V59" i="40"/>
  <c r="D13" i="40"/>
  <c r="K59" i="40"/>
  <c r="D11" i="40"/>
  <c r="S59" i="40"/>
  <c r="G13" i="40"/>
  <c r="E59" i="40"/>
  <c r="B11" i="40"/>
  <c r="U59" i="40"/>
  <c r="E11" i="40"/>
  <c r="D59" i="40"/>
  <c r="C9" i="40"/>
  <c r="H59" i="40"/>
  <c r="D7" i="40"/>
  <c r="X59" i="40"/>
  <c r="C13" i="40"/>
  <c r="W59" i="40"/>
  <c r="B13" i="40"/>
  <c r="J59" i="40"/>
  <c r="E9" i="40"/>
  <c r="P59" i="40"/>
  <c r="F11" i="40"/>
  <c r="X24" i="30"/>
  <c r="R59" i="40"/>
  <c r="F13" i="40"/>
  <c r="Q59" i="40"/>
  <c r="G11" i="40"/>
  <c r="C59" i="40"/>
  <c r="B9" i="40"/>
  <c r="W24" i="30"/>
  <c r="I59" i="40"/>
  <c r="E7" i="40"/>
  <c r="B59" i="40"/>
  <c r="B7" i="40"/>
  <c r="O59" i="40"/>
  <c r="G9" i="40"/>
  <c r="Y58" i="52"/>
  <c r="G59" i="52"/>
  <c r="D9" i="52"/>
  <c r="Y58" i="25"/>
  <c r="C7" i="67"/>
  <c r="Y58" i="43"/>
  <c r="L59" i="43"/>
  <c r="F7" i="43"/>
  <c r="E59" i="22"/>
  <c r="B11" i="22"/>
  <c r="T58" i="31"/>
  <c r="F59" i="55"/>
  <c r="C11" i="55"/>
  <c r="S58" i="31"/>
  <c r="B58" i="48"/>
  <c r="T59" i="63"/>
  <c r="Q59" i="43"/>
  <c r="G11" i="43"/>
  <c r="X58" i="31"/>
  <c r="F5" i="44"/>
  <c r="Z28" i="30"/>
  <c r="B59" i="26"/>
  <c r="B7" i="26"/>
  <c r="F59" i="66"/>
  <c r="C11" i="66"/>
  <c r="T59" i="24"/>
  <c r="Q59" i="63"/>
  <c r="G11" i="63"/>
  <c r="L59" i="45"/>
  <c r="F7" i="45"/>
  <c r="I58" i="65"/>
  <c r="C58" i="65"/>
  <c r="N58" i="65"/>
  <c r="V58" i="65"/>
  <c r="H58" i="65"/>
  <c r="D58" i="65"/>
  <c r="R58" i="65"/>
  <c r="K58" i="65"/>
  <c r="M58" i="65"/>
  <c r="F58" i="65"/>
  <c r="Y58" i="24"/>
  <c r="O58" i="65"/>
  <c r="M59" i="63"/>
  <c r="G7" i="63"/>
  <c r="O59" i="66"/>
  <c r="G9" i="66"/>
  <c r="U58" i="35"/>
  <c r="J58" i="65"/>
  <c r="X59" i="45"/>
  <c r="C13" i="45"/>
  <c r="E59" i="60"/>
  <c r="B11" i="60"/>
  <c r="G58" i="65"/>
  <c r="S59" i="63"/>
  <c r="G13" i="63"/>
  <c r="Y58" i="68"/>
  <c r="V59" i="68"/>
  <c r="D13" i="68"/>
  <c r="N59" i="45"/>
  <c r="F9" i="45"/>
  <c r="L58" i="57"/>
  <c r="P58" i="57"/>
  <c r="G58" i="57"/>
  <c r="Q58" i="57"/>
  <c r="W58" i="57"/>
  <c r="M58" i="57"/>
  <c r="S58" i="57"/>
  <c r="T58" i="57"/>
  <c r="U58" i="57"/>
  <c r="F58" i="57"/>
  <c r="R58" i="57"/>
  <c r="J58" i="57"/>
  <c r="X58" i="57"/>
  <c r="C58" i="57"/>
  <c r="I58" i="57"/>
  <c r="V58" i="57"/>
  <c r="K58" i="57"/>
  <c r="D58" i="57"/>
  <c r="E58" i="57"/>
  <c r="H58" i="57"/>
  <c r="B58" i="57"/>
  <c r="O58" i="57"/>
  <c r="N59" i="43"/>
  <c r="F9" i="43"/>
  <c r="N58" i="54"/>
  <c r="X58" i="54"/>
  <c r="B58" i="54"/>
  <c r="K58" i="54"/>
  <c r="H58" i="54"/>
  <c r="T58" i="54"/>
  <c r="M58" i="54"/>
  <c r="V58" i="54"/>
  <c r="P58" i="54"/>
  <c r="U58" i="54"/>
  <c r="J58" i="54"/>
  <c r="E58" i="54"/>
  <c r="D58" i="54"/>
  <c r="G58" i="54"/>
  <c r="C58" i="54"/>
  <c r="S58" i="54"/>
  <c r="F58" i="54"/>
  <c r="L58" i="54"/>
  <c r="W58" i="54"/>
  <c r="O59" i="23"/>
  <c r="G9" i="23"/>
  <c r="K59" i="45"/>
  <c r="D11" i="45"/>
  <c r="F59" i="45"/>
  <c r="C11" i="45"/>
  <c r="V59" i="59"/>
  <c r="D13" i="59"/>
  <c r="Y58" i="69"/>
  <c r="O59" i="69"/>
  <c r="G9" i="69"/>
  <c r="Y58" i="34"/>
  <c r="G59" i="34"/>
  <c r="D9" i="34"/>
  <c r="W58" i="41"/>
  <c r="Q58" i="41"/>
  <c r="T58" i="41"/>
  <c r="H58" i="41"/>
  <c r="K58" i="41"/>
  <c r="C58" i="41"/>
  <c r="S58" i="41"/>
  <c r="N58" i="41"/>
  <c r="L58" i="41"/>
  <c r="M58" i="41"/>
  <c r="D58" i="41"/>
  <c r="F58" i="41"/>
  <c r="B58" i="41"/>
  <c r="I58" i="41"/>
  <c r="X58" i="41"/>
  <c r="U58" i="41"/>
  <c r="G58" i="41"/>
  <c r="O58" i="41"/>
  <c r="V58" i="41"/>
  <c r="J58" i="41"/>
  <c r="P58" i="41"/>
  <c r="R58" i="41"/>
  <c r="Y58" i="66"/>
  <c r="K59" i="26"/>
  <c r="D11" i="26"/>
  <c r="M59" i="22"/>
  <c r="G7" i="22"/>
  <c r="Y58" i="32"/>
  <c r="N59" i="32"/>
  <c r="F9" i="32"/>
  <c r="N59" i="66"/>
  <c r="F9" i="66"/>
  <c r="N59" i="63"/>
  <c r="F9" i="63"/>
  <c r="D5" i="47"/>
  <c r="Y31" i="30"/>
  <c r="D59" i="24"/>
  <c r="C9" i="24"/>
  <c r="T59" i="27"/>
  <c r="M59" i="66"/>
  <c r="G7" i="66"/>
  <c r="J59" i="60"/>
  <c r="E9" i="60"/>
  <c r="E58" i="32"/>
  <c r="K58" i="32"/>
  <c r="W58" i="50"/>
  <c r="H58" i="50"/>
  <c r="Y58" i="50"/>
  <c r="J58" i="50"/>
  <c r="T58" i="50"/>
  <c r="E58" i="50"/>
  <c r="V58" i="50"/>
  <c r="C58" i="50"/>
  <c r="I58" i="50"/>
  <c r="P58" i="50"/>
  <c r="U58" i="50"/>
  <c r="K58" i="50"/>
  <c r="R58" i="50"/>
  <c r="F58" i="50"/>
  <c r="N58" i="50"/>
  <c r="O58" i="50"/>
  <c r="Q58" i="50"/>
  <c r="M58" i="50"/>
  <c r="D58" i="50"/>
  <c r="X59" i="24"/>
  <c r="C13" i="24"/>
  <c r="T58" i="53"/>
  <c r="J58" i="53"/>
  <c r="K58" i="53"/>
  <c r="G58" i="53"/>
  <c r="F58" i="53"/>
  <c r="W58" i="53"/>
  <c r="V58" i="53"/>
  <c r="M58" i="53"/>
  <c r="O58" i="53"/>
  <c r="D58" i="53"/>
  <c r="S58" i="53"/>
  <c r="L58" i="53"/>
  <c r="U58" i="53"/>
  <c r="R58" i="53"/>
  <c r="B58" i="53"/>
  <c r="I58" i="53"/>
  <c r="N58" i="53"/>
  <c r="C58" i="53"/>
  <c r="E58" i="53"/>
  <c r="X58" i="53"/>
  <c r="H58" i="53"/>
  <c r="P58" i="53"/>
  <c r="X59" i="66"/>
  <c r="C13" i="66"/>
  <c r="V59" i="43"/>
  <c r="D13" i="43"/>
  <c r="F5" i="67"/>
  <c r="Z51" i="30"/>
  <c r="D5" i="38"/>
  <c r="Y22" i="30"/>
  <c r="V59" i="45"/>
  <c r="D13" i="45"/>
  <c r="L58" i="39"/>
  <c r="Y58" i="49"/>
  <c r="D59" i="49"/>
  <c r="C9" i="49"/>
  <c r="C7" i="47"/>
  <c r="U31" i="30"/>
  <c r="J58" i="37"/>
  <c r="B5" i="38"/>
  <c r="V22" i="30"/>
  <c r="I58" i="62"/>
  <c r="R58" i="62"/>
  <c r="C58" i="62"/>
  <c r="B58" i="62"/>
  <c r="U58" i="62"/>
  <c r="Q58" i="62"/>
  <c r="W58" i="62"/>
  <c r="D58" i="62"/>
  <c r="V58" i="62"/>
  <c r="J58" i="62"/>
  <c r="X58" i="62"/>
  <c r="T58" i="62"/>
  <c r="S58" i="62"/>
  <c r="E58" i="62"/>
  <c r="N58" i="62"/>
  <c r="M58" i="62"/>
  <c r="H58" i="62"/>
  <c r="F58" i="62"/>
  <c r="L58" i="62"/>
  <c r="G58" i="62"/>
  <c r="O58" i="62"/>
  <c r="P58" i="62"/>
  <c r="K58" i="62"/>
  <c r="D59" i="34"/>
  <c r="C9" i="34"/>
  <c r="Y58" i="70"/>
  <c r="J59" i="70"/>
  <c r="E9" i="70"/>
  <c r="R59" i="43"/>
  <c r="F13" i="43"/>
  <c r="Y58" i="21"/>
  <c r="R59" i="21"/>
  <c r="F13" i="21"/>
  <c r="F59" i="32"/>
  <c r="C11" i="32"/>
  <c r="K58" i="48"/>
  <c r="E59" i="25"/>
  <c r="B11" i="25"/>
  <c r="B59" i="22"/>
  <c r="B7" i="22"/>
  <c r="D59" i="43"/>
  <c r="C9" i="43"/>
  <c r="C59" i="22"/>
  <c r="B9" i="22"/>
  <c r="W8" i="30"/>
  <c r="D5" i="67"/>
  <c r="Y51" i="30"/>
  <c r="Y58" i="61"/>
  <c r="T59" i="61"/>
  <c r="Y58" i="27"/>
  <c r="V59" i="23"/>
  <c r="D13" i="23"/>
  <c r="N59" i="23"/>
  <c r="F9" i="23"/>
  <c r="B59" i="23"/>
  <c r="B7" i="23"/>
  <c r="J59" i="23"/>
  <c r="E9" i="23"/>
  <c r="X59" i="23"/>
  <c r="C13" i="23"/>
  <c r="G59" i="23"/>
  <c r="D9" i="23"/>
  <c r="W59" i="23"/>
  <c r="B13" i="23"/>
  <c r="H59" i="23"/>
  <c r="D7" i="23"/>
  <c r="D59" i="23"/>
  <c r="C9" i="23"/>
  <c r="Q59" i="23"/>
  <c r="G11" i="23"/>
  <c r="F59" i="23"/>
  <c r="C11" i="23"/>
  <c r="L59" i="23"/>
  <c r="F7" i="23"/>
  <c r="E59" i="23"/>
  <c r="B11" i="23"/>
  <c r="S59" i="23"/>
  <c r="G13" i="23"/>
  <c r="C59" i="23"/>
  <c r="B9" i="23"/>
  <c r="W9" i="30"/>
  <c r="V58" i="31"/>
  <c r="Q58" i="54"/>
  <c r="K59" i="34"/>
  <c r="D11" i="34"/>
  <c r="U59" i="24"/>
  <c r="E11" i="24"/>
  <c r="P59" i="70"/>
  <c r="F11" i="70"/>
  <c r="X54" i="30"/>
  <c r="M59" i="68"/>
  <c r="G7" i="68"/>
  <c r="P59" i="23"/>
  <c r="F11" i="23"/>
  <c r="X9" i="30"/>
  <c r="I59" i="23"/>
  <c r="E7" i="23"/>
  <c r="O58" i="31"/>
  <c r="P59" i="45"/>
  <c r="F11" i="45"/>
  <c r="X29" i="30"/>
  <c r="L58" i="65"/>
  <c r="G58" i="48"/>
  <c r="V58" i="48"/>
  <c r="U58" i="48"/>
  <c r="N58" i="48"/>
  <c r="E58" i="48"/>
  <c r="T58" i="48"/>
  <c r="X58" i="48"/>
  <c r="R58" i="48"/>
  <c r="L58" i="48"/>
  <c r="F58" i="48"/>
  <c r="W58" i="48"/>
  <c r="M58" i="48"/>
  <c r="Q58" i="48"/>
  <c r="C58" i="48"/>
  <c r="P58" i="48"/>
  <c r="D58" i="48"/>
  <c r="O58" i="48"/>
  <c r="S58" i="48"/>
  <c r="I58" i="48"/>
  <c r="X59" i="36"/>
  <c r="C13" i="36"/>
  <c r="W59" i="52"/>
  <c r="B13" i="52"/>
  <c r="Y58" i="59"/>
  <c r="I59" i="59"/>
  <c r="E7" i="59"/>
  <c r="G59" i="59"/>
  <c r="D9" i="59"/>
  <c r="M58" i="31"/>
  <c r="K58" i="31"/>
  <c r="R58" i="31"/>
  <c r="D58" i="31"/>
  <c r="Q58" i="31"/>
  <c r="I58" i="31"/>
  <c r="C58" i="31"/>
  <c r="B58" i="31"/>
  <c r="H58" i="31"/>
  <c r="J58" i="31"/>
  <c r="N58" i="31"/>
  <c r="G58" i="31"/>
  <c r="W58" i="31"/>
  <c r="E58" i="31"/>
  <c r="F58" i="31"/>
  <c r="V59" i="28"/>
  <c r="D13" i="28"/>
  <c r="G58" i="19"/>
  <c r="S58" i="19"/>
  <c r="P58" i="19"/>
  <c r="V58" i="19"/>
  <c r="F58" i="19"/>
  <c r="T58" i="19"/>
  <c r="I58" i="19"/>
  <c r="O58" i="19"/>
  <c r="Q58" i="19"/>
  <c r="E58" i="19"/>
  <c r="C58" i="19"/>
  <c r="R58" i="19"/>
  <c r="B58" i="19"/>
  <c r="W58" i="19"/>
  <c r="N58" i="19"/>
  <c r="U58" i="19"/>
  <c r="J58" i="19"/>
  <c r="H58" i="19"/>
  <c r="L58" i="19"/>
  <c r="K58" i="19"/>
  <c r="X58" i="19"/>
  <c r="D58" i="19"/>
  <c r="F58" i="33"/>
  <c r="B58" i="33"/>
  <c r="E58" i="33"/>
  <c r="R58" i="33"/>
  <c r="H58" i="33"/>
  <c r="I58" i="33"/>
  <c r="X58" i="33"/>
  <c r="D58" i="33"/>
  <c r="G58" i="33"/>
  <c r="S58" i="33"/>
  <c r="J58" i="33"/>
  <c r="W58" i="33"/>
  <c r="V58" i="33"/>
  <c r="N58" i="33"/>
  <c r="O58" i="33"/>
  <c r="U58" i="33"/>
  <c r="K58" i="33"/>
  <c r="L58" i="33"/>
  <c r="T58" i="33"/>
  <c r="P58" i="33"/>
  <c r="M58" i="33"/>
  <c r="Q58" i="33"/>
  <c r="B59" i="50"/>
  <c r="B7" i="50"/>
  <c r="G59" i="50"/>
  <c r="D9" i="50"/>
  <c r="S59" i="50"/>
  <c r="G13" i="50"/>
  <c r="X59" i="50"/>
  <c r="C13" i="50"/>
  <c r="L59" i="50"/>
  <c r="F7" i="50"/>
  <c r="G59" i="21"/>
  <c r="D9" i="21"/>
  <c r="W59" i="70"/>
  <c r="B13" i="70"/>
  <c r="V59" i="41"/>
  <c r="D13" i="41"/>
  <c r="N59" i="69"/>
  <c r="F9" i="69"/>
  <c r="Q59" i="54"/>
  <c r="G11" i="54"/>
  <c r="W59" i="53"/>
  <c r="B13" i="53"/>
  <c r="B5" i="40"/>
  <c r="V24" i="30"/>
  <c r="T24" i="30"/>
  <c r="Y58" i="51"/>
  <c r="I59" i="51"/>
  <c r="E7" i="51"/>
  <c r="V59" i="70"/>
  <c r="D13" i="70"/>
  <c r="F59" i="53"/>
  <c r="C11" i="53"/>
  <c r="J59" i="32"/>
  <c r="E9" i="32"/>
  <c r="Y58" i="41"/>
  <c r="E59" i="41"/>
  <c r="B11" i="41"/>
  <c r="G59" i="41"/>
  <c r="D9" i="41"/>
  <c r="Y58" i="54"/>
  <c r="U59" i="54"/>
  <c r="E11" i="54"/>
  <c r="G59" i="54"/>
  <c r="D9" i="54"/>
  <c r="X59" i="49"/>
  <c r="C13" i="49"/>
  <c r="F59" i="37"/>
  <c r="C11" i="37"/>
  <c r="G59" i="53"/>
  <c r="D9" i="53"/>
  <c r="Y58" i="53"/>
  <c r="Q59" i="53"/>
  <c r="G11" i="53"/>
  <c r="U59" i="41"/>
  <c r="E11" i="41"/>
  <c r="D59" i="54"/>
  <c r="C9" i="54"/>
  <c r="T12" i="30"/>
  <c r="O59" i="49"/>
  <c r="G9" i="49"/>
  <c r="O59" i="48"/>
  <c r="G9" i="48"/>
  <c r="Y58" i="48"/>
  <c r="J59" i="48"/>
  <c r="E9" i="48"/>
  <c r="Q59" i="27"/>
  <c r="G11" i="27"/>
  <c r="M59" i="27"/>
  <c r="G7" i="27"/>
  <c r="B59" i="27"/>
  <c r="B7" i="27"/>
  <c r="O59" i="27"/>
  <c r="G9" i="27"/>
  <c r="N59" i="27"/>
  <c r="F9" i="27"/>
  <c r="R59" i="27"/>
  <c r="F13" i="27"/>
  <c r="E59" i="27"/>
  <c r="B11" i="27"/>
  <c r="H59" i="27"/>
  <c r="D7" i="27"/>
  <c r="D5" i="27"/>
  <c r="Y13" i="30"/>
  <c r="F59" i="27"/>
  <c r="C11" i="27"/>
  <c r="D59" i="27"/>
  <c r="C9" i="27"/>
  <c r="C7" i="27"/>
  <c r="U13" i="30"/>
  <c r="K59" i="27"/>
  <c r="D11" i="27"/>
  <c r="J59" i="27"/>
  <c r="E9" i="27"/>
  <c r="G59" i="27"/>
  <c r="D9" i="27"/>
  <c r="U59" i="27"/>
  <c r="E11" i="27"/>
  <c r="X59" i="27"/>
  <c r="C13" i="27"/>
  <c r="L59" i="27"/>
  <c r="F7" i="27"/>
  <c r="E59" i="53"/>
  <c r="B11" i="53"/>
  <c r="K59" i="53"/>
  <c r="D11" i="53"/>
  <c r="V59" i="50"/>
  <c r="D13" i="50"/>
  <c r="X59" i="41"/>
  <c r="C13" i="41"/>
  <c r="E59" i="54"/>
  <c r="B11" i="54"/>
  <c r="G59" i="57"/>
  <c r="D9" i="57"/>
  <c r="Y58" i="57"/>
  <c r="N59" i="57"/>
  <c r="F9" i="57"/>
  <c r="S59" i="61"/>
  <c r="G13" i="61"/>
  <c r="S59" i="49"/>
  <c r="G13" i="49"/>
  <c r="O59" i="52"/>
  <c r="G9" i="52"/>
  <c r="R59" i="32"/>
  <c r="F13" i="32"/>
  <c r="D59" i="46"/>
  <c r="C9" i="46"/>
  <c r="I59" i="63"/>
  <c r="E7" i="63"/>
  <c r="D5" i="63"/>
  <c r="Y47" i="30"/>
  <c r="F59" i="63"/>
  <c r="C11" i="63"/>
  <c r="L59" i="63"/>
  <c r="F7" i="63"/>
  <c r="J59" i="63"/>
  <c r="E9" i="63"/>
  <c r="P59" i="63"/>
  <c r="F11" i="63"/>
  <c r="X47" i="30"/>
  <c r="W59" i="63"/>
  <c r="B13" i="63"/>
  <c r="K59" i="63"/>
  <c r="D11" i="63"/>
  <c r="B59" i="63"/>
  <c r="B7" i="63"/>
  <c r="D59" i="63"/>
  <c r="C9" i="63"/>
  <c r="C7" i="63"/>
  <c r="U47" i="30"/>
  <c r="X59" i="63"/>
  <c r="C13" i="63"/>
  <c r="R59" i="63"/>
  <c r="F13" i="63"/>
  <c r="O59" i="63"/>
  <c r="G9" i="63"/>
  <c r="C59" i="63"/>
  <c r="B9" i="63"/>
  <c r="W47" i="30"/>
  <c r="E59" i="63"/>
  <c r="B11" i="63"/>
  <c r="U59" i="63"/>
  <c r="E11" i="63"/>
  <c r="G59" i="63"/>
  <c r="D9" i="63"/>
  <c r="P59" i="51"/>
  <c r="F11" i="51"/>
  <c r="X35" i="30"/>
  <c r="Y58" i="37"/>
  <c r="R59" i="37"/>
  <c r="F13" i="37"/>
  <c r="G59" i="37"/>
  <c r="D9" i="37"/>
  <c r="P59" i="22"/>
  <c r="F11" i="22"/>
  <c r="X8" i="30"/>
  <c r="Y58" i="39"/>
  <c r="F59" i="39"/>
  <c r="C11" i="39"/>
  <c r="Y58" i="20"/>
  <c r="H59" i="20"/>
  <c r="D7" i="20"/>
  <c r="N59" i="20"/>
  <c r="F9" i="20"/>
  <c r="S59" i="28"/>
  <c r="G13" i="28"/>
  <c r="D5" i="60"/>
  <c r="Y44" i="30"/>
  <c r="J59" i="37"/>
  <c r="E9" i="37"/>
  <c r="C59" i="53"/>
  <c r="B9" i="53"/>
  <c r="W37" i="30"/>
  <c r="J59" i="53"/>
  <c r="E9" i="53"/>
  <c r="E59" i="50"/>
  <c r="B11" i="50"/>
  <c r="I59" i="41"/>
  <c r="E7" i="41"/>
  <c r="L59" i="69"/>
  <c r="F7" i="69"/>
  <c r="J59" i="69"/>
  <c r="E9" i="69"/>
  <c r="D59" i="69"/>
  <c r="C9" i="69"/>
  <c r="E59" i="69"/>
  <c r="B11" i="69"/>
  <c r="T59" i="69"/>
  <c r="S59" i="69"/>
  <c r="G13" i="69"/>
  <c r="U59" i="69"/>
  <c r="E11" i="69"/>
  <c r="R59" i="69"/>
  <c r="F13" i="69"/>
  <c r="F59" i="69"/>
  <c r="C11" i="69"/>
  <c r="W59" i="69"/>
  <c r="B13" i="69"/>
  <c r="G59" i="69"/>
  <c r="D9" i="69"/>
  <c r="I59" i="69"/>
  <c r="E7" i="69"/>
  <c r="P59" i="69"/>
  <c r="F11" i="69"/>
  <c r="X53" i="30"/>
  <c r="J59" i="54"/>
  <c r="E9" i="54"/>
  <c r="D59" i="57"/>
  <c r="C9" i="57"/>
  <c r="P59" i="57"/>
  <c r="F11" i="57"/>
  <c r="X41" i="30"/>
  <c r="Y58" i="35"/>
  <c r="Q59" i="35"/>
  <c r="G11" i="35"/>
  <c r="C59" i="32"/>
  <c r="B9" i="32"/>
  <c r="W16" i="30"/>
  <c r="N59" i="46"/>
  <c r="F9" i="46"/>
  <c r="Y58" i="64"/>
  <c r="S59" i="64"/>
  <c r="G13" i="64"/>
  <c r="G59" i="64"/>
  <c r="D9" i="64"/>
  <c r="N59" i="56"/>
  <c r="F9" i="56"/>
  <c r="W59" i="37"/>
  <c r="B13" i="37"/>
  <c r="T59" i="21"/>
  <c r="V59" i="20"/>
  <c r="D13" i="20"/>
  <c r="T59" i="20"/>
  <c r="V59" i="36"/>
  <c r="D13" i="36"/>
  <c r="H59" i="36"/>
  <c r="D7" i="36"/>
  <c r="J59" i="36"/>
  <c r="E9" i="36"/>
  <c r="Q59" i="36"/>
  <c r="G11" i="36"/>
  <c r="D59" i="36"/>
  <c r="C9" i="36"/>
  <c r="U59" i="36"/>
  <c r="E11" i="36"/>
  <c r="S59" i="36"/>
  <c r="G13" i="36"/>
  <c r="R59" i="36"/>
  <c r="F13" i="36"/>
  <c r="O59" i="36"/>
  <c r="G9" i="36"/>
  <c r="I59" i="36"/>
  <c r="E7" i="36"/>
  <c r="C59" i="36"/>
  <c r="B9" i="36"/>
  <c r="W20" i="30"/>
  <c r="T59" i="36"/>
  <c r="W59" i="36"/>
  <c r="B13" i="36"/>
  <c r="G59" i="36"/>
  <c r="D9" i="36"/>
  <c r="N59" i="36"/>
  <c r="F9" i="36"/>
  <c r="E59" i="36"/>
  <c r="B11" i="36"/>
  <c r="M59" i="36"/>
  <c r="G7" i="36"/>
  <c r="C7" i="60"/>
  <c r="U44" i="30"/>
  <c r="N59" i="53"/>
  <c r="F9" i="53"/>
  <c r="T59" i="53"/>
  <c r="T59" i="50"/>
  <c r="B59" i="41"/>
  <c r="B7" i="41"/>
  <c r="U59" i="35"/>
  <c r="E11" i="35"/>
  <c r="L59" i="35"/>
  <c r="F7" i="35"/>
  <c r="W59" i="46"/>
  <c r="B13" i="46"/>
  <c r="U59" i="59"/>
  <c r="E11" i="59"/>
  <c r="B59" i="51"/>
  <c r="B7" i="51"/>
  <c r="M59" i="56"/>
  <c r="G7" i="56"/>
  <c r="B59" i="69"/>
  <c r="B7" i="69"/>
  <c r="M59" i="37"/>
  <c r="G7" i="37"/>
  <c r="T20" i="30"/>
  <c r="W59" i="20"/>
  <c r="B13" i="20"/>
  <c r="X59" i="20"/>
  <c r="C13" i="20"/>
  <c r="K59" i="36"/>
  <c r="D11" i="36"/>
  <c r="F5" i="60"/>
  <c r="Z44" i="30"/>
  <c r="P59" i="48"/>
  <c r="F11" i="48"/>
  <c r="X32" i="30"/>
  <c r="C59" i="69"/>
  <c r="B9" i="69"/>
  <c r="W53" i="30"/>
  <c r="F59" i="46"/>
  <c r="C11" i="46"/>
  <c r="M59" i="46"/>
  <c r="G7" i="46"/>
  <c r="J59" i="64"/>
  <c r="E9" i="64"/>
  <c r="K59" i="51"/>
  <c r="D11" i="51"/>
  <c r="X59" i="69"/>
  <c r="C13" i="69"/>
  <c r="C59" i="20"/>
  <c r="B9" i="20"/>
  <c r="W6" i="30"/>
  <c r="P59" i="20"/>
  <c r="F11" i="20"/>
  <c r="X6" i="30"/>
  <c r="C7" i="45"/>
  <c r="U29" i="30"/>
  <c r="K59" i="61"/>
  <c r="D11" i="61"/>
  <c r="F59" i="41"/>
  <c r="C11" i="41"/>
  <c r="D59" i="41"/>
  <c r="C9" i="41"/>
  <c r="C7" i="41"/>
  <c r="U25" i="30"/>
  <c r="U59" i="21"/>
  <c r="E11" i="21"/>
  <c r="M59" i="35"/>
  <c r="G7" i="35"/>
  <c r="N59" i="37"/>
  <c r="F9" i="37"/>
  <c r="T59" i="56"/>
  <c r="N59" i="39"/>
  <c r="F9" i="39"/>
  <c r="I59" i="20"/>
  <c r="E7" i="20"/>
  <c r="D59" i="20"/>
  <c r="C9" i="20"/>
  <c r="B59" i="70"/>
  <c r="B7" i="70"/>
  <c r="Q59" i="70"/>
  <c r="G11" i="70"/>
  <c r="R59" i="70"/>
  <c r="F13" i="70"/>
  <c r="K59" i="70"/>
  <c r="D11" i="70"/>
  <c r="F59" i="70"/>
  <c r="C11" i="70"/>
  <c r="T59" i="70"/>
  <c r="G59" i="70"/>
  <c r="D9" i="70"/>
  <c r="D59" i="70"/>
  <c r="C9" i="70"/>
  <c r="C7" i="70"/>
  <c r="U54" i="30"/>
  <c r="E59" i="70"/>
  <c r="B11" i="70"/>
  <c r="X59" i="70"/>
  <c r="C13" i="70"/>
  <c r="L59" i="70"/>
  <c r="F7" i="70"/>
  <c r="N59" i="70"/>
  <c r="F9" i="70"/>
  <c r="M59" i="70"/>
  <c r="G7" i="70"/>
  <c r="S59" i="70"/>
  <c r="G13" i="70"/>
  <c r="P59" i="54"/>
  <c r="F11" i="54"/>
  <c r="X38" i="30"/>
  <c r="B59" i="53"/>
  <c r="B7" i="53"/>
  <c r="G59" i="32"/>
  <c r="D9" i="32"/>
  <c r="I59" i="68"/>
  <c r="E7" i="68"/>
  <c r="J59" i="68"/>
  <c r="E9" i="68"/>
  <c r="Q59" i="68"/>
  <c r="G11" i="68"/>
  <c r="X59" i="68"/>
  <c r="C13" i="68"/>
  <c r="W59" i="68"/>
  <c r="B13" i="68"/>
  <c r="S59" i="68"/>
  <c r="G13" i="68"/>
  <c r="E59" i="68"/>
  <c r="B11" i="68"/>
  <c r="N59" i="68"/>
  <c r="F9" i="68"/>
  <c r="P59" i="68"/>
  <c r="F11" i="68"/>
  <c r="X52" i="30"/>
  <c r="C59" i="68"/>
  <c r="B9" i="68"/>
  <c r="W52" i="30"/>
  <c r="R59" i="68"/>
  <c r="F13" i="68"/>
  <c r="F59" i="68"/>
  <c r="C11" i="68"/>
  <c r="T59" i="68"/>
  <c r="U59" i="68"/>
  <c r="E11" i="68"/>
  <c r="L59" i="68"/>
  <c r="F7" i="68"/>
  <c r="H59" i="68"/>
  <c r="D7" i="68"/>
  <c r="D59" i="68"/>
  <c r="C9" i="68"/>
  <c r="C59" i="46"/>
  <c r="B9" i="46"/>
  <c r="W30" i="30"/>
  <c r="S59" i="35"/>
  <c r="G13" i="35"/>
  <c r="S59" i="20"/>
  <c r="G13" i="20"/>
  <c r="I59" i="53"/>
  <c r="E7" i="53"/>
  <c r="F5" i="23"/>
  <c r="Z9" i="30"/>
  <c r="D59" i="50"/>
  <c r="C9" i="50"/>
  <c r="I59" i="57"/>
  <c r="E7" i="57"/>
  <c r="K59" i="69"/>
  <c r="D11" i="69"/>
  <c r="H59" i="46"/>
  <c r="D7" i="46"/>
  <c r="M59" i="41"/>
  <c r="G7" i="41"/>
  <c r="J59" i="50"/>
  <c r="E9" i="50"/>
  <c r="Q59" i="48"/>
  <c r="G11" i="48"/>
  <c r="H59" i="70"/>
  <c r="D7" i="70"/>
  <c r="H59" i="50"/>
  <c r="D7" i="50"/>
  <c r="V59" i="54"/>
  <c r="D13" i="54"/>
  <c r="S59" i="59"/>
  <c r="G13" i="59"/>
  <c r="T8" i="30"/>
  <c r="L59" i="39"/>
  <c r="F7" i="39"/>
  <c r="R59" i="53"/>
  <c r="F13" i="53"/>
  <c r="W59" i="50"/>
  <c r="B13" i="50"/>
  <c r="M59" i="54"/>
  <c r="G7" i="54"/>
  <c r="G59" i="68"/>
  <c r="D9" i="68"/>
  <c r="F5" i="45"/>
  <c r="Z29" i="30"/>
  <c r="U51" i="30"/>
  <c r="B5" i="67"/>
  <c r="V51" i="30"/>
  <c r="C59" i="70"/>
  <c r="B9" i="70"/>
  <c r="W54" i="30"/>
  <c r="P59" i="46"/>
  <c r="F11" i="46"/>
  <c r="X30" i="30"/>
  <c r="K59" i="64"/>
  <c r="D11" i="64"/>
  <c r="W59" i="51"/>
  <c r="B13" i="51"/>
  <c r="I59" i="55"/>
  <c r="E7" i="55"/>
  <c r="U59" i="56"/>
  <c r="E11" i="56"/>
  <c r="W59" i="48"/>
  <c r="B13" i="48"/>
  <c r="M59" i="32"/>
  <c r="G7" i="32"/>
  <c r="Q59" i="50"/>
  <c r="G11" i="50"/>
  <c r="D5" i="40"/>
  <c r="Y24" i="30"/>
  <c r="H59" i="37"/>
  <c r="D7" i="37"/>
  <c r="U59" i="70"/>
  <c r="E11" i="70"/>
  <c r="O59" i="20"/>
  <c r="G9" i="20"/>
  <c r="B5" i="60"/>
  <c r="V44" i="30"/>
  <c r="T44" i="30"/>
  <c r="C7" i="23"/>
  <c r="U9" i="30"/>
  <c r="O59" i="50"/>
  <c r="G9" i="50"/>
  <c r="N59" i="41"/>
  <c r="F9" i="41"/>
  <c r="J59" i="57"/>
  <c r="E9" i="57"/>
  <c r="M59" i="69"/>
  <c r="G7" i="69"/>
  <c r="L59" i="46"/>
  <c r="F7" i="46"/>
  <c r="L59" i="64"/>
  <c r="F7" i="64"/>
  <c r="Q59" i="69"/>
  <c r="G11" i="69"/>
  <c r="D59" i="37"/>
  <c r="C9" i="37"/>
  <c r="P59" i="32"/>
  <c r="F11" i="32"/>
  <c r="X16" i="30"/>
  <c r="W59" i="64"/>
  <c r="B13" i="64"/>
  <c r="I59" i="39"/>
  <c r="E7" i="39"/>
  <c r="L59" i="20"/>
  <c r="F7" i="20"/>
  <c r="M59" i="20"/>
  <c r="G7" i="20"/>
  <c r="Q59" i="20"/>
  <c r="G11" i="20"/>
  <c r="R59" i="20"/>
  <c r="F13" i="20"/>
  <c r="F5" i="20"/>
  <c r="Z6" i="30"/>
  <c r="L59" i="61"/>
  <c r="F7" i="61"/>
  <c r="O59" i="61"/>
  <c r="G9" i="61"/>
  <c r="C59" i="61"/>
  <c r="B9" i="61"/>
  <c r="W45" i="30"/>
  <c r="P59" i="61"/>
  <c r="F11" i="61"/>
  <c r="X45" i="30"/>
  <c r="F59" i="61"/>
  <c r="C11" i="61"/>
  <c r="B59" i="61"/>
  <c r="B7" i="61"/>
  <c r="W59" i="61"/>
  <c r="B13" i="61"/>
  <c r="U59" i="61"/>
  <c r="E11" i="61"/>
  <c r="N59" i="61"/>
  <c r="F9" i="61"/>
  <c r="Q59" i="61"/>
  <c r="G11" i="61"/>
  <c r="R59" i="61"/>
  <c r="F13" i="61"/>
  <c r="E59" i="61"/>
  <c r="B11" i="61"/>
  <c r="J59" i="61"/>
  <c r="E9" i="61"/>
  <c r="G59" i="61"/>
  <c r="D9" i="61"/>
  <c r="I59" i="61"/>
  <c r="E7" i="61"/>
  <c r="H59" i="61"/>
  <c r="D7" i="61"/>
  <c r="D5" i="61"/>
  <c r="Y45" i="30"/>
  <c r="M59" i="61"/>
  <c r="G7" i="61"/>
  <c r="W59" i="49"/>
  <c r="B13" i="49"/>
  <c r="R59" i="49"/>
  <c r="F13" i="49"/>
  <c r="F59" i="49"/>
  <c r="C11" i="49"/>
  <c r="G59" i="49"/>
  <c r="D9" i="49"/>
  <c r="I59" i="49"/>
  <c r="E7" i="49"/>
  <c r="H59" i="49"/>
  <c r="D7" i="49"/>
  <c r="V59" i="49"/>
  <c r="D13" i="49"/>
  <c r="U59" i="49"/>
  <c r="E11" i="49"/>
  <c r="J59" i="49"/>
  <c r="E9" i="49"/>
  <c r="B59" i="49"/>
  <c r="B7" i="49"/>
  <c r="P59" i="49"/>
  <c r="F11" i="49"/>
  <c r="X33" i="30"/>
  <c r="T59" i="49"/>
  <c r="L59" i="49"/>
  <c r="F7" i="49"/>
  <c r="F5" i="49"/>
  <c r="Z33" i="30"/>
  <c r="C59" i="49"/>
  <c r="B9" i="49"/>
  <c r="W33" i="30"/>
  <c r="E59" i="49"/>
  <c r="B11" i="49"/>
  <c r="C7" i="49"/>
  <c r="U33" i="30"/>
  <c r="Q59" i="49"/>
  <c r="G11" i="49"/>
  <c r="K59" i="49"/>
  <c r="D11" i="49"/>
  <c r="P59" i="59"/>
  <c r="F11" i="59"/>
  <c r="X43" i="30"/>
  <c r="W59" i="59"/>
  <c r="B13" i="59"/>
  <c r="L59" i="59"/>
  <c r="F7" i="59"/>
  <c r="O59" i="59"/>
  <c r="G9" i="59"/>
  <c r="R59" i="59"/>
  <c r="F13" i="59"/>
  <c r="Q59" i="59"/>
  <c r="G11" i="59"/>
  <c r="N59" i="59"/>
  <c r="F9" i="59"/>
  <c r="B59" i="59"/>
  <c r="B7" i="59"/>
  <c r="K59" i="59"/>
  <c r="D11" i="59"/>
  <c r="M59" i="59"/>
  <c r="G7" i="59"/>
  <c r="E59" i="59"/>
  <c r="B11" i="59"/>
  <c r="D59" i="59"/>
  <c r="C9" i="59"/>
  <c r="T59" i="59"/>
  <c r="H59" i="59"/>
  <c r="D7" i="59"/>
  <c r="D5" i="59"/>
  <c r="Y43" i="30"/>
  <c r="J59" i="59"/>
  <c r="E9" i="59"/>
  <c r="H59" i="69"/>
  <c r="D7" i="69"/>
  <c r="I59" i="43"/>
  <c r="E7" i="43"/>
  <c r="E59" i="43"/>
  <c r="B11" i="43"/>
  <c r="X59" i="43"/>
  <c r="C13" i="43"/>
  <c r="M59" i="43"/>
  <c r="G7" i="43"/>
  <c r="F5" i="43"/>
  <c r="Z27" i="30"/>
  <c r="U59" i="43"/>
  <c r="E11" i="43"/>
  <c r="F59" i="43"/>
  <c r="C11" i="43"/>
  <c r="C7" i="43"/>
  <c r="U27" i="30"/>
  <c r="O59" i="43"/>
  <c r="G9" i="43"/>
  <c r="G59" i="43"/>
  <c r="D9" i="43"/>
  <c r="J59" i="43"/>
  <c r="E9" i="43"/>
  <c r="S59" i="43"/>
  <c r="G13" i="43"/>
  <c r="H59" i="43"/>
  <c r="D7" i="43"/>
  <c r="B59" i="43"/>
  <c r="B7" i="43"/>
  <c r="W59" i="43"/>
  <c r="B13" i="43"/>
  <c r="C59" i="43"/>
  <c r="B9" i="43"/>
  <c r="W27" i="30"/>
  <c r="T59" i="43"/>
  <c r="K59" i="43"/>
  <c r="D11" i="43"/>
  <c r="P59" i="43"/>
  <c r="F11" i="43"/>
  <c r="X27" i="30"/>
  <c r="I59" i="32"/>
  <c r="E7" i="32"/>
  <c r="M59" i="50"/>
  <c r="G7" i="50"/>
  <c r="C59" i="57"/>
  <c r="B9" i="57"/>
  <c r="W41" i="30"/>
  <c r="K59" i="46"/>
  <c r="D11" i="46"/>
  <c r="B59" i="32"/>
  <c r="B7" i="32"/>
  <c r="O59" i="70"/>
  <c r="G9" i="70"/>
  <c r="L59" i="37"/>
  <c r="F7" i="37"/>
  <c r="V59" i="64"/>
  <c r="D13" i="64"/>
  <c r="J59" i="56"/>
  <c r="E9" i="56"/>
  <c r="J59" i="62"/>
  <c r="E9" i="62"/>
  <c r="U59" i="53"/>
  <c r="E11" i="53"/>
  <c r="K59" i="32"/>
  <c r="D11" i="32"/>
  <c r="L59" i="41"/>
  <c r="F7" i="41"/>
  <c r="I59" i="52"/>
  <c r="E7" i="52"/>
  <c r="P59" i="24"/>
  <c r="F11" i="24"/>
  <c r="X10" i="30"/>
  <c r="F59" i="24"/>
  <c r="C11" i="24"/>
  <c r="I59" i="24"/>
  <c r="E7" i="24"/>
  <c r="V59" i="24"/>
  <c r="D13" i="24"/>
  <c r="J59" i="24"/>
  <c r="E9" i="24"/>
  <c r="G59" i="24"/>
  <c r="D9" i="24"/>
  <c r="B59" i="24"/>
  <c r="B7" i="24"/>
  <c r="R59" i="24"/>
  <c r="F13" i="24"/>
  <c r="N59" i="24"/>
  <c r="F9" i="24"/>
  <c r="C59" i="24"/>
  <c r="B9" i="24"/>
  <c r="W10" i="30"/>
  <c r="L59" i="24"/>
  <c r="F7" i="24"/>
  <c r="Q59" i="24"/>
  <c r="G11" i="24"/>
  <c r="H59" i="24"/>
  <c r="D7" i="24"/>
  <c r="D5" i="24"/>
  <c r="Y10" i="30"/>
  <c r="K59" i="24"/>
  <c r="D11" i="24"/>
  <c r="S59" i="24"/>
  <c r="G13" i="24"/>
  <c r="M59" i="24"/>
  <c r="G7" i="24"/>
  <c r="B59" i="48"/>
  <c r="B7" i="48"/>
  <c r="M59" i="49"/>
  <c r="G7" i="49"/>
  <c r="Q59" i="56"/>
  <c r="G11" i="56"/>
  <c r="V59" i="35"/>
  <c r="D13" i="35"/>
  <c r="T59" i="46"/>
  <c r="L59" i="32"/>
  <c r="F7" i="32"/>
  <c r="Q59" i="39"/>
  <c r="G11" i="39"/>
  <c r="Y58" i="31"/>
  <c r="U59" i="31"/>
  <c r="E11" i="31"/>
  <c r="G59" i="31"/>
  <c r="D9" i="31"/>
  <c r="F59" i="48"/>
  <c r="C11" i="48"/>
  <c r="N59" i="49"/>
  <c r="F9" i="49"/>
  <c r="L59" i="53"/>
  <c r="F7" i="53"/>
  <c r="E59" i="32"/>
  <c r="B11" i="32"/>
  <c r="P59" i="66"/>
  <c r="F11" i="66"/>
  <c r="X50" i="30"/>
  <c r="H59" i="66"/>
  <c r="D7" i="66"/>
  <c r="S59" i="66"/>
  <c r="G13" i="66"/>
  <c r="W59" i="66"/>
  <c r="B13" i="66"/>
  <c r="D59" i="66"/>
  <c r="C9" i="66"/>
  <c r="C7" i="66"/>
  <c r="U50" i="30"/>
  <c r="Q59" i="66"/>
  <c r="G11" i="66"/>
  <c r="V59" i="66"/>
  <c r="D13" i="66"/>
  <c r="L59" i="66"/>
  <c r="F7" i="66"/>
  <c r="I59" i="66"/>
  <c r="E7" i="66"/>
  <c r="C59" i="66"/>
  <c r="B9" i="66"/>
  <c r="W50" i="30"/>
  <c r="U59" i="66"/>
  <c r="E11" i="66"/>
  <c r="B59" i="66"/>
  <c r="B7" i="66"/>
  <c r="T59" i="66"/>
  <c r="K59" i="66"/>
  <c r="D11" i="66"/>
  <c r="R59" i="66"/>
  <c r="F13" i="66"/>
  <c r="J59" i="66"/>
  <c r="E9" i="66"/>
  <c r="E59" i="66"/>
  <c r="B11" i="66"/>
  <c r="H59" i="54"/>
  <c r="D7" i="54"/>
  <c r="P59" i="36"/>
  <c r="F11" i="36"/>
  <c r="X20" i="30"/>
  <c r="O59" i="24"/>
  <c r="G9" i="24"/>
  <c r="W59" i="24"/>
  <c r="B13" i="24"/>
  <c r="C7" i="40"/>
  <c r="U24" i="30"/>
  <c r="X59" i="46"/>
  <c r="C13" i="46"/>
  <c r="X59" i="32"/>
  <c r="C13" i="32"/>
  <c r="F59" i="59"/>
  <c r="C11" i="59"/>
  <c r="L59" i="48"/>
  <c r="F7" i="48"/>
  <c r="X59" i="61"/>
  <c r="C13" i="61"/>
  <c r="D5" i="23"/>
  <c r="Y9" i="30"/>
  <c r="D59" i="32"/>
  <c r="C9" i="32"/>
  <c r="C7" i="32"/>
  <c r="U16" i="30"/>
  <c r="S59" i="53"/>
  <c r="G13" i="53"/>
  <c r="N59" i="50"/>
  <c r="F9" i="50"/>
  <c r="G59" i="66"/>
  <c r="D9" i="66"/>
  <c r="S59" i="41"/>
  <c r="G13" i="41"/>
  <c r="E59" i="24"/>
  <c r="B11" i="24"/>
  <c r="U59" i="32"/>
  <c r="E11" i="32"/>
  <c r="L59" i="25"/>
  <c r="F7" i="25"/>
  <c r="T59" i="25"/>
  <c r="I59" i="25"/>
  <c r="E7" i="25"/>
  <c r="C59" i="25"/>
  <c r="B9" i="25"/>
  <c r="W11" i="30"/>
  <c r="W59" i="25"/>
  <c r="B13" i="25"/>
  <c r="K59" i="25"/>
  <c r="D11" i="25"/>
  <c r="J59" i="25"/>
  <c r="E9" i="25"/>
  <c r="B59" i="25"/>
  <c r="B7" i="25"/>
  <c r="D59" i="25"/>
  <c r="C9" i="25"/>
  <c r="C7" i="25"/>
  <c r="U11" i="30"/>
  <c r="X59" i="25"/>
  <c r="C13" i="25"/>
  <c r="H59" i="25"/>
  <c r="D7" i="25"/>
  <c r="D5" i="25"/>
  <c r="Y11" i="30"/>
  <c r="Q59" i="25"/>
  <c r="G11" i="25"/>
  <c r="S59" i="25"/>
  <c r="G13" i="25"/>
  <c r="V59" i="25"/>
  <c r="D13" i="25"/>
  <c r="F59" i="25"/>
  <c r="C11" i="25"/>
  <c r="G59" i="25"/>
  <c r="D9" i="25"/>
  <c r="U59" i="25"/>
  <c r="E11" i="25"/>
  <c r="M59" i="25"/>
  <c r="G7" i="25"/>
  <c r="T59" i="35"/>
  <c r="V59" i="46"/>
  <c r="D13" i="46"/>
  <c r="X59" i="52"/>
  <c r="C13" i="52"/>
  <c r="C59" i="64"/>
  <c r="B9" i="64"/>
  <c r="W48" i="30"/>
  <c r="Q59" i="51"/>
  <c r="G11" i="51"/>
  <c r="P59" i="27"/>
  <c r="F11" i="27"/>
  <c r="X13" i="30"/>
  <c r="W59" i="32"/>
  <c r="B13" i="32"/>
  <c r="P59" i="37"/>
  <c r="F11" i="37"/>
  <c r="X21" i="30"/>
  <c r="P59" i="25"/>
  <c r="F11" i="25"/>
  <c r="X11" i="30"/>
  <c r="B5" i="47"/>
  <c r="V31" i="30"/>
  <c r="E59" i="58"/>
  <c r="B11" i="58"/>
  <c r="C7" i="58"/>
  <c r="U42" i="30"/>
  <c r="C59" i="58"/>
  <c r="B9" i="58"/>
  <c r="W42" i="30"/>
  <c r="K59" i="58"/>
  <c r="D11" i="58"/>
  <c r="U59" i="58"/>
  <c r="E11" i="58"/>
  <c r="L59" i="58"/>
  <c r="F7" i="58"/>
  <c r="J59" i="58"/>
  <c r="E9" i="58"/>
  <c r="B59" i="58"/>
  <c r="B7" i="58"/>
  <c r="G59" i="58"/>
  <c r="D9" i="58"/>
  <c r="X59" i="58"/>
  <c r="C13" i="58"/>
  <c r="M59" i="58"/>
  <c r="G7" i="58"/>
  <c r="I59" i="58"/>
  <c r="E7" i="58"/>
  <c r="F59" i="58"/>
  <c r="C11" i="58"/>
  <c r="R59" i="58"/>
  <c r="F13" i="58"/>
  <c r="N59" i="58"/>
  <c r="F9" i="58"/>
  <c r="H59" i="58"/>
  <c r="D7" i="58"/>
  <c r="P59" i="58"/>
  <c r="F11" i="58"/>
  <c r="X42" i="30"/>
  <c r="T59" i="58"/>
  <c r="D59" i="53"/>
  <c r="C9" i="53"/>
  <c r="C7" i="53"/>
  <c r="U37" i="30"/>
  <c r="F59" i="50"/>
  <c r="C11" i="50"/>
  <c r="R59" i="41"/>
  <c r="F13" i="41"/>
  <c r="C59" i="41"/>
  <c r="B9" i="41"/>
  <c r="W25" i="30"/>
  <c r="W59" i="54"/>
  <c r="B13" i="54"/>
  <c r="B59" i="54"/>
  <c r="B7" i="54"/>
  <c r="F59" i="57"/>
  <c r="C11" i="57"/>
  <c r="O59" i="32"/>
  <c r="G9" i="32"/>
  <c r="H59" i="32"/>
  <c r="D7" i="32"/>
  <c r="D5" i="32"/>
  <c r="Y16" i="30"/>
  <c r="V59" i="69"/>
  <c r="D13" i="69"/>
  <c r="I59" i="46"/>
  <c r="E7" i="46"/>
  <c r="I59" i="64"/>
  <c r="E7" i="64"/>
  <c r="M59" i="51"/>
  <c r="G7" i="51"/>
  <c r="V59" i="32"/>
  <c r="D13" i="32"/>
  <c r="O59" i="37"/>
  <c r="G9" i="37"/>
  <c r="X59" i="48"/>
  <c r="C13" i="48"/>
  <c r="Q59" i="62"/>
  <c r="G11" i="62"/>
  <c r="D59" i="61"/>
  <c r="C9" i="61"/>
  <c r="C7" i="61"/>
  <c r="U45" i="30"/>
  <c r="O59" i="53"/>
  <c r="G9" i="53"/>
  <c r="R59" i="50"/>
  <c r="F13" i="50"/>
  <c r="P59" i="41"/>
  <c r="F11" i="41"/>
  <c r="X25" i="30"/>
  <c r="K59" i="41"/>
  <c r="D11" i="41"/>
  <c r="L59" i="54"/>
  <c r="F7" i="54"/>
  <c r="X59" i="54"/>
  <c r="C13" i="54"/>
  <c r="U59" i="57"/>
  <c r="E11" i="57"/>
  <c r="Y58" i="65"/>
  <c r="Q59" i="65"/>
  <c r="G11" i="65"/>
  <c r="R59" i="46"/>
  <c r="F13" i="46"/>
  <c r="S59" i="32"/>
  <c r="G13" i="32"/>
  <c r="E59" i="21"/>
  <c r="B11" i="21"/>
  <c r="B59" i="64"/>
  <c r="B7" i="64"/>
  <c r="R59" i="51"/>
  <c r="F13" i="51"/>
  <c r="F59" i="51"/>
  <c r="C11" i="51"/>
  <c r="T59" i="37"/>
  <c r="W59" i="55"/>
  <c r="B13" i="55"/>
  <c r="Q59" i="55"/>
  <c r="G11" i="55"/>
  <c r="M59" i="55"/>
  <c r="G7" i="55"/>
  <c r="V59" i="55"/>
  <c r="D13" i="55"/>
  <c r="P59" i="55"/>
  <c r="F11" i="55"/>
  <c r="X39" i="30"/>
  <c r="B59" i="55"/>
  <c r="B7" i="55"/>
  <c r="X59" i="55"/>
  <c r="C13" i="55"/>
  <c r="T59" i="55"/>
  <c r="L59" i="55"/>
  <c r="F7" i="55"/>
  <c r="E59" i="55"/>
  <c r="B11" i="55"/>
  <c r="K59" i="55"/>
  <c r="D11" i="55"/>
  <c r="R59" i="55"/>
  <c r="F13" i="55"/>
  <c r="J59" i="55"/>
  <c r="E9" i="55"/>
  <c r="G59" i="55"/>
  <c r="D9" i="55"/>
  <c r="D5" i="55"/>
  <c r="Y39" i="30"/>
  <c r="O59" i="55"/>
  <c r="G9" i="55"/>
  <c r="N59" i="55"/>
  <c r="F9" i="55"/>
  <c r="D59" i="55"/>
  <c r="C9" i="55"/>
  <c r="U59" i="55"/>
  <c r="E11" i="55"/>
  <c r="S59" i="55"/>
  <c r="G13" i="55"/>
  <c r="H59" i="39"/>
  <c r="D7" i="39"/>
  <c r="K59" i="20"/>
  <c r="D11" i="20"/>
  <c r="H59" i="31"/>
  <c r="D7" i="31"/>
  <c r="K59" i="50"/>
  <c r="D11" i="50"/>
  <c r="E59" i="52"/>
  <c r="B11" i="52"/>
  <c r="P59" i="52"/>
  <c r="F11" i="52"/>
  <c r="X36" i="30"/>
  <c r="T59" i="52"/>
  <c r="L59" i="52"/>
  <c r="F7" i="52"/>
  <c r="R59" i="52"/>
  <c r="F13" i="52"/>
  <c r="B59" i="52"/>
  <c r="B7" i="52"/>
  <c r="U59" i="52"/>
  <c r="E11" i="52"/>
  <c r="Q59" i="52"/>
  <c r="G11" i="52"/>
  <c r="F59" i="52"/>
  <c r="C11" i="52"/>
  <c r="K59" i="52"/>
  <c r="D11" i="52"/>
  <c r="M59" i="52"/>
  <c r="G7" i="52"/>
  <c r="H59" i="52"/>
  <c r="D7" i="52"/>
  <c r="D5" i="52"/>
  <c r="Y36" i="30"/>
  <c r="S59" i="52"/>
  <c r="G13" i="52"/>
  <c r="N59" i="52"/>
  <c r="F9" i="52"/>
  <c r="J59" i="52"/>
  <c r="E9" i="52"/>
  <c r="V59" i="52"/>
  <c r="D13" i="52"/>
  <c r="D59" i="52"/>
  <c r="C9" i="52"/>
  <c r="C7" i="52"/>
  <c r="U36" i="30"/>
  <c r="I59" i="35"/>
  <c r="E7" i="35"/>
  <c r="R59" i="35"/>
  <c r="F13" i="35"/>
  <c r="G59" i="46"/>
  <c r="D9" i="46"/>
  <c r="Y58" i="46"/>
  <c r="O59" i="46"/>
  <c r="G9" i="46"/>
  <c r="O59" i="51"/>
  <c r="G9" i="51"/>
  <c r="N59" i="51"/>
  <c r="F9" i="51"/>
  <c r="C59" i="52"/>
  <c r="B9" i="52"/>
  <c r="W36" i="30"/>
  <c r="K59" i="37"/>
  <c r="D11" i="37"/>
  <c r="C59" i="37"/>
  <c r="B9" i="37"/>
  <c r="W21" i="30"/>
  <c r="T59" i="32"/>
  <c r="U59" i="20"/>
  <c r="E11" i="20"/>
  <c r="L59" i="36"/>
  <c r="F7" i="36"/>
  <c r="B5" i="45"/>
  <c r="V29" i="30"/>
  <c r="T29" i="30"/>
  <c r="J59" i="31"/>
  <c r="E9" i="31"/>
  <c r="K59" i="62"/>
  <c r="D11" i="62"/>
  <c r="J59" i="41"/>
  <c r="E9" i="41"/>
  <c r="S59" i="54"/>
  <c r="G13" i="54"/>
  <c r="H59" i="35"/>
  <c r="D7" i="35"/>
  <c r="J59" i="35"/>
  <c r="E9" i="35"/>
  <c r="R59" i="56"/>
  <c r="F13" i="56"/>
  <c r="B59" i="56"/>
  <c r="B7" i="56"/>
  <c r="X59" i="56"/>
  <c r="C13" i="56"/>
  <c r="S59" i="56"/>
  <c r="G13" i="56"/>
  <c r="C59" i="56"/>
  <c r="B9" i="56"/>
  <c r="W40" i="30"/>
  <c r="K59" i="56"/>
  <c r="D11" i="56"/>
  <c r="I59" i="56"/>
  <c r="E7" i="56"/>
  <c r="D5" i="56"/>
  <c r="Y40" i="30"/>
  <c r="D59" i="56"/>
  <c r="C9" i="56"/>
  <c r="E59" i="56"/>
  <c r="B11" i="56"/>
  <c r="O59" i="56"/>
  <c r="G9" i="56"/>
  <c r="V59" i="56"/>
  <c r="D13" i="56"/>
  <c r="F59" i="56"/>
  <c r="C11" i="56"/>
  <c r="L59" i="56"/>
  <c r="F7" i="56"/>
  <c r="W59" i="56"/>
  <c r="B13" i="56"/>
  <c r="G59" i="56"/>
  <c r="D9" i="56"/>
  <c r="D59" i="51"/>
  <c r="C9" i="51"/>
  <c r="B59" i="65"/>
  <c r="B7" i="65"/>
  <c r="O59" i="28"/>
  <c r="G9" i="28"/>
  <c r="R59" i="28"/>
  <c r="F13" i="28"/>
  <c r="Q59" i="28"/>
  <c r="G11" i="28"/>
  <c r="H59" i="28"/>
  <c r="D7" i="28"/>
  <c r="D5" i="28"/>
  <c r="Y14" i="30"/>
  <c r="W59" i="28"/>
  <c r="B13" i="28"/>
  <c r="P59" i="28"/>
  <c r="F11" i="28"/>
  <c r="X14" i="30"/>
  <c r="D59" i="28"/>
  <c r="C9" i="28"/>
  <c r="C7" i="28"/>
  <c r="U14" i="30"/>
  <c r="B59" i="28"/>
  <c r="B7" i="28"/>
  <c r="N59" i="28"/>
  <c r="F9" i="28"/>
  <c r="T59" i="28"/>
  <c r="X59" i="28"/>
  <c r="C13" i="28"/>
  <c r="J59" i="28"/>
  <c r="E9" i="28"/>
  <c r="M59" i="28"/>
  <c r="G7" i="28"/>
  <c r="F5" i="28"/>
  <c r="Z14" i="30"/>
  <c r="C59" i="28"/>
  <c r="B9" i="28"/>
  <c r="W14" i="30"/>
  <c r="F59" i="28"/>
  <c r="C11" i="28"/>
  <c r="I59" i="70"/>
  <c r="E7" i="70"/>
  <c r="R59" i="48"/>
  <c r="F13" i="48"/>
  <c r="P59" i="62"/>
  <c r="F11" i="62"/>
  <c r="X46" i="30"/>
  <c r="M59" i="53"/>
  <c r="G7" i="53"/>
  <c r="H59" i="41"/>
  <c r="D7" i="41"/>
  <c r="Y58" i="62"/>
  <c r="B59" i="62"/>
  <c r="B7" i="62"/>
  <c r="V59" i="53"/>
  <c r="D13" i="53"/>
  <c r="T59" i="41"/>
  <c r="K59" i="65"/>
  <c r="D11" i="65"/>
  <c r="U59" i="46"/>
  <c r="E11" i="46"/>
  <c r="C59" i="54"/>
  <c r="B9" i="54"/>
  <c r="W38" i="30"/>
  <c r="N59" i="35"/>
  <c r="F9" i="35"/>
  <c r="J59" i="20"/>
  <c r="E9" i="20"/>
  <c r="B59" i="31"/>
  <c r="B7" i="31"/>
  <c r="U59" i="62"/>
  <c r="E11" i="62"/>
  <c r="F59" i="54"/>
  <c r="C11" i="54"/>
  <c r="V59" i="61"/>
  <c r="D13" i="61"/>
  <c r="U59" i="50"/>
  <c r="E11" i="50"/>
  <c r="S59" i="57"/>
  <c r="G13" i="57"/>
  <c r="O59" i="68"/>
  <c r="G9" i="68"/>
  <c r="B59" i="68"/>
  <c r="B7" i="68"/>
  <c r="Q59" i="41"/>
  <c r="G11" i="41"/>
  <c r="X59" i="21"/>
  <c r="C13" i="21"/>
  <c r="V59" i="21"/>
  <c r="D13" i="21"/>
  <c r="S59" i="21"/>
  <c r="G13" i="21"/>
  <c r="N59" i="21"/>
  <c r="F9" i="21"/>
  <c r="D59" i="21"/>
  <c r="C9" i="21"/>
  <c r="F59" i="21"/>
  <c r="C11" i="21"/>
  <c r="H59" i="21"/>
  <c r="D7" i="21"/>
  <c r="C59" i="21"/>
  <c r="B9" i="21"/>
  <c r="W7" i="30"/>
  <c r="B59" i="21"/>
  <c r="B7" i="21"/>
  <c r="Q59" i="21"/>
  <c r="G11" i="21"/>
  <c r="P59" i="21"/>
  <c r="F11" i="21"/>
  <c r="X7" i="30"/>
  <c r="I59" i="21"/>
  <c r="E7" i="21"/>
  <c r="O59" i="21"/>
  <c r="G9" i="21"/>
  <c r="M59" i="21"/>
  <c r="G7" i="21"/>
  <c r="T59" i="57"/>
  <c r="C7" i="24"/>
  <c r="U10" i="30"/>
  <c r="K59" i="21"/>
  <c r="D11" i="21"/>
  <c r="R59" i="64"/>
  <c r="F13" i="64"/>
  <c r="T9" i="30"/>
  <c r="B5" i="23"/>
  <c r="V9" i="30"/>
  <c r="L59" i="62"/>
  <c r="F7" i="62"/>
  <c r="P59" i="53"/>
  <c r="F11" i="53"/>
  <c r="X37" i="30"/>
  <c r="P59" i="50"/>
  <c r="F11" i="50"/>
  <c r="X34" i="30"/>
  <c r="O59" i="57"/>
  <c r="G9" i="57"/>
  <c r="F5" i="40"/>
  <c r="Z24" i="30"/>
  <c r="S59" i="46"/>
  <c r="G13" i="46"/>
  <c r="E59" i="37"/>
  <c r="B11" i="37"/>
  <c r="U26" i="30"/>
  <c r="B5" i="42"/>
  <c r="V26" i="30"/>
  <c r="X59" i="39"/>
  <c r="C13" i="39"/>
  <c r="Q59" i="32"/>
  <c r="G11" i="32"/>
  <c r="H59" i="53"/>
  <c r="D7" i="53"/>
  <c r="I59" i="50"/>
  <c r="E7" i="50"/>
  <c r="W59" i="41"/>
  <c r="B13" i="41"/>
  <c r="B59" i="57"/>
  <c r="B7" i="57"/>
  <c r="D59" i="65"/>
  <c r="C9" i="65"/>
  <c r="C59" i="59"/>
  <c r="B9" i="59"/>
  <c r="W43" i="30"/>
  <c r="J59" i="46"/>
  <c r="E9" i="46"/>
  <c r="R59" i="22"/>
  <c r="F13" i="22"/>
  <c r="Q59" i="22"/>
  <c r="G11" i="22"/>
  <c r="T59" i="22"/>
  <c r="F59" i="22"/>
  <c r="C11" i="22"/>
  <c r="V59" i="22"/>
  <c r="D13" i="22"/>
  <c r="N59" i="22"/>
  <c r="F9" i="22"/>
  <c r="J59" i="22"/>
  <c r="E9" i="22"/>
  <c r="X59" i="22"/>
  <c r="C13" i="22"/>
  <c r="G59" i="22"/>
  <c r="D9" i="22"/>
  <c r="W59" i="22"/>
  <c r="B13" i="22"/>
  <c r="D59" i="22"/>
  <c r="C9" i="22"/>
  <c r="H59" i="22"/>
  <c r="D7" i="22"/>
  <c r="D5" i="22"/>
  <c r="Y8" i="30"/>
  <c r="L59" i="22"/>
  <c r="F7" i="22"/>
  <c r="F5" i="22"/>
  <c r="Z8" i="30"/>
  <c r="F59" i="20"/>
  <c r="C11" i="20"/>
  <c r="J59" i="21"/>
  <c r="E9" i="21"/>
  <c r="D5" i="45"/>
  <c r="Y29" i="30"/>
  <c r="D59" i="31"/>
  <c r="C9" i="31"/>
  <c r="V59" i="48"/>
  <c r="D13" i="48"/>
  <c r="H59" i="62"/>
  <c r="D7" i="62"/>
  <c r="X59" i="53"/>
  <c r="C13" i="53"/>
  <c r="C59" i="50"/>
  <c r="B9" i="50"/>
  <c r="W34" i="30"/>
  <c r="V59" i="34"/>
  <c r="D13" i="34"/>
  <c r="S59" i="34"/>
  <c r="G13" i="34"/>
  <c r="X59" i="34"/>
  <c r="C13" i="34"/>
  <c r="B59" i="34"/>
  <c r="B7" i="34"/>
  <c r="C59" i="34"/>
  <c r="B9" i="34"/>
  <c r="W18" i="30"/>
  <c r="F59" i="34"/>
  <c r="C11" i="34"/>
  <c r="Q59" i="34"/>
  <c r="G11" i="34"/>
  <c r="M59" i="34"/>
  <c r="G7" i="34"/>
  <c r="O59" i="34"/>
  <c r="G9" i="34"/>
  <c r="N59" i="34"/>
  <c r="F9" i="34"/>
  <c r="I59" i="34"/>
  <c r="E7" i="34"/>
  <c r="H59" i="34"/>
  <c r="D7" i="34"/>
  <c r="L59" i="34"/>
  <c r="F7" i="34"/>
  <c r="E59" i="34"/>
  <c r="B11" i="34"/>
  <c r="C7" i="34"/>
  <c r="U18" i="30"/>
  <c r="J59" i="34"/>
  <c r="E9" i="34"/>
  <c r="U59" i="34"/>
  <c r="E11" i="34"/>
  <c r="T59" i="34"/>
  <c r="R59" i="34"/>
  <c r="F13" i="34"/>
  <c r="P59" i="34"/>
  <c r="F11" i="34"/>
  <c r="X18" i="30"/>
  <c r="H59" i="57"/>
  <c r="D7" i="57"/>
  <c r="X59" i="59"/>
  <c r="C13" i="59"/>
  <c r="O59" i="35"/>
  <c r="G9" i="35"/>
  <c r="D59" i="64"/>
  <c r="C9" i="64"/>
  <c r="L59" i="21"/>
  <c r="F7" i="21"/>
  <c r="W59" i="21"/>
  <c r="B13" i="21"/>
  <c r="B59" i="20"/>
  <c r="B7" i="20"/>
  <c r="J59" i="39"/>
  <c r="E9" i="39"/>
  <c r="E59" i="20"/>
  <c r="B11" i="20"/>
  <c r="G59" i="20"/>
  <c r="D9" i="20"/>
  <c r="K59" i="68"/>
  <c r="D11" i="68"/>
  <c r="C7" i="26"/>
  <c r="U12" i="30"/>
  <c r="Y58" i="19"/>
  <c r="M59" i="19"/>
  <c r="G7" i="19"/>
  <c r="Y58" i="33"/>
  <c r="W59" i="33"/>
  <c r="B13" i="33"/>
  <c r="T46" i="30"/>
  <c r="T6" i="30"/>
  <c r="C7" i="20"/>
  <c r="B5" i="20"/>
  <c r="V6" i="30"/>
  <c r="S59" i="31"/>
  <c r="G13" i="31"/>
  <c r="F5" i="32"/>
  <c r="Z16" i="30"/>
  <c r="D5" i="43"/>
  <c r="Y27" i="30"/>
  <c r="T59" i="62"/>
  <c r="M59" i="31"/>
  <c r="G7" i="31"/>
  <c r="E59" i="51"/>
  <c r="B11" i="51"/>
  <c r="C7" i="51"/>
  <c r="J59" i="51"/>
  <c r="E9" i="51"/>
  <c r="G59" i="62"/>
  <c r="D9" i="62"/>
  <c r="O59" i="64"/>
  <c r="G9" i="64"/>
  <c r="C7" i="55"/>
  <c r="U39" i="30"/>
  <c r="S59" i="39"/>
  <c r="G13" i="39"/>
  <c r="R59" i="57"/>
  <c r="F13" i="57"/>
  <c r="F5" i="66"/>
  <c r="Z50" i="30"/>
  <c r="F5" i="37"/>
  <c r="Z21" i="30"/>
  <c r="C7" i="37"/>
  <c r="U21" i="30"/>
  <c r="E59" i="62"/>
  <c r="B11" i="62"/>
  <c r="F59" i="31"/>
  <c r="C11" i="31"/>
  <c r="X59" i="64"/>
  <c r="C13" i="64"/>
  <c r="C7" i="69"/>
  <c r="U53" i="30"/>
  <c r="C7" i="54"/>
  <c r="U38" i="30"/>
  <c r="T34" i="30"/>
  <c r="U59" i="51"/>
  <c r="E11" i="51"/>
  <c r="Q59" i="64"/>
  <c r="G11" i="64"/>
  <c r="T59" i="64"/>
  <c r="E59" i="48"/>
  <c r="B11" i="48"/>
  <c r="O59" i="62"/>
  <c r="G9" i="62"/>
  <c r="P59" i="35"/>
  <c r="F11" i="35"/>
  <c r="X19" i="30"/>
  <c r="K59" i="54"/>
  <c r="D11" i="54"/>
  <c r="T10" i="30"/>
  <c r="B5" i="24"/>
  <c r="V10" i="30"/>
  <c r="T33" i="30"/>
  <c r="B5" i="49"/>
  <c r="V33" i="30"/>
  <c r="F59" i="64"/>
  <c r="C11" i="64"/>
  <c r="T59" i="39"/>
  <c r="D5" i="41"/>
  <c r="Y25" i="30"/>
  <c r="T59" i="48"/>
  <c r="X59" i="37"/>
  <c r="C13" i="37"/>
  <c r="D59" i="35"/>
  <c r="C9" i="35"/>
  <c r="P59" i="65"/>
  <c r="F11" i="65"/>
  <c r="X49" i="30"/>
  <c r="B59" i="46"/>
  <c r="B7" i="46"/>
  <c r="B5" i="32"/>
  <c r="V16" i="30"/>
  <c r="T16" i="30"/>
  <c r="T43" i="30"/>
  <c r="H59" i="51"/>
  <c r="D7" i="51"/>
  <c r="T59" i="54"/>
  <c r="M59" i="48"/>
  <c r="G7" i="48"/>
  <c r="F5" i="48"/>
  <c r="Z32" i="30"/>
  <c r="F5" i="68"/>
  <c r="Z52" i="30"/>
  <c r="T37" i="30"/>
  <c r="B5" i="53"/>
  <c r="V37" i="30"/>
  <c r="B5" i="70"/>
  <c r="V54" i="30"/>
  <c r="T54" i="30"/>
  <c r="S59" i="62"/>
  <c r="G13" i="62"/>
  <c r="I59" i="65"/>
  <c r="E7" i="65"/>
  <c r="Q59" i="46"/>
  <c r="G11" i="46"/>
  <c r="J59" i="65"/>
  <c r="E9" i="65"/>
  <c r="F5" i="69"/>
  <c r="Z53" i="30"/>
  <c r="L59" i="51"/>
  <c r="F7" i="51"/>
  <c r="B5" i="27"/>
  <c r="V13" i="30"/>
  <c r="T13" i="30"/>
  <c r="O59" i="41"/>
  <c r="G9" i="41"/>
  <c r="F5" i="52"/>
  <c r="Z36" i="30"/>
  <c r="F5" i="64"/>
  <c r="Z48" i="30"/>
  <c r="D5" i="46"/>
  <c r="Y30" i="30"/>
  <c r="L59" i="65"/>
  <c r="F7" i="65"/>
  <c r="O59" i="31"/>
  <c r="G9" i="31"/>
  <c r="C7" i="56"/>
  <c r="U40" i="30"/>
  <c r="O59" i="65"/>
  <c r="G9" i="65"/>
  <c r="F5" i="46"/>
  <c r="Z30" i="30"/>
  <c r="U6" i="30"/>
  <c r="F5" i="35"/>
  <c r="Z19" i="30"/>
  <c r="C7" i="57"/>
  <c r="U41" i="30"/>
  <c r="M59" i="64"/>
  <c r="G7" i="64"/>
  <c r="M59" i="62"/>
  <c r="G7" i="62"/>
  <c r="I59" i="62"/>
  <c r="E7" i="62"/>
  <c r="T15" i="30"/>
  <c r="D5" i="49"/>
  <c r="Y33" i="30"/>
  <c r="N59" i="62"/>
  <c r="F9" i="62"/>
  <c r="X59" i="31"/>
  <c r="C13" i="31"/>
  <c r="M59" i="39"/>
  <c r="G7" i="39"/>
  <c r="F5" i="27"/>
  <c r="Z13" i="30"/>
  <c r="G59" i="48"/>
  <c r="D9" i="48"/>
  <c r="V59" i="31"/>
  <c r="D13" i="31"/>
  <c r="R59" i="62"/>
  <c r="F13" i="62"/>
  <c r="V59" i="51"/>
  <c r="D13" i="51"/>
  <c r="C7" i="22"/>
  <c r="D5" i="66"/>
  <c r="Y50" i="30"/>
  <c r="T45" i="30"/>
  <c r="B5" i="61"/>
  <c r="V45" i="30"/>
  <c r="W59" i="31"/>
  <c r="B13" i="31"/>
  <c r="C7" i="50"/>
  <c r="U34" i="30"/>
  <c r="C59" i="65"/>
  <c r="B9" i="65"/>
  <c r="W49" i="30"/>
  <c r="S59" i="48"/>
  <c r="G13" i="48"/>
  <c r="T18" i="30"/>
  <c r="B5" i="34"/>
  <c r="V18" i="30"/>
  <c r="B5" i="25"/>
  <c r="V11" i="30"/>
  <c r="T11" i="30"/>
  <c r="F5" i="62"/>
  <c r="Z46" i="30"/>
  <c r="T59" i="31"/>
  <c r="T42" i="30"/>
  <c r="B5" i="58"/>
  <c r="V42" i="30"/>
  <c r="C59" i="35"/>
  <c r="B9" i="35"/>
  <c r="W19" i="30"/>
  <c r="U59" i="48"/>
  <c r="E11" i="48"/>
  <c r="T7" i="30"/>
  <c r="T41" i="30"/>
  <c r="T48" i="30"/>
  <c r="D5" i="57"/>
  <c r="Y41" i="30"/>
  <c r="D5" i="21"/>
  <c r="Y7" i="30"/>
  <c r="T38" i="30"/>
  <c r="B5" i="54"/>
  <c r="V38" i="30"/>
  <c r="F5" i="59"/>
  <c r="Z43" i="30"/>
  <c r="D5" i="53"/>
  <c r="Y37" i="30"/>
  <c r="O59" i="39"/>
  <c r="G9" i="39"/>
  <c r="M59" i="65"/>
  <c r="G7" i="65"/>
  <c r="X59" i="57"/>
  <c r="C13" i="57"/>
  <c r="Q59" i="31"/>
  <c r="G11" i="31"/>
  <c r="N59" i="54"/>
  <c r="F9" i="54"/>
  <c r="F5" i="54"/>
  <c r="Z38" i="30"/>
  <c r="H59" i="48"/>
  <c r="D7" i="48"/>
  <c r="B59" i="39"/>
  <c r="B7" i="39"/>
  <c r="W59" i="39"/>
  <c r="B13" i="39"/>
  <c r="K59" i="57"/>
  <c r="D11" i="57"/>
  <c r="S59" i="51"/>
  <c r="G13" i="51"/>
  <c r="Q59" i="37"/>
  <c r="G11" i="37"/>
  <c r="X59" i="51"/>
  <c r="C13" i="51"/>
  <c r="P59" i="39"/>
  <c r="F11" i="39"/>
  <c r="X23" i="30"/>
  <c r="C59" i="31"/>
  <c r="B9" i="31"/>
  <c r="W15" i="30"/>
  <c r="F5" i="36"/>
  <c r="Z20" i="30"/>
  <c r="D59" i="62"/>
  <c r="C9" i="62"/>
  <c r="T32" i="30"/>
  <c r="K59" i="39"/>
  <c r="D11" i="39"/>
  <c r="C7" i="21"/>
  <c r="U7" i="30"/>
  <c r="F5" i="55"/>
  <c r="Z39" i="30"/>
  <c r="C59" i="39"/>
  <c r="B9" i="39"/>
  <c r="W23" i="30"/>
  <c r="V59" i="57"/>
  <c r="D13" i="57"/>
  <c r="F5" i="70"/>
  <c r="Z54" i="30"/>
  <c r="L59" i="57"/>
  <c r="F7" i="57"/>
  <c r="D59" i="48"/>
  <c r="C9" i="48"/>
  <c r="C7" i="48"/>
  <c r="U32" i="30"/>
  <c r="R59" i="31"/>
  <c r="F13" i="31"/>
  <c r="F59" i="62"/>
  <c r="C11" i="62"/>
  <c r="C59" i="62"/>
  <c r="B9" i="62"/>
  <c r="W46" i="30"/>
  <c r="U59" i="39"/>
  <c r="E11" i="39"/>
  <c r="T59" i="65"/>
  <c r="R59" i="39"/>
  <c r="F13" i="39"/>
  <c r="W59" i="35"/>
  <c r="B13" i="35"/>
  <c r="F5" i="58"/>
  <c r="Z42" i="30"/>
  <c r="K59" i="48"/>
  <c r="D11" i="48"/>
  <c r="F5" i="53"/>
  <c r="Z37" i="30"/>
  <c r="V59" i="62"/>
  <c r="D13" i="62"/>
  <c r="I59" i="48"/>
  <c r="E7" i="48"/>
  <c r="N59" i="48"/>
  <c r="F9" i="48"/>
  <c r="I59" i="31"/>
  <c r="E7" i="31"/>
  <c r="I59" i="37"/>
  <c r="E7" i="37"/>
  <c r="T40" i="30"/>
  <c r="B5" i="56"/>
  <c r="V40" i="30"/>
  <c r="X59" i="35"/>
  <c r="C13" i="35"/>
  <c r="E59" i="46"/>
  <c r="B11" i="46"/>
  <c r="C7" i="46"/>
  <c r="U30" i="30"/>
  <c r="F5" i="41"/>
  <c r="Z25" i="30"/>
  <c r="D5" i="69"/>
  <c r="Y53" i="30"/>
  <c r="N59" i="64"/>
  <c r="F9" i="64"/>
  <c r="C59" i="48"/>
  <c r="B9" i="48"/>
  <c r="W32" i="30"/>
  <c r="T59" i="51"/>
  <c r="V59" i="65"/>
  <c r="D13" i="65"/>
  <c r="T49" i="30"/>
  <c r="D5" i="31"/>
  <c r="Y15" i="30"/>
  <c r="T39" i="30"/>
  <c r="F59" i="65"/>
  <c r="C11" i="65"/>
  <c r="F5" i="61"/>
  <c r="Z45" i="30"/>
  <c r="T25" i="30"/>
  <c r="B5" i="41"/>
  <c r="V25" i="30"/>
  <c r="B59" i="35"/>
  <c r="B7" i="35"/>
  <c r="W59" i="62"/>
  <c r="B13" i="62"/>
  <c r="D5" i="62"/>
  <c r="Y46" i="30"/>
  <c r="B5" i="66"/>
  <c r="V50" i="30"/>
  <c r="T50" i="30"/>
  <c r="D5" i="50"/>
  <c r="Y34" i="30"/>
  <c r="P59" i="64"/>
  <c r="F11" i="64"/>
  <c r="X48" i="30"/>
  <c r="E59" i="64"/>
  <c r="B11" i="64"/>
  <c r="C7" i="64"/>
  <c r="U59" i="64"/>
  <c r="E11" i="64"/>
  <c r="D5" i="20"/>
  <c r="Y6" i="30"/>
  <c r="T47" i="30"/>
  <c r="B5" i="63"/>
  <c r="V47" i="30"/>
  <c r="F59" i="35"/>
  <c r="C11" i="35"/>
  <c r="G59" i="51"/>
  <c r="D9" i="51"/>
  <c r="F5" i="50"/>
  <c r="Z34" i="30"/>
  <c r="F5" i="34"/>
  <c r="Z18" i="30"/>
  <c r="F5" i="25"/>
  <c r="Z11" i="30"/>
  <c r="L59" i="31"/>
  <c r="F7" i="31"/>
  <c r="P59" i="31"/>
  <c r="F11" i="31"/>
  <c r="X15" i="30"/>
  <c r="F5" i="24"/>
  <c r="Z10" i="30"/>
  <c r="D5" i="70"/>
  <c r="Y54" i="30"/>
  <c r="X59" i="62"/>
  <c r="C13" i="62"/>
  <c r="B5" i="69"/>
  <c r="V53" i="30"/>
  <c r="T53" i="30"/>
  <c r="E59" i="39"/>
  <c r="B11" i="39"/>
  <c r="V59" i="39"/>
  <c r="D13" i="39"/>
  <c r="D59" i="39"/>
  <c r="C9" i="39"/>
  <c r="B5" i="26"/>
  <c r="V12" i="30"/>
  <c r="K59" i="35"/>
  <c r="D11" i="35"/>
  <c r="E59" i="65"/>
  <c r="B11" i="65"/>
  <c r="C7" i="65"/>
  <c r="S59" i="65"/>
  <c r="G13" i="65"/>
  <c r="W59" i="65"/>
  <c r="B13" i="65"/>
  <c r="X59" i="65"/>
  <c r="C13" i="65"/>
  <c r="D5" i="34"/>
  <c r="Y18" i="30"/>
  <c r="C7" i="59"/>
  <c r="U43" i="30"/>
  <c r="E59" i="31"/>
  <c r="B11" i="31"/>
  <c r="C7" i="31"/>
  <c r="C7" i="36"/>
  <c r="G59" i="39"/>
  <c r="D9" i="39"/>
  <c r="D5" i="39"/>
  <c r="Y23" i="30"/>
  <c r="E59" i="57"/>
  <c r="B11" i="57"/>
  <c r="H59" i="65"/>
  <c r="D7" i="65"/>
  <c r="D5" i="65"/>
  <c r="Y49" i="30"/>
  <c r="W59" i="57"/>
  <c r="B13" i="57"/>
  <c r="G59" i="65"/>
  <c r="D9" i="65"/>
  <c r="T27" i="30"/>
  <c r="B5" i="43"/>
  <c r="V27" i="30"/>
  <c r="D5" i="58"/>
  <c r="Y42" i="30"/>
  <c r="Q59" i="57"/>
  <c r="G11" i="57"/>
  <c r="F5" i="56"/>
  <c r="Z40" i="30"/>
  <c r="T52" i="30"/>
  <c r="B5" i="68"/>
  <c r="V52" i="30"/>
  <c r="N59" i="31"/>
  <c r="F9" i="31"/>
  <c r="F5" i="21"/>
  <c r="Z7" i="30"/>
  <c r="T35" i="30"/>
  <c r="C59" i="51"/>
  <c r="B9" i="51"/>
  <c r="W35" i="30"/>
  <c r="U59" i="65"/>
  <c r="E11" i="65"/>
  <c r="C7" i="68"/>
  <c r="U52" i="30"/>
  <c r="E59" i="35"/>
  <c r="B11" i="35"/>
  <c r="K59" i="31"/>
  <c r="D11" i="31"/>
  <c r="G59" i="35"/>
  <c r="D9" i="35"/>
  <c r="D5" i="35"/>
  <c r="Y19" i="30"/>
  <c r="I59" i="54"/>
  <c r="E7" i="54"/>
  <c r="D5" i="54"/>
  <c r="Y38" i="30"/>
  <c r="O59" i="54"/>
  <c r="G9" i="54"/>
  <c r="R59" i="54"/>
  <c r="F13" i="54"/>
  <c r="R59" i="65"/>
  <c r="F13" i="65"/>
  <c r="T14" i="30"/>
  <c r="B5" i="28"/>
  <c r="V14" i="30"/>
  <c r="B5" i="52"/>
  <c r="V36" i="30"/>
  <c r="T36" i="30"/>
  <c r="H59" i="64"/>
  <c r="D7" i="64"/>
  <c r="D5" i="68"/>
  <c r="Y52" i="30"/>
  <c r="D5" i="36"/>
  <c r="Y20" i="30"/>
  <c r="N59" i="65"/>
  <c r="F9" i="65"/>
  <c r="V59" i="37"/>
  <c r="D13" i="37"/>
  <c r="S59" i="37"/>
  <c r="G13" i="37"/>
  <c r="U59" i="37"/>
  <c r="E11" i="37"/>
  <c r="D5" i="37"/>
  <c r="Y21" i="30"/>
  <c r="B59" i="37"/>
  <c r="B7" i="37"/>
  <c r="F5" i="63"/>
  <c r="Z47" i="30"/>
  <c r="M59" i="57"/>
  <c r="G7" i="57"/>
  <c r="K59" i="19"/>
  <c r="D11" i="19"/>
  <c r="B59" i="19"/>
  <c r="B7" i="19"/>
  <c r="P59" i="19"/>
  <c r="F11" i="19"/>
  <c r="X5" i="30"/>
  <c r="C59" i="19"/>
  <c r="B9" i="19"/>
  <c r="W5" i="30"/>
  <c r="O59" i="19"/>
  <c r="G9" i="19"/>
  <c r="N59" i="19"/>
  <c r="F9" i="19"/>
  <c r="R59" i="19"/>
  <c r="F13" i="19"/>
  <c r="G59" i="19"/>
  <c r="D9" i="19"/>
  <c r="W59" i="19"/>
  <c r="B13" i="19"/>
  <c r="S59" i="19"/>
  <c r="G13" i="19"/>
  <c r="H59" i="19"/>
  <c r="D7" i="19"/>
  <c r="I59" i="19"/>
  <c r="E7" i="19"/>
  <c r="E59" i="19"/>
  <c r="B11" i="19"/>
  <c r="U59" i="19"/>
  <c r="E11" i="19"/>
  <c r="J59" i="19"/>
  <c r="E9" i="19"/>
  <c r="V59" i="19"/>
  <c r="D13" i="19"/>
  <c r="X59" i="19"/>
  <c r="C13" i="19"/>
  <c r="L59" i="19"/>
  <c r="F7" i="19"/>
  <c r="F59" i="19"/>
  <c r="C11" i="19"/>
  <c r="T59" i="19"/>
  <c r="D59" i="19"/>
  <c r="C9" i="19"/>
  <c r="Q59" i="19"/>
  <c r="G11" i="19"/>
  <c r="M59" i="33"/>
  <c r="G7" i="33"/>
  <c r="D59" i="33"/>
  <c r="C9" i="33"/>
  <c r="S59" i="33"/>
  <c r="G13" i="33"/>
  <c r="N59" i="33"/>
  <c r="F9" i="33"/>
  <c r="U59" i="33"/>
  <c r="E11" i="33"/>
  <c r="T59" i="33"/>
  <c r="C59" i="33"/>
  <c r="B9" i="33"/>
  <c r="W17" i="30"/>
  <c r="F59" i="33"/>
  <c r="C11" i="33"/>
  <c r="Q59" i="33"/>
  <c r="G11" i="33"/>
  <c r="V59" i="33"/>
  <c r="D13" i="33"/>
  <c r="K59" i="33"/>
  <c r="D11" i="33"/>
  <c r="R59" i="33"/>
  <c r="F13" i="33"/>
  <c r="I59" i="33"/>
  <c r="E7" i="33"/>
  <c r="B59" i="33"/>
  <c r="B7" i="33"/>
  <c r="G59" i="33"/>
  <c r="D9" i="33"/>
  <c r="L59" i="33"/>
  <c r="F7" i="33"/>
  <c r="E59" i="33"/>
  <c r="B11" i="33"/>
  <c r="J59" i="33"/>
  <c r="E9" i="33"/>
  <c r="P59" i="33"/>
  <c r="F11" i="33"/>
  <c r="X17" i="30"/>
  <c r="O59" i="33"/>
  <c r="G9" i="33"/>
  <c r="H59" i="33"/>
  <c r="D7" i="33"/>
  <c r="X59" i="33"/>
  <c r="C13" i="33"/>
  <c r="U48" i="30"/>
  <c r="B5" i="64"/>
  <c r="V48" i="30"/>
  <c r="U15" i="30"/>
  <c r="B5" i="31"/>
  <c r="V15" i="30"/>
  <c r="U49" i="30"/>
  <c r="B5" i="65"/>
  <c r="V49" i="30"/>
  <c r="U35" i="30"/>
  <c r="B5" i="51"/>
  <c r="V35" i="30"/>
  <c r="U20" i="30"/>
  <c r="B5" i="36"/>
  <c r="V20" i="30"/>
  <c r="F5" i="31"/>
  <c r="Z15" i="30"/>
  <c r="C7" i="62"/>
  <c r="T30" i="30"/>
  <c r="B5" i="46"/>
  <c r="V30" i="30"/>
  <c r="T19" i="30"/>
  <c r="C7" i="35"/>
  <c r="U19" i="30"/>
  <c r="U8" i="30"/>
  <c r="B5" i="22"/>
  <c r="V8" i="30"/>
  <c r="B5" i="50"/>
  <c r="V34" i="30"/>
  <c r="T21" i="30"/>
  <c r="B5" i="37"/>
  <c r="V21" i="30"/>
  <c r="C7" i="39"/>
  <c r="U23" i="30"/>
  <c r="F5" i="57"/>
  <c r="Z41" i="30"/>
  <c r="B5" i="55"/>
  <c r="V39" i="30"/>
  <c r="F5" i="65"/>
  <c r="Z49" i="30"/>
  <c r="D5" i="48"/>
  <c r="Y32" i="30"/>
  <c r="B5" i="57"/>
  <c r="V41" i="30"/>
  <c r="D5" i="64"/>
  <c r="Y48" i="30"/>
  <c r="B5" i="21"/>
  <c r="V7" i="30"/>
  <c r="F5" i="39"/>
  <c r="Z23" i="30"/>
  <c r="T23" i="30"/>
  <c r="B5" i="48"/>
  <c r="V32" i="30"/>
  <c r="B5" i="59"/>
  <c r="V43" i="30"/>
  <c r="D5" i="51"/>
  <c r="Y35" i="30"/>
  <c r="F5" i="51"/>
  <c r="Z35" i="30"/>
  <c r="F5" i="19"/>
  <c r="Z5" i="30"/>
  <c r="T5" i="30"/>
  <c r="D5" i="19"/>
  <c r="Y5" i="30"/>
  <c r="C7" i="19"/>
  <c r="U5" i="30"/>
  <c r="C7" i="33"/>
  <c r="U17" i="30"/>
  <c r="D5" i="33"/>
  <c r="Y17" i="30"/>
  <c r="F5" i="33"/>
  <c r="Z17" i="30"/>
  <c r="T17" i="30"/>
  <c r="B5" i="39"/>
  <c r="V23" i="30"/>
  <c r="B5" i="35"/>
  <c r="V19" i="30"/>
  <c r="U46" i="30"/>
  <c r="B5" i="62"/>
  <c r="V46" i="30"/>
  <c r="B5" i="19"/>
  <c r="V5" i="30"/>
  <c r="B5" i="33"/>
  <c r="V17" i="30"/>
</calcChain>
</file>

<file path=xl/sharedStrings.xml><?xml version="1.0" encoding="utf-8"?>
<sst xmlns="http://schemas.openxmlformats.org/spreadsheetml/2006/main" count="4659" uniqueCount="182">
  <si>
    <r>
      <t>SiO</t>
    </r>
    <r>
      <rPr>
        <b/>
        <sz val="7.9"/>
        <color indexed="8"/>
        <rFont val="Arial"/>
        <family val="2"/>
      </rPr>
      <t xml:space="preserve">2 </t>
    </r>
  </si>
  <si>
    <r>
      <t>B</t>
    </r>
    <r>
      <rPr>
        <b/>
        <vertAlign val="subscript"/>
        <sz val="11.7"/>
        <color indexed="8"/>
        <rFont val="Arial"/>
        <family val="2"/>
      </rPr>
      <t>2</t>
    </r>
    <r>
      <rPr>
        <b/>
        <sz val="11.7"/>
        <color indexed="8"/>
        <rFont val="Arial"/>
        <family val="2"/>
      </rPr>
      <t>O</t>
    </r>
    <r>
      <rPr>
        <b/>
        <vertAlign val="subscript"/>
        <sz val="11.7"/>
        <color indexed="8"/>
        <rFont val="Arial"/>
        <family val="2"/>
      </rPr>
      <t>3</t>
    </r>
  </si>
  <si>
    <r>
      <t>Al</t>
    </r>
    <r>
      <rPr>
        <b/>
        <sz val="7.9"/>
        <color indexed="8"/>
        <rFont val="Arial"/>
        <family val="2"/>
      </rPr>
      <t>2</t>
    </r>
    <r>
      <rPr>
        <b/>
        <sz val="11.7"/>
        <color indexed="8"/>
        <rFont val="Arial"/>
        <family val="2"/>
      </rPr>
      <t>O</t>
    </r>
    <r>
      <rPr>
        <b/>
        <sz val="7.9"/>
        <color indexed="8"/>
        <rFont val="Arial"/>
        <family val="2"/>
      </rPr>
      <t xml:space="preserve">3 </t>
    </r>
  </si>
  <si>
    <r>
      <t>Li</t>
    </r>
    <r>
      <rPr>
        <b/>
        <vertAlign val="subscript"/>
        <sz val="11.7"/>
        <color indexed="8"/>
        <rFont val="Arial"/>
        <family val="2"/>
      </rPr>
      <t>2</t>
    </r>
    <r>
      <rPr>
        <b/>
        <sz val="11.7"/>
        <color indexed="8"/>
        <rFont val="Arial"/>
        <family val="2"/>
      </rPr>
      <t>O</t>
    </r>
  </si>
  <si>
    <r>
      <t>Na</t>
    </r>
    <r>
      <rPr>
        <b/>
        <sz val="7.9"/>
        <color indexed="8"/>
        <rFont val="Arial"/>
        <family val="2"/>
      </rPr>
      <t>2</t>
    </r>
    <r>
      <rPr>
        <b/>
        <sz val="11.7"/>
        <color indexed="8"/>
        <rFont val="Arial"/>
        <family val="2"/>
      </rPr>
      <t xml:space="preserve">O </t>
    </r>
  </si>
  <si>
    <r>
      <t>K</t>
    </r>
    <r>
      <rPr>
        <b/>
        <sz val="7.9"/>
        <color indexed="8"/>
        <rFont val="Arial"/>
        <family val="2"/>
      </rPr>
      <t>2</t>
    </r>
    <r>
      <rPr>
        <b/>
        <sz val="11.7"/>
        <color indexed="8"/>
        <rFont val="Arial"/>
        <family val="2"/>
      </rPr>
      <t xml:space="preserve">O </t>
    </r>
  </si>
  <si>
    <r>
      <t>MgO</t>
    </r>
    <r>
      <rPr>
        <b/>
        <sz val="7.9"/>
        <color indexed="8"/>
        <rFont val="Arial"/>
        <family val="2"/>
      </rPr>
      <t xml:space="preserve"> </t>
    </r>
  </si>
  <si>
    <r>
      <t>CaO</t>
    </r>
    <r>
      <rPr>
        <b/>
        <sz val="7.9"/>
        <color indexed="8"/>
        <rFont val="Arial"/>
        <family val="2"/>
      </rPr>
      <t xml:space="preserve"> </t>
    </r>
  </si>
  <si>
    <t>SrO</t>
  </si>
  <si>
    <t xml:space="preserve">BaO </t>
  </si>
  <si>
    <t>ZnO</t>
  </si>
  <si>
    <r>
      <t>TiO</t>
    </r>
    <r>
      <rPr>
        <b/>
        <sz val="7.9"/>
        <color indexed="8"/>
        <rFont val="Arial"/>
        <family val="2"/>
      </rPr>
      <t>2</t>
    </r>
  </si>
  <si>
    <t>Alkali Metals</t>
  </si>
  <si>
    <t>:1</t>
  </si>
  <si>
    <t>Desired Batch Size</t>
  </si>
  <si>
    <t>Neph Sy</t>
  </si>
  <si>
    <t>Cornwall</t>
  </si>
  <si>
    <t>Kona F-4</t>
  </si>
  <si>
    <t>Wollastonite</t>
  </si>
  <si>
    <t>EPK</t>
  </si>
  <si>
    <t>Grolleg</t>
  </si>
  <si>
    <t>Calcined Kaolin</t>
  </si>
  <si>
    <t>OM4</t>
  </si>
  <si>
    <t>Bentonite</t>
  </si>
  <si>
    <t>Total</t>
  </si>
  <si>
    <t>BaO</t>
  </si>
  <si>
    <t>M.W.</t>
  </si>
  <si>
    <t>Insert Amount</t>
  </si>
  <si>
    <t xml:space="preserve">Select Material </t>
  </si>
  <si>
    <t>Click on cell to expose drop down menu</t>
  </si>
  <si>
    <t xml:space="preserve">MgO </t>
  </si>
  <si>
    <t xml:space="preserve">CaO </t>
  </si>
  <si>
    <r>
      <t>B</t>
    </r>
    <r>
      <rPr>
        <b/>
        <vertAlign val="subscript"/>
        <sz val="16"/>
        <color indexed="8"/>
        <rFont val="Arial"/>
        <family val="2"/>
      </rPr>
      <t>2</t>
    </r>
    <r>
      <rPr>
        <b/>
        <sz val="16"/>
        <color indexed="8"/>
        <rFont val="Arial"/>
        <family val="2"/>
      </rPr>
      <t>O</t>
    </r>
    <r>
      <rPr>
        <b/>
        <vertAlign val="subscript"/>
        <sz val="16"/>
        <color indexed="8"/>
        <rFont val="Arial"/>
        <family val="2"/>
      </rPr>
      <t>3</t>
    </r>
  </si>
  <si>
    <r>
      <t>Li</t>
    </r>
    <r>
      <rPr>
        <b/>
        <vertAlign val="subscript"/>
        <sz val="16"/>
        <color indexed="8"/>
        <rFont val="Arial"/>
        <family val="2"/>
      </rPr>
      <t>2</t>
    </r>
    <r>
      <rPr>
        <b/>
        <sz val="16"/>
        <color indexed="8"/>
        <rFont val="Arial"/>
        <family val="2"/>
      </rPr>
      <t>O</t>
    </r>
  </si>
  <si>
    <t>Strontium Carb</t>
  </si>
  <si>
    <t>Barium Carb</t>
  </si>
  <si>
    <t>Zinc Oxide</t>
  </si>
  <si>
    <t>Boric Acid</t>
  </si>
  <si>
    <t>Dolomite</t>
  </si>
  <si>
    <t>Material</t>
  </si>
  <si>
    <t>K-200</t>
  </si>
  <si>
    <t>Plastic Vitrox</t>
  </si>
  <si>
    <t>NC-4</t>
  </si>
  <si>
    <t>Minspar</t>
  </si>
  <si>
    <t>Spodumene</t>
  </si>
  <si>
    <t>Petalite</t>
  </si>
  <si>
    <t>Whiting</t>
  </si>
  <si>
    <t>Lithium Carb</t>
  </si>
  <si>
    <t>Mag Carbonate</t>
  </si>
  <si>
    <t>Bone Ash</t>
  </si>
  <si>
    <t>Cryolite</t>
  </si>
  <si>
    <t>Tile 6</t>
  </si>
  <si>
    <t>Helmar</t>
  </si>
  <si>
    <t>Tenn #10</t>
  </si>
  <si>
    <t>C &amp; C</t>
  </si>
  <si>
    <t>XX Sagger</t>
  </si>
  <si>
    <t>Red Art</t>
  </si>
  <si>
    <t>Gold Art</t>
  </si>
  <si>
    <t>Albany Slip</t>
  </si>
  <si>
    <t>Alfred Shale</t>
  </si>
  <si>
    <t>Borax</t>
  </si>
  <si>
    <t>Laguna Borate</t>
  </si>
  <si>
    <r>
      <t>ZrO</t>
    </r>
    <r>
      <rPr>
        <b/>
        <vertAlign val="subscript"/>
        <sz val="11.7"/>
        <color indexed="8"/>
        <rFont val="Arial"/>
        <family val="2"/>
      </rPr>
      <t>2</t>
    </r>
  </si>
  <si>
    <r>
      <t>Al</t>
    </r>
    <r>
      <rPr>
        <b/>
        <vertAlign val="subscript"/>
        <sz val="16"/>
        <color indexed="8"/>
        <rFont val="Arial"/>
        <family val="2"/>
      </rPr>
      <t>2</t>
    </r>
    <r>
      <rPr>
        <b/>
        <sz val="16"/>
        <color indexed="8"/>
        <rFont val="Arial"/>
        <family val="2"/>
      </rPr>
      <t>O</t>
    </r>
    <r>
      <rPr>
        <b/>
        <vertAlign val="subscript"/>
        <sz val="16"/>
        <color indexed="8"/>
        <rFont val="Arial"/>
        <family val="2"/>
      </rPr>
      <t>3</t>
    </r>
    <r>
      <rPr>
        <b/>
        <sz val="16"/>
        <color indexed="8"/>
        <rFont val="Arial"/>
        <family val="2"/>
      </rPr>
      <t xml:space="preserve"> </t>
    </r>
  </si>
  <si>
    <r>
      <t>Na</t>
    </r>
    <r>
      <rPr>
        <b/>
        <vertAlign val="subscript"/>
        <sz val="16"/>
        <color indexed="8"/>
        <rFont val="Arial"/>
        <family val="2"/>
      </rPr>
      <t>2</t>
    </r>
    <r>
      <rPr>
        <b/>
        <sz val="16"/>
        <color indexed="8"/>
        <rFont val="Arial"/>
        <family val="2"/>
      </rPr>
      <t xml:space="preserve">O </t>
    </r>
  </si>
  <si>
    <r>
      <t>K</t>
    </r>
    <r>
      <rPr>
        <b/>
        <vertAlign val="subscript"/>
        <sz val="16"/>
        <color indexed="8"/>
        <rFont val="Arial"/>
        <family val="2"/>
      </rPr>
      <t>2</t>
    </r>
    <r>
      <rPr>
        <b/>
        <sz val="16"/>
        <color indexed="8"/>
        <rFont val="Arial"/>
        <family val="2"/>
      </rPr>
      <t xml:space="preserve">O </t>
    </r>
  </si>
  <si>
    <t>Light Rutile</t>
  </si>
  <si>
    <t>Black Copper Oxide</t>
  </si>
  <si>
    <t>Red Iron Oxide</t>
  </si>
  <si>
    <t>Manganese Dioxide</t>
  </si>
  <si>
    <t>Illmenite</t>
  </si>
  <si>
    <t>Titanium Dioxide</t>
  </si>
  <si>
    <t>Tin Oxide</t>
  </si>
  <si>
    <t>Yellow Ochre</t>
  </si>
  <si>
    <t>Vanadum Pentoxide</t>
  </si>
  <si>
    <t>Copper Carbonate</t>
  </si>
  <si>
    <t>Cobalt Carbonate</t>
  </si>
  <si>
    <t>Cobalt Oxide</t>
  </si>
  <si>
    <t>Chrome Oxide</t>
  </si>
  <si>
    <t>Stain</t>
  </si>
  <si>
    <t>Red Copper Oxide</t>
  </si>
  <si>
    <t>Black Iron Oxide</t>
  </si>
  <si>
    <t>Silicon Carbide</t>
  </si>
  <si>
    <t>Cone</t>
  </si>
  <si>
    <t>01</t>
  </si>
  <si>
    <t>02</t>
  </si>
  <si>
    <t>03</t>
  </si>
  <si>
    <t>04</t>
  </si>
  <si>
    <t>05</t>
  </si>
  <si>
    <t>06</t>
  </si>
  <si>
    <t>07</t>
  </si>
  <si>
    <t>08</t>
  </si>
  <si>
    <t>09</t>
  </si>
  <si>
    <t>010</t>
  </si>
  <si>
    <t>CMC</t>
  </si>
  <si>
    <t>Cadycal</t>
  </si>
  <si>
    <t>Ferro CC-263</t>
  </si>
  <si>
    <t>Calcium Borate</t>
  </si>
  <si>
    <t>Yellow Banks 401</t>
  </si>
  <si>
    <t>Yellow Banks 101</t>
  </si>
  <si>
    <t>VeeGum</t>
  </si>
  <si>
    <t>G200 EU</t>
  </si>
  <si>
    <t>Silverline Talc</t>
  </si>
  <si>
    <t>Gleason Ball</t>
  </si>
  <si>
    <r>
      <t>SiO</t>
    </r>
    <r>
      <rPr>
        <b/>
        <vertAlign val="subscript"/>
        <sz val="16"/>
        <color indexed="8"/>
        <rFont val="Arial"/>
        <family val="2"/>
      </rPr>
      <t>2</t>
    </r>
    <r>
      <rPr>
        <b/>
        <sz val="16"/>
        <color indexed="8"/>
        <rFont val="Arial"/>
        <family val="2"/>
      </rPr>
      <t xml:space="preserve"> </t>
    </r>
  </si>
  <si>
    <t>Mahavir</t>
  </si>
  <si>
    <t>Fortispar</t>
  </si>
  <si>
    <r>
      <t>MnO</t>
    </r>
    <r>
      <rPr>
        <b/>
        <vertAlign val="subscript"/>
        <sz val="16"/>
        <rFont val="Arial"/>
        <family val="2"/>
      </rPr>
      <t>2</t>
    </r>
  </si>
  <si>
    <t>PbO</t>
  </si>
  <si>
    <r>
      <t>TiO</t>
    </r>
    <r>
      <rPr>
        <b/>
        <vertAlign val="subscript"/>
        <sz val="16"/>
        <rFont val="Arial"/>
        <family val="2"/>
      </rPr>
      <t>2</t>
    </r>
  </si>
  <si>
    <t>100 %             Batch</t>
  </si>
  <si>
    <r>
      <t>MnO</t>
    </r>
    <r>
      <rPr>
        <b/>
        <vertAlign val="subscript"/>
        <sz val="11.7"/>
        <color indexed="8"/>
        <rFont val="Arial"/>
        <family val="2"/>
      </rPr>
      <t>2</t>
    </r>
  </si>
  <si>
    <t>Alberta Slip</t>
  </si>
  <si>
    <t>Spanish RIO</t>
  </si>
  <si>
    <t>Iron Sulfate</t>
  </si>
  <si>
    <t xml:space="preserve">Written by Matthew Katz                             matt@ceramicmaterialsworkshop.com                                                                                                     </t>
  </si>
  <si>
    <t>Rutile</t>
  </si>
  <si>
    <t>CuO</t>
  </si>
  <si>
    <t>NiO</t>
  </si>
  <si>
    <r>
      <t>Bi</t>
    </r>
    <r>
      <rPr>
        <b/>
        <vertAlign val="subscript"/>
        <sz val="16"/>
        <color indexed="8"/>
        <rFont val="Arial"/>
        <family val="2"/>
      </rPr>
      <t>2</t>
    </r>
    <r>
      <rPr>
        <b/>
        <sz val="16"/>
        <color indexed="8"/>
        <rFont val="Arial"/>
        <family val="2"/>
      </rPr>
      <t>O</t>
    </r>
    <r>
      <rPr>
        <b/>
        <vertAlign val="subscript"/>
        <sz val="16"/>
        <color indexed="8"/>
        <rFont val="Arial"/>
        <family val="2"/>
      </rPr>
      <t>3</t>
    </r>
  </si>
  <si>
    <t>CoO</t>
  </si>
  <si>
    <r>
      <t>Bi</t>
    </r>
    <r>
      <rPr>
        <b/>
        <vertAlign val="subscript"/>
        <sz val="11.7"/>
        <color indexed="8"/>
        <rFont val="Arial"/>
        <family val="2"/>
      </rPr>
      <t>2</t>
    </r>
    <r>
      <rPr>
        <b/>
        <sz val="11.7"/>
        <color indexed="8"/>
        <rFont val="Arial"/>
        <family val="2"/>
      </rPr>
      <t>O</t>
    </r>
    <r>
      <rPr>
        <b/>
        <vertAlign val="subscript"/>
        <sz val="11.7"/>
        <color indexed="8"/>
        <rFont val="Arial"/>
        <family val="2"/>
      </rPr>
      <t>3</t>
    </r>
  </si>
  <si>
    <t>Ravensgrag Slip</t>
  </si>
  <si>
    <r>
      <t>P</t>
    </r>
    <r>
      <rPr>
        <b/>
        <vertAlign val="subscript"/>
        <sz val="16"/>
        <rFont val="Arial"/>
        <family val="2"/>
      </rPr>
      <t>2</t>
    </r>
    <r>
      <rPr>
        <b/>
        <sz val="16"/>
        <rFont val="Arial"/>
        <family val="2"/>
      </rPr>
      <t>O</t>
    </r>
    <r>
      <rPr>
        <b/>
        <vertAlign val="subscript"/>
        <sz val="16"/>
        <rFont val="Arial"/>
        <family val="2"/>
      </rPr>
      <t>5</t>
    </r>
  </si>
  <si>
    <r>
      <t>SnO</t>
    </r>
    <r>
      <rPr>
        <b/>
        <vertAlign val="subscript"/>
        <sz val="16"/>
        <rFont val="Arial"/>
        <family val="2"/>
      </rPr>
      <t>2</t>
    </r>
  </si>
  <si>
    <r>
      <t>P</t>
    </r>
    <r>
      <rPr>
        <b/>
        <vertAlign val="subscript"/>
        <sz val="11.7"/>
        <color indexed="8"/>
        <rFont val="Arial"/>
        <family val="2"/>
      </rPr>
      <t>2</t>
    </r>
    <r>
      <rPr>
        <b/>
        <sz val="11.7"/>
        <color indexed="8"/>
        <rFont val="Arial"/>
        <family val="2"/>
      </rPr>
      <t>O</t>
    </r>
    <r>
      <rPr>
        <b/>
        <vertAlign val="subscript"/>
        <sz val="11.7"/>
        <color indexed="8"/>
        <rFont val="Arial"/>
        <family val="2"/>
      </rPr>
      <t>5</t>
    </r>
  </si>
  <si>
    <r>
      <t>SnO</t>
    </r>
    <r>
      <rPr>
        <b/>
        <vertAlign val="subscript"/>
        <sz val="11.7"/>
        <color indexed="8"/>
        <rFont val="Arial"/>
        <family val="2"/>
      </rPr>
      <t>2</t>
    </r>
  </si>
  <si>
    <r>
      <t>ZrO</t>
    </r>
    <r>
      <rPr>
        <b/>
        <vertAlign val="subscript"/>
        <sz val="16"/>
        <color indexed="8"/>
        <rFont val="Arial"/>
        <family val="2"/>
      </rPr>
      <t>2</t>
    </r>
  </si>
  <si>
    <r>
      <t>Cr</t>
    </r>
    <r>
      <rPr>
        <b/>
        <vertAlign val="subscript"/>
        <sz val="16"/>
        <color indexed="8"/>
        <rFont val="Arial"/>
        <family val="2"/>
      </rPr>
      <t>2</t>
    </r>
    <r>
      <rPr>
        <b/>
        <sz val="16"/>
        <color indexed="8"/>
        <rFont val="Arial"/>
        <family val="2"/>
      </rPr>
      <t>O</t>
    </r>
    <r>
      <rPr>
        <b/>
        <vertAlign val="subscript"/>
        <sz val="16"/>
        <color indexed="8"/>
        <rFont val="Arial"/>
        <family val="2"/>
      </rPr>
      <t>3</t>
    </r>
  </si>
  <si>
    <r>
      <t>Cr</t>
    </r>
    <r>
      <rPr>
        <b/>
        <vertAlign val="subscript"/>
        <sz val="11.5"/>
        <color indexed="8"/>
        <rFont val="Arial"/>
        <family val="2"/>
      </rPr>
      <t>2</t>
    </r>
    <r>
      <rPr>
        <b/>
        <sz val="11.5"/>
        <color indexed="8"/>
        <rFont val="Arial"/>
        <family val="2"/>
      </rPr>
      <t>O</t>
    </r>
    <r>
      <rPr>
        <b/>
        <vertAlign val="subscript"/>
        <sz val="11.5"/>
        <color indexed="8"/>
        <rFont val="Arial"/>
        <family val="2"/>
      </rPr>
      <t>3</t>
    </r>
  </si>
  <si>
    <t>Notes</t>
  </si>
  <si>
    <t>Yellow Iron Oxide</t>
  </si>
  <si>
    <t>Manganese Oxide</t>
  </si>
  <si>
    <t>Manganese Carb</t>
  </si>
  <si>
    <t>Bismuth Subnitrate</t>
  </si>
  <si>
    <t>F-644</t>
  </si>
  <si>
    <t>Alumina Hydrate</t>
  </si>
  <si>
    <t>Glaze</t>
  </si>
  <si>
    <r>
      <t>Collective "Al</t>
    </r>
    <r>
      <rPr>
        <b/>
        <vertAlign val="subscript"/>
        <sz val="14"/>
        <color indexed="8"/>
        <rFont val="Arial"/>
        <family val="2"/>
      </rPr>
      <t>2</t>
    </r>
    <r>
      <rPr>
        <b/>
        <sz val="14"/>
        <color indexed="8"/>
        <rFont val="Arial"/>
        <family val="2"/>
      </rPr>
      <t>O</t>
    </r>
    <r>
      <rPr>
        <b/>
        <vertAlign val="subscript"/>
        <sz val="14"/>
        <color indexed="8"/>
        <rFont val="Arial"/>
        <family val="2"/>
      </rPr>
      <t>3</t>
    </r>
    <r>
      <rPr>
        <b/>
        <sz val="14"/>
        <color indexed="8"/>
        <rFont val="Arial"/>
        <family val="2"/>
      </rPr>
      <t>"</t>
    </r>
  </si>
  <si>
    <r>
      <t>SiO</t>
    </r>
    <r>
      <rPr>
        <b/>
        <vertAlign val="subscript"/>
        <sz val="10"/>
        <rFont val="Arial"/>
        <family val="2"/>
      </rPr>
      <t>2</t>
    </r>
  </si>
  <si>
    <r>
      <t>Al</t>
    </r>
    <r>
      <rPr>
        <b/>
        <vertAlign val="subscript"/>
        <sz val="10"/>
        <rFont val="Arial"/>
        <family val="2"/>
      </rPr>
      <t>2</t>
    </r>
    <r>
      <rPr>
        <b/>
        <sz val="10"/>
        <rFont val="Arial"/>
        <family val="2"/>
        <charset val="238"/>
      </rPr>
      <t>O</t>
    </r>
    <r>
      <rPr>
        <b/>
        <vertAlign val="subscript"/>
        <sz val="10"/>
        <rFont val="Arial"/>
        <family val="2"/>
      </rPr>
      <t>3</t>
    </r>
  </si>
  <si>
    <r>
      <rPr>
        <b/>
        <sz val="10"/>
        <rFont val="Arial"/>
        <family val="2"/>
      </rPr>
      <t>B</t>
    </r>
    <r>
      <rPr>
        <b/>
        <vertAlign val="subscript"/>
        <sz val="10"/>
        <rFont val="Arial"/>
        <family val="2"/>
      </rPr>
      <t>2</t>
    </r>
    <r>
      <rPr>
        <b/>
        <sz val="10"/>
        <rFont val="Arial"/>
        <family val="2"/>
        <charset val="238"/>
      </rPr>
      <t>O3</t>
    </r>
  </si>
  <si>
    <t>Ratio</t>
  </si>
  <si>
    <r>
      <t>R</t>
    </r>
    <r>
      <rPr>
        <b/>
        <vertAlign val="subscript"/>
        <sz val="10"/>
        <rFont val="Arial"/>
        <family val="2"/>
      </rPr>
      <t>2</t>
    </r>
    <r>
      <rPr>
        <b/>
        <sz val="10"/>
        <rFont val="Arial"/>
        <family val="2"/>
        <charset val="238"/>
      </rPr>
      <t>0</t>
    </r>
  </si>
  <si>
    <t>RO</t>
  </si>
  <si>
    <t>Temp C</t>
  </si>
  <si>
    <t>Trisodium Phosphate</t>
  </si>
  <si>
    <t>Alkaline Earths</t>
  </si>
  <si>
    <t>Wood Ash</t>
  </si>
  <si>
    <t>FeO</t>
  </si>
  <si>
    <t>Gillespie Borate</t>
  </si>
  <si>
    <t>Name or Test #</t>
  </si>
  <si>
    <t>Alk Metal</t>
  </si>
  <si>
    <t>Alk Earth</t>
  </si>
  <si>
    <t>Zn</t>
  </si>
  <si>
    <t>DO NOT TOUCH(formulas)</t>
  </si>
  <si>
    <t>NZ Halloysite</t>
  </si>
  <si>
    <t>Water Content:</t>
  </si>
  <si>
    <t>Flint</t>
  </si>
  <si>
    <t>Custer 2022</t>
  </si>
  <si>
    <t>010123</t>
  </si>
  <si>
    <t>Ultrox (Zircopax)</t>
  </si>
  <si>
    <t>Custer</t>
  </si>
  <si>
    <t>Gerstley Borate</t>
  </si>
  <si>
    <t>Nickel Carb (Green)</t>
  </si>
  <si>
    <t>Nickel Oxide (Black)</t>
  </si>
  <si>
    <t>Talc</t>
  </si>
  <si>
    <t>Soda Ash</t>
  </si>
  <si>
    <t>Pearl Ash</t>
  </si>
  <si>
    <t>F-367</t>
  </si>
  <si>
    <t>F-12</t>
  </si>
  <si>
    <t>F-13</t>
  </si>
  <si>
    <t>F-18</t>
  </si>
  <si>
    <t>F-413</t>
  </si>
  <si>
    <t>F-620</t>
  </si>
  <si>
    <t>NYTalc</t>
  </si>
  <si>
    <t>Barnard</t>
  </si>
  <si>
    <t>Aluminum Oxide</t>
  </si>
  <si>
    <r>
      <t xml:space="preserve">  SiO</t>
    </r>
    <r>
      <rPr>
        <b/>
        <vertAlign val="subscript"/>
        <sz val="16"/>
        <rFont val="Arial"/>
        <family val="2"/>
      </rPr>
      <t>2</t>
    </r>
    <r>
      <rPr>
        <b/>
        <sz val="16"/>
        <rFont val="Arial"/>
        <family val="2"/>
      </rPr>
      <t>:Al</t>
    </r>
    <r>
      <rPr>
        <b/>
        <vertAlign val="subscript"/>
        <sz val="16"/>
        <rFont val="Arial"/>
        <family val="2"/>
      </rPr>
      <t>2</t>
    </r>
    <r>
      <rPr>
        <b/>
        <sz val="16"/>
        <rFont val="Arial"/>
        <family val="2"/>
      </rPr>
      <t>O</t>
    </r>
    <r>
      <rPr>
        <b/>
        <vertAlign val="subscript"/>
        <sz val="16"/>
        <rFont val="Arial"/>
        <family val="2"/>
      </rPr>
      <t>3</t>
    </r>
    <r>
      <rPr>
        <b/>
        <sz val="16"/>
        <rFont val="Arial"/>
        <family val="2"/>
      </rPr>
      <t xml:space="preserve"> Ratio</t>
    </r>
  </si>
  <si>
    <t>Glaze Recipe</t>
  </si>
  <si>
    <t>Fluorspar</t>
  </si>
  <si>
    <t xml:space="preserve">Flint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</si>
</sst>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1" x14ac:knownFonts="1">
    <font>
      <sz val="10"/>
      <name val="Arial"/>
    </font>
    <font>
      <sz val="11"/>
      <color theme="1"/>
      <name val="Calibri"/>
      <family val="2"/>
      <scheme val="minor"/>
    </font>
    <font>
      <b/>
      <sz val="36"/>
      <name val="Arial"/>
      <family val="2"/>
    </font>
    <font>
      <b/>
      <sz val="10"/>
      <name val="Arial"/>
      <family val="2"/>
    </font>
    <font>
      <b/>
      <sz val="14"/>
      <name val="Arial"/>
      <family val="2"/>
    </font>
    <font>
      <b/>
      <sz val="11.7"/>
      <color indexed="8"/>
      <name val="Arial"/>
      <family val="2"/>
    </font>
    <font>
      <b/>
      <sz val="7.9"/>
      <color indexed="8"/>
      <name val="Arial"/>
      <family val="2"/>
    </font>
    <font>
      <b/>
      <vertAlign val="subscript"/>
      <sz val="11.7"/>
      <color indexed="8"/>
      <name val="Arial"/>
      <family val="2"/>
    </font>
    <font>
      <b/>
      <sz val="11.7"/>
      <name val="Arial"/>
      <family val="2"/>
    </font>
    <font>
      <sz val="10"/>
      <name val="Arial"/>
      <family val="2"/>
    </font>
    <font>
      <b/>
      <sz val="16"/>
      <name val="Arial"/>
      <family val="2"/>
    </font>
    <font>
      <sz val="16"/>
      <name val="Arial"/>
      <family val="2"/>
    </font>
    <font>
      <b/>
      <sz val="12"/>
      <name val="Arial"/>
      <family val="2"/>
    </font>
    <font>
      <b/>
      <sz val="20"/>
      <name val="Arial"/>
      <family val="2"/>
    </font>
    <font>
      <b/>
      <vertAlign val="subscript"/>
      <sz val="16"/>
      <name val="Arial"/>
      <family val="2"/>
    </font>
    <font>
      <b/>
      <sz val="16"/>
      <color indexed="8"/>
      <name val="Arial"/>
      <family val="2"/>
    </font>
    <font>
      <b/>
      <vertAlign val="subscript"/>
      <sz val="16"/>
      <color indexed="8"/>
      <name val="Arial"/>
      <family val="2"/>
    </font>
    <font>
      <b/>
      <sz val="26"/>
      <name val="Arial"/>
      <family val="2"/>
    </font>
    <font>
      <b/>
      <sz val="72"/>
      <name val="Arial"/>
      <family val="2"/>
    </font>
    <font>
      <b/>
      <sz val="28"/>
      <name val="Arial"/>
      <family val="2"/>
    </font>
    <font>
      <b/>
      <sz val="22"/>
      <name val="Arial"/>
      <family val="2"/>
    </font>
    <font>
      <b/>
      <sz val="14"/>
      <color indexed="8"/>
      <name val="Arial"/>
      <family val="2"/>
    </font>
    <font>
      <b/>
      <vertAlign val="subscript"/>
      <sz val="14"/>
      <color indexed="8"/>
      <name val="Arial"/>
      <family val="2"/>
    </font>
    <font>
      <b/>
      <sz val="11.5"/>
      <color indexed="8"/>
      <name val="Arial"/>
      <family val="2"/>
    </font>
    <font>
      <b/>
      <vertAlign val="subscript"/>
      <sz val="11.5"/>
      <color indexed="8"/>
      <name val="Arial"/>
      <family val="2"/>
    </font>
    <font>
      <sz val="10"/>
      <name val="Arial"/>
      <family val="2"/>
      <charset val="238"/>
    </font>
    <font>
      <b/>
      <sz val="10"/>
      <name val="Arial"/>
      <family val="2"/>
      <charset val="238"/>
    </font>
    <font>
      <b/>
      <vertAlign val="subscript"/>
      <sz val="10"/>
      <name val="Arial"/>
      <family val="2"/>
    </font>
    <font>
      <b/>
      <sz val="11.5"/>
      <name val="Arial"/>
      <family val="2"/>
    </font>
    <font>
      <sz val="72"/>
      <name val="Arial"/>
      <family val="2"/>
    </font>
    <font>
      <b/>
      <sz val="18"/>
      <name val="Arial"/>
      <family val="2"/>
    </font>
  </fonts>
  <fills count="1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00"/>
        <bgColor indexed="64"/>
      </patternFill>
    </fill>
    <fill>
      <patternFill patternType="solid">
        <fgColor rgb="FFCC99FF"/>
        <bgColor indexed="64"/>
      </patternFill>
    </fill>
    <fill>
      <patternFill patternType="solid">
        <fgColor rgb="FFFFCCFF"/>
        <bgColor indexed="64"/>
      </patternFill>
    </fill>
    <fill>
      <patternFill patternType="solid">
        <fgColor rgb="FF00B0F0"/>
        <bgColor indexed="64"/>
      </patternFill>
    </fill>
    <fill>
      <patternFill patternType="solid">
        <fgColor rgb="FFC4D303"/>
        <bgColor indexed="64"/>
      </patternFill>
    </fill>
    <fill>
      <patternFill patternType="solid">
        <fgColor rgb="FFA8E917"/>
        <bgColor indexed="64"/>
      </patternFill>
    </fill>
  </fills>
  <borders count="4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bottom style="medium">
        <color auto="1"/>
      </bottom>
      <diagonal/>
    </border>
    <border>
      <left/>
      <right style="medium">
        <color auto="1"/>
      </right>
      <top style="medium">
        <color auto="1"/>
      </top>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style="medium">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indexed="64"/>
      </bottom>
      <diagonal/>
    </border>
    <border>
      <left style="thin">
        <color auto="1"/>
      </left>
      <right/>
      <top style="medium">
        <color indexed="64"/>
      </top>
      <bottom style="medium">
        <color indexed="64"/>
      </bottom>
      <diagonal/>
    </border>
    <border>
      <left style="medium">
        <color auto="1"/>
      </left>
      <right style="thin">
        <color auto="1"/>
      </right>
      <top style="medium">
        <color auto="1"/>
      </top>
      <bottom/>
      <diagonal/>
    </border>
  </borders>
  <cellStyleXfs count="3">
    <xf numFmtId="0" fontId="0" fillId="0" borderId="0"/>
    <xf numFmtId="0" fontId="1" fillId="0" borderId="0"/>
    <xf numFmtId="0" fontId="9" fillId="0" borderId="0"/>
  </cellStyleXfs>
  <cellXfs count="304">
    <xf numFmtId="0" fontId="0" fillId="0" borderId="0" xfId="0"/>
    <xf numFmtId="0" fontId="0" fillId="0" borderId="0" xfId="0" applyAlignment="1">
      <alignment horizontal="right"/>
    </xf>
    <xf numFmtId="0" fontId="0" fillId="0" borderId="0" xfId="0" applyAlignment="1">
      <alignment horizontal="center"/>
    </xf>
    <xf numFmtId="0" fontId="0" fillId="0" borderId="28" xfId="0" applyBorder="1"/>
    <xf numFmtId="0" fontId="0" fillId="0" borderId="32" xfId="0" applyBorder="1" applyAlignment="1">
      <alignment horizontal="right"/>
    </xf>
    <xf numFmtId="0" fontId="0" fillId="0" borderId="32" xfId="0" applyBorder="1" applyAlignment="1">
      <alignment horizontal="center"/>
    </xf>
    <xf numFmtId="0" fontId="0" fillId="0" borderId="32" xfId="0" applyBorder="1"/>
    <xf numFmtId="0" fontId="0" fillId="0" borderId="30" xfId="0" applyBorder="1"/>
    <xf numFmtId="0" fontId="0" fillId="0" borderId="11" xfId="0" applyBorder="1"/>
    <xf numFmtId="1" fontId="3" fillId="0" borderId="0" xfId="0" applyNumberFormat="1" applyFont="1"/>
    <xf numFmtId="0" fontId="3" fillId="0" borderId="0" xfId="0" applyFont="1"/>
    <xf numFmtId="0" fontId="0" fillId="0" borderId="22" xfId="0" applyBorder="1"/>
    <xf numFmtId="0" fontId="0" fillId="0" borderId="7" xfId="0" applyBorder="1"/>
    <xf numFmtId="0" fontId="0" fillId="0" borderId="33" xfId="0" applyBorder="1"/>
    <xf numFmtId="0" fontId="0" fillId="0" borderId="29" xfId="0" applyBorder="1"/>
    <xf numFmtId="49" fontId="18" fillId="0" borderId="0" xfId="0" applyNumberFormat="1" applyFont="1" applyAlignment="1">
      <alignment horizontal="right"/>
    </xf>
    <xf numFmtId="2" fontId="3" fillId="0" borderId="0" xfId="0" applyNumberFormat="1" applyFont="1" applyAlignment="1">
      <alignment horizontal="center"/>
    </xf>
    <xf numFmtId="0" fontId="3" fillId="0" borderId="19" xfId="0" applyFont="1" applyBorder="1" applyAlignment="1">
      <alignment horizontal="right"/>
    </xf>
    <xf numFmtId="0" fontId="3" fillId="0" borderId="0" xfId="0" applyFont="1" applyAlignment="1">
      <alignment horizontal="right"/>
    </xf>
    <xf numFmtId="0" fontId="3" fillId="0" borderId="0" xfId="0" applyFont="1" applyAlignment="1">
      <alignment horizontal="center"/>
    </xf>
    <xf numFmtId="2" fontId="3" fillId="0" borderId="0" xfId="0" applyNumberFormat="1" applyFont="1" applyAlignment="1">
      <alignment horizontal="right"/>
    </xf>
    <xf numFmtId="2" fontId="3" fillId="0" borderId="21" xfId="0" applyNumberFormat="1" applyFont="1" applyBorder="1" applyAlignment="1">
      <alignment horizontal="center"/>
    </xf>
    <xf numFmtId="0" fontId="5" fillId="0" borderId="2" xfId="0" applyFont="1" applyBorder="1" applyAlignment="1">
      <alignment horizontal="center"/>
    </xf>
    <xf numFmtId="0" fontId="5" fillId="0" borderId="25" xfId="0" applyFont="1" applyBorder="1" applyAlignment="1">
      <alignment horizontal="center"/>
    </xf>
    <xf numFmtId="0" fontId="8" fillId="0" borderId="16" xfId="0" applyFont="1" applyBorder="1" applyAlignment="1">
      <alignment horizontal="center"/>
    </xf>
    <xf numFmtId="2" fontId="8" fillId="0" borderId="16" xfId="0" applyNumberFormat="1" applyFont="1" applyBorder="1" applyAlignment="1">
      <alignment horizontal="center"/>
    </xf>
    <xf numFmtId="2" fontId="8" fillId="0" borderId="26" xfId="0" applyNumberFormat="1" applyFont="1" applyBorder="1" applyAlignment="1">
      <alignment horizontal="center"/>
    </xf>
    <xf numFmtId="2" fontId="0" fillId="0" borderId="1" xfId="0" applyNumberFormat="1" applyBorder="1" applyAlignment="1">
      <alignment horizontal="center"/>
    </xf>
    <xf numFmtId="2" fontId="0" fillId="0" borderId="20" xfId="0" applyNumberFormat="1" applyBorder="1" applyAlignment="1">
      <alignment horizontal="center"/>
    </xf>
    <xf numFmtId="2" fontId="0" fillId="0" borderId="20" xfId="0" applyNumberFormat="1" applyBorder="1" applyAlignment="1">
      <alignment horizontal="center" vertical="center"/>
    </xf>
    <xf numFmtId="2" fontId="11" fillId="0" borderId="20" xfId="0" applyNumberFormat="1" applyFont="1" applyBorder="1" applyAlignment="1">
      <alignment horizontal="center"/>
    </xf>
    <xf numFmtId="0" fontId="0" fillId="2" borderId="0" xfId="0" applyFill="1" applyProtection="1">
      <protection locked="0"/>
    </xf>
    <xf numFmtId="0" fontId="10" fillId="2" borderId="0" xfId="0" applyFont="1" applyFill="1" applyProtection="1">
      <protection locked="0"/>
    </xf>
    <xf numFmtId="0" fontId="0" fillId="0" borderId="0" xfId="0" applyProtection="1">
      <protection locked="0"/>
    </xf>
    <xf numFmtId="0" fontId="2" fillId="2" borderId="0" xfId="0" applyFont="1" applyFill="1" applyAlignment="1" applyProtection="1">
      <alignment vertical="center"/>
      <protection locked="0"/>
    </xf>
    <xf numFmtId="0" fontId="5" fillId="0" borderId="0" xfId="0" applyFont="1" applyAlignment="1">
      <alignment horizontal="center"/>
    </xf>
    <xf numFmtId="0" fontId="17" fillId="2" borderId="27" xfId="0" applyFont="1" applyFill="1" applyBorder="1" applyAlignment="1">
      <alignment horizontal="right"/>
    </xf>
    <xf numFmtId="0" fontId="17" fillId="2" borderId="14" xfId="0" applyFont="1" applyFill="1" applyBorder="1" applyAlignment="1" applyProtection="1">
      <alignment horizontal="left"/>
      <protection locked="0"/>
    </xf>
    <xf numFmtId="0" fontId="4" fillId="2" borderId="0" xfId="0" applyFont="1" applyFill="1" applyAlignment="1" applyProtection="1">
      <alignment horizontal="left" vertical="center"/>
      <protection locked="0"/>
    </xf>
    <xf numFmtId="0" fontId="4" fillId="2" borderId="0" xfId="0" applyFont="1" applyFill="1" applyProtection="1">
      <protection locked="0"/>
    </xf>
    <xf numFmtId="2" fontId="3" fillId="0" borderId="0" xfId="0" applyNumberFormat="1" applyFont="1" applyAlignment="1">
      <alignment horizontal="left"/>
    </xf>
    <xf numFmtId="1" fontId="3" fillId="0" borderId="0" xfId="0" applyNumberFormat="1" applyFont="1" applyAlignment="1">
      <alignment horizontal="left"/>
    </xf>
    <xf numFmtId="0" fontId="5" fillId="0" borderId="1" xfId="0" applyFont="1" applyBorder="1" applyAlignment="1">
      <alignment horizontal="center"/>
    </xf>
    <xf numFmtId="0" fontId="5" fillId="0" borderId="3" xfId="0" applyFont="1" applyBorder="1" applyAlignment="1">
      <alignment horizontal="center"/>
    </xf>
    <xf numFmtId="0" fontId="3" fillId="0" borderId="0" xfId="0" applyFont="1" applyAlignment="1">
      <alignment horizontal="left"/>
    </xf>
    <xf numFmtId="0" fontId="0" fillId="0" borderId="0" xfId="0" applyAlignment="1" applyProtection="1">
      <alignment horizontal="center" vertical="center"/>
      <protection locked="0"/>
    </xf>
    <xf numFmtId="0" fontId="0" fillId="0" borderId="0" xfId="0" applyAlignment="1">
      <alignment vertical="center"/>
    </xf>
    <xf numFmtId="2" fontId="8" fillId="0" borderId="15" xfId="0" applyNumberFormat="1" applyFont="1" applyBorder="1" applyAlignment="1">
      <alignment horizontal="center"/>
    </xf>
    <xf numFmtId="2" fontId="8" fillId="0" borderId="17" xfId="0" applyNumberFormat="1" applyFont="1" applyBorder="1" applyAlignment="1">
      <alignment horizontal="center"/>
    </xf>
    <xf numFmtId="0" fontId="0" fillId="0" borderId="0" xfId="0" applyAlignment="1" applyProtection="1">
      <alignment vertical="center"/>
      <protection locked="0"/>
    </xf>
    <xf numFmtId="0" fontId="5" fillId="0" borderId="0" xfId="0" applyFont="1" applyAlignment="1">
      <alignment horizontal="left"/>
    </xf>
    <xf numFmtId="0" fontId="0" fillId="2" borderId="0" xfId="0" applyFill="1" applyAlignment="1" applyProtection="1">
      <alignment horizontal="center"/>
      <protection locked="0"/>
    </xf>
    <xf numFmtId="2" fontId="3" fillId="0" borderId="10" xfId="0" applyNumberFormat="1" applyFont="1" applyBorder="1" applyAlignment="1">
      <alignment horizontal="center"/>
    </xf>
    <xf numFmtId="2" fontId="3" fillId="2" borderId="0" xfId="0" applyNumberFormat="1" applyFont="1" applyFill="1" applyAlignment="1" applyProtection="1">
      <alignment horizontal="center" wrapText="1"/>
      <protection locked="0"/>
    </xf>
    <xf numFmtId="2" fontId="0" fillId="2" borderId="0" xfId="0" applyNumberFormat="1" applyFill="1" applyAlignment="1" applyProtection="1">
      <alignment horizontal="center"/>
      <protection locked="0"/>
    </xf>
    <xf numFmtId="0" fontId="10" fillId="0" borderId="0" xfId="0" applyFon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64" fontId="9" fillId="0" borderId="0" xfId="0" applyNumberFormat="1" applyFont="1" applyAlignment="1">
      <alignment horizontal="center"/>
    </xf>
    <xf numFmtId="0" fontId="10" fillId="0" borderId="0" xfId="0" applyFont="1" applyProtection="1">
      <protection locked="0"/>
    </xf>
    <xf numFmtId="2" fontId="9" fillId="0" borderId="20" xfId="0" applyNumberFormat="1" applyFont="1" applyBorder="1" applyAlignment="1">
      <alignment horizontal="center" vertical="center"/>
    </xf>
    <xf numFmtId="2" fontId="0" fillId="0" borderId="0" xfId="0" applyNumberFormat="1"/>
    <xf numFmtId="0" fontId="17" fillId="0" borderId="0" xfId="0" applyFont="1" applyAlignment="1">
      <alignment horizontal="right" vertical="center"/>
    </xf>
    <xf numFmtId="2" fontId="10" fillId="6" borderId="23" xfId="0" applyNumberFormat="1" applyFont="1" applyFill="1" applyBorder="1" applyAlignment="1">
      <alignment horizontal="center"/>
    </xf>
    <xf numFmtId="2" fontId="10" fillId="6" borderId="8" xfId="0" applyNumberFormat="1" applyFont="1" applyFill="1" applyBorder="1" applyAlignment="1">
      <alignment horizontal="center"/>
    </xf>
    <xf numFmtId="0" fontId="15" fillId="6" borderId="28" xfId="0" applyFont="1" applyFill="1" applyBorder="1" applyAlignment="1">
      <alignment horizontal="center" vertical="center"/>
    </xf>
    <xf numFmtId="0" fontId="15" fillId="6" borderId="30" xfId="0" applyFont="1" applyFill="1" applyBorder="1" applyAlignment="1">
      <alignment horizontal="center" vertical="center"/>
    </xf>
    <xf numFmtId="2" fontId="10" fillId="6" borderId="7" xfId="0" applyNumberFormat="1" applyFont="1" applyFill="1" applyBorder="1" applyAlignment="1">
      <alignment horizontal="center"/>
    </xf>
    <xf numFmtId="2" fontId="10" fillId="6" borderId="29" xfId="0" applyNumberFormat="1" applyFont="1" applyFill="1" applyBorder="1" applyAlignment="1">
      <alignment horizontal="center"/>
    </xf>
    <xf numFmtId="0" fontId="15" fillId="7" borderId="23" xfId="0" applyFont="1" applyFill="1" applyBorder="1" applyAlignment="1">
      <alignment horizontal="center" vertical="center"/>
    </xf>
    <xf numFmtId="2" fontId="10" fillId="7" borderId="8" xfId="0" applyNumberFormat="1" applyFont="1" applyFill="1" applyBorder="1" applyAlignment="1">
      <alignment horizontal="center"/>
    </xf>
    <xf numFmtId="0" fontId="5" fillId="0" borderId="2" xfId="1" applyFont="1" applyBorder="1" applyAlignment="1">
      <alignment horizontal="center"/>
    </xf>
    <xf numFmtId="2" fontId="8" fillId="0" borderId="13" xfId="1" applyNumberFormat="1" applyFont="1" applyBorder="1" applyAlignment="1">
      <alignment horizontal="center"/>
    </xf>
    <xf numFmtId="0" fontId="5" fillId="0" borderId="3" xfId="1" applyFont="1" applyBorder="1" applyAlignment="1">
      <alignment horizontal="center"/>
    </xf>
    <xf numFmtId="2" fontId="8" fillId="0" borderId="17" xfId="1" applyNumberFormat="1" applyFont="1" applyBorder="1" applyAlignment="1">
      <alignment horizontal="center"/>
    </xf>
    <xf numFmtId="0" fontId="0" fillId="0" borderId="20" xfId="0" applyBorder="1"/>
    <xf numFmtId="0" fontId="10" fillId="5" borderId="9" xfId="0" applyFont="1" applyFill="1" applyBorder="1" applyAlignment="1">
      <alignment horizontal="center" vertical="center"/>
    </xf>
    <xf numFmtId="2" fontId="10" fillId="8" borderId="23" xfId="0" applyNumberFormat="1" applyFont="1" applyFill="1" applyBorder="1" applyAlignment="1">
      <alignment horizontal="center"/>
    </xf>
    <xf numFmtId="2" fontId="10" fillId="8" borderId="8" xfId="0" applyNumberFormat="1" applyFont="1" applyFill="1" applyBorder="1" applyAlignment="1">
      <alignment horizontal="center"/>
    </xf>
    <xf numFmtId="2" fontId="10" fillId="8" borderId="29" xfId="0" applyNumberFormat="1" applyFont="1" applyFill="1" applyBorder="1" applyAlignment="1">
      <alignment horizontal="center"/>
    </xf>
    <xf numFmtId="0" fontId="23" fillId="0" borderId="30" xfId="0" applyFont="1" applyBorder="1" applyAlignment="1">
      <alignment horizontal="center" vertical="center"/>
    </xf>
    <xf numFmtId="0" fontId="15" fillId="9" borderId="28"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30" xfId="0" applyFont="1" applyFill="1" applyBorder="1" applyAlignment="1">
      <alignment horizontal="center" vertical="center"/>
    </xf>
    <xf numFmtId="2" fontId="10" fillId="9" borderId="8" xfId="0" applyNumberFormat="1" applyFont="1" applyFill="1" applyBorder="1" applyAlignment="1">
      <alignment horizontal="center"/>
    </xf>
    <xf numFmtId="2" fontId="10" fillId="9" borderId="29"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23" xfId="0" applyNumberFormat="1" applyFont="1" applyFill="1" applyBorder="1" applyAlignment="1">
      <alignment horizontal="center"/>
    </xf>
    <xf numFmtId="2" fontId="10" fillId="10" borderId="8" xfId="0" applyNumberFormat="1" applyFont="1" applyFill="1" applyBorder="1" applyAlignment="1">
      <alignment horizontal="center"/>
    </xf>
    <xf numFmtId="0" fontId="10" fillId="10" borderId="23" xfId="0" applyFont="1" applyFill="1" applyBorder="1" applyAlignment="1">
      <alignment horizontal="center" vertical="center"/>
    </xf>
    <xf numFmtId="0" fontId="15" fillId="10" borderId="28" xfId="0" applyFont="1" applyFill="1" applyBorder="1" applyAlignment="1">
      <alignment horizontal="center" vertical="center"/>
    </xf>
    <xf numFmtId="0" fontId="10" fillId="10" borderId="28" xfId="0" applyFont="1" applyFill="1" applyBorder="1" applyAlignment="1">
      <alignment horizontal="center" vertical="center"/>
    </xf>
    <xf numFmtId="0" fontId="10" fillId="4" borderId="19" xfId="0" applyFont="1" applyFill="1" applyBorder="1" applyAlignment="1" applyProtection="1">
      <alignment horizontal="center"/>
      <protection locked="0"/>
    </xf>
    <xf numFmtId="2" fontId="10" fillId="4" borderId="21" xfId="0" applyNumberFormat="1" applyFont="1" applyFill="1" applyBorder="1" applyAlignment="1" applyProtection="1">
      <alignment horizontal="center"/>
      <protection locked="0"/>
    </xf>
    <xf numFmtId="0" fontId="10" fillId="4" borderId="21" xfId="0" applyFont="1" applyFill="1" applyBorder="1" applyAlignment="1" applyProtection="1">
      <alignment horizontal="center"/>
      <protection locked="0"/>
    </xf>
    <xf numFmtId="0" fontId="10" fillId="0" borderId="1" xfId="0" applyFont="1" applyBorder="1" applyAlignment="1">
      <alignment horizontal="center"/>
    </xf>
    <xf numFmtId="2" fontId="10" fillId="0" borderId="3" xfId="0" applyNumberFormat="1" applyFont="1" applyBorder="1" applyAlignment="1">
      <alignment horizontal="center"/>
    </xf>
    <xf numFmtId="0" fontId="10" fillId="0" borderId="19" xfId="0" applyFont="1" applyBorder="1" applyAlignment="1">
      <alignment horizontal="center"/>
    </xf>
    <xf numFmtId="2" fontId="10" fillId="0" borderId="21" xfId="0" applyNumberFormat="1" applyFont="1" applyBorder="1" applyAlignment="1">
      <alignment horizontal="center"/>
    </xf>
    <xf numFmtId="0" fontId="15" fillId="8" borderId="23" xfId="0" applyFont="1" applyFill="1" applyBorder="1" applyAlignment="1">
      <alignment horizontal="center" vertical="center"/>
    </xf>
    <xf numFmtId="2" fontId="10" fillId="6" borderId="22" xfId="0" applyNumberFormat="1" applyFont="1" applyFill="1" applyBorder="1" applyAlignment="1">
      <alignment horizontal="center"/>
    </xf>
    <xf numFmtId="164" fontId="9" fillId="0" borderId="14" xfId="0" applyNumberFormat="1" applyFont="1" applyBorder="1" applyAlignment="1">
      <alignment horizontal="center"/>
    </xf>
    <xf numFmtId="0" fontId="3" fillId="0" borderId="0" xfId="0" applyFont="1" applyAlignment="1">
      <alignment vertical="center" wrapText="1" shrinkToFit="1"/>
    </xf>
    <xf numFmtId="0" fontId="3" fillId="0" borderId="20" xfId="0" applyFont="1" applyBorder="1" applyAlignment="1">
      <alignment vertical="center" wrapText="1" shrinkToFit="1"/>
    </xf>
    <xf numFmtId="49" fontId="3" fillId="0" borderId="20" xfId="0" applyNumberFormat="1" applyFont="1" applyBorder="1" applyAlignment="1">
      <alignment horizontal="left" vertical="center"/>
    </xf>
    <xf numFmtId="2" fontId="8" fillId="0" borderId="16" xfId="1" applyNumberFormat="1" applyFont="1" applyBorder="1" applyAlignment="1">
      <alignment horizontal="center"/>
    </xf>
    <xf numFmtId="2" fontId="9" fillId="0" borderId="20" xfId="0" applyNumberFormat="1" applyFont="1" applyBorder="1" applyAlignment="1">
      <alignment horizontal="center" wrapText="1"/>
    </xf>
    <xf numFmtId="0" fontId="26" fillId="0" borderId="10" xfId="0" applyFont="1" applyBorder="1" applyAlignment="1">
      <alignment horizontal="center"/>
    </xf>
    <xf numFmtId="0" fontId="26" fillId="0" borderId="24" xfId="0" applyFont="1" applyBorder="1" applyAlignment="1">
      <alignment horizontal="center"/>
    </xf>
    <xf numFmtId="0" fontId="21" fillId="6" borderId="30" xfId="0" applyFont="1" applyFill="1" applyBorder="1" applyAlignment="1">
      <alignment horizontal="center" vertical="center"/>
    </xf>
    <xf numFmtId="2" fontId="10" fillId="8" borderId="22" xfId="0" applyNumberFormat="1" applyFont="1" applyFill="1" applyBorder="1" applyAlignment="1">
      <alignment horizontal="center"/>
    </xf>
    <xf numFmtId="0" fontId="15" fillId="11" borderId="23" xfId="0" applyFont="1" applyFill="1" applyBorder="1" applyAlignment="1">
      <alignment horizontal="center" vertical="center"/>
    </xf>
    <xf numFmtId="2" fontId="10" fillId="11" borderId="8" xfId="0" applyNumberFormat="1" applyFont="1" applyFill="1" applyBorder="1" applyAlignment="1">
      <alignment horizontal="center"/>
    </xf>
    <xf numFmtId="0" fontId="15" fillId="10" borderId="23" xfId="0" applyFont="1" applyFill="1" applyBorder="1" applyAlignment="1">
      <alignment horizontal="center" vertical="center"/>
    </xf>
    <xf numFmtId="2" fontId="10" fillId="0" borderId="0" xfId="0" applyNumberFormat="1" applyFont="1" applyAlignment="1">
      <alignment horizontal="center"/>
    </xf>
    <xf numFmtId="49" fontId="3" fillId="0" borderId="28" xfId="0" applyNumberFormat="1" applyFont="1" applyBorder="1" applyAlignment="1">
      <alignment horizontal="right"/>
    </xf>
    <xf numFmtId="0" fontId="3" fillId="0" borderId="30" xfId="0" applyFont="1" applyBorder="1" applyAlignment="1">
      <alignment horizontal="left"/>
    </xf>
    <xf numFmtId="0" fontId="3" fillId="0" borderId="1" xfId="0" applyFont="1" applyBorder="1" applyAlignment="1">
      <alignment horizontal="right"/>
    </xf>
    <xf numFmtId="2" fontId="3" fillId="0" borderId="3" xfId="0" applyNumberFormat="1" applyFont="1" applyBorder="1" applyAlignment="1">
      <alignment horizontal="center"/>
    </xf>
    <xf numFmtId="2" fontId="3" fillId="0" borderId="1" xfId="0" applyNumberFormat="1" applyFont="1" applyBorder="1" applyAlignment="1">
      <alignment horizontal="right"/>
    </xf>
    <xf numFmtId="2" fontId="3" fillId="0" borderId="19" xfId="0" applyNumberFormat="1" applyFont="1" applyBorder="1" applyAlignment="1">
      <alignment horizontal="right"/>
    </xf>
    <xf numFmtId="0" fontId="4" fillId="5" borderId="23" xfId="0" applyFont="1" applyFill="1" applyBorder="1" applyAlignment="1">
      <alignment horizontal="center" vertical="center"/>
    </xf>
    <xf numFmtId="0" fontId="4" fillId="5" borderId="8" xfId="0" applyFont="1" applyFill="1" applyBorder="1" applyAlignment="1">
      <alignment horizontal="center" vertical="center"/>
    </xf>
    <xf numFmtId="2" fontId="2" fillId="2" borderId="37" xfId="0" applyNumberFormat="1" applyFont="1" applyFill="1" applyBorder="1" applyAlignment="1">
      <alignment horizontal="left"/>
    </xf>
    <xf numFmtId="2" fontId="2" fillId="2" borderId="0" xfId="0" applyNumberFormat="1" applyFont="1" applyFill="1" applyAlignment="1">
      <alignment horizontal="left"/>
    </xf>
    <xf numFmtId="2" fontId="2" fillId="2" borderId="38" xfId="0" applyNumberFormat="1" applyFont="1" applyFill="1" applyBorder="1" applyAlignment="1">
      <alignment horizontal="left"/>
    </xf>
    <xf numFmtId="0" fontId="13" fillId="5" borderId="23"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8" xfId="0" applyFont="1" applyFill="1" applyBorder="1" applyAlignment="1">
      <alignment horizontal="center" vertical="center"/>
    </xf>
    <xf numFmtId="0" fontId="10" fillId="3" borderId="8" xfId="0" applyFont="1" applyFill="1" applyBorder="1" applyAlignment="1" applyProtection="1">
      <alignment horizontal="center"/>
      <protection locked="0"/>
    </xf>
    <xf numFmtId="2" fontId="10" fillId="12" borderId="7" xfId="0" applyNumberFormat="1" applyFont="1" applyFill="1" applyBorder="1" applyAlignment="1">
      <alignment horizontal="right"/>
    </xf>
    <xf numFmtId="2" fontId="10" fillId="12" borderId="29" xfId="0" applyNumberFormat="1" applyFont="1" applyFill="1" applyBorder="1" applyAlignment="1">
      <alignment horizontal="left"/>
    </xf>
    <xf numFmtId="0" fontId="15" fillId="8" borderId="23" xfId="0" applyFont="1" applyFill="1" applyBorder="1" applyAlignment="1">
      <alignment horizontal="center"/>
    </xf>
    <xf numFmtId="2" fontId="0" fillId="0" borderId="39" xfId="0" applyNumberFormat="1" applyBorder="1" applyAlignment="1">
      <alignment horizontal="center"/>
    </xf>
    <xf numFmtId="2" fontId="0" fillId="0" borderId="39" xfId="0" applyNumberFormat="1" applyBorder="1" applyAlignment="1">
      <alignment horizontal="center" vertical="center"/>
    </xf>
    <xf numFmtId="2" fontId="0" fillId="0" borderId="35" xfId="0" applyNumberFormat="1" applyBorder="1" applyAlignment="1">
      <alignment horizontal="center"/>
    </xf>
    <xf numFmtId="0" fontId="3" fillId="0" borderId="36" xfId="0" applyFont="1" applyBorder="1" applyAlignment="1">
      <alignment horizontal="center" vertical="center"/>
    </xf>
    <xf numFmtId="0" fontId="3" fillId="0" borderId="20" xfId="0" applyFont="1" applyBorder="1"/>
    <xf numFmtId="1" fontId="3" fillId="0" borderId="20" xfId="0" applyNumberFormat="1" applyFont="1" applyBorder="1" applyAlignment="1">
      <alignment horizontal="center"/>
    </xf>
    <xf numFmtId="0" fontId="3" fillId="0" borderId="36" xfId="0" applyFont="1" applyBorder="1" applyAlignment="1">
      <alignment horizontal="center"/>
    </xf>
    <xf numFmtId="49" fontId="3" fillId="0" borderId="36" xfId="0" applyNumberFormat="1" applyFont="1" applyBorder="1" applyAlignment="1">
      <alignment horizontal="center" vertical="center"/>
    </xf>
    <xf numFmtId="2" fontId="0" fillId="0" borderId="36" xfId="0" applyNumberFormat="1" applyBorder="1" applyAlignment="1">
      <alignment horizontal="center"/>
    </xf>
    <xf numFmtId="0" fontId="3" fillId="0" borderId="35" xfId="0" applyFont="1" applyBorder="1" applyAlignment="1">
      <alignment vertical="center" wrapText="1" shrinkToFit="1"/>
    </xf>
    <xf numFmtId="2" fontId="9" fillId="0" borderId="36" xfId="0" applyNumberFormat="1" applyFont="1" applyBorder="1" applyAlignment="1">
      <alignment horizontal="center"/>
    </xf>
    <xf numFmtId="2" fontId="9" fillId="0" borderId="36" xfId="0" applyNumberFormat="1" applyFont="1" applyBorder="1" applyAlignment="1">
      <alignment horizontal="center" vertical="center"/>
    </xf>
    <xf numFmtId="2" fontId="3" fillId="0" borderId="35" xfId="0" applyNumberFormat="1" applyFont="1" applyBorder="1" applyAlignment="1">
      <alignment horizontal="left"/>
    </xf>
    <xf numFmtId="2" fontId="3" fillId="0" borderId="23" xfId="0" applyNumberFormat="1" applyFont="1" applyBorder="1" applyAlignment="1">
      <alignment horizontal="left"/>
    </xf>
    <xf numFmtId="1" fontId="3" fillId="0" borderId="35" xfId="0" applyNumberFormat="1" applyFont="1" applyBorder="1" applyAlignment="1">
      <alignment horizontal="left"/>
    </xf>
    <xf numFmtId="0" fontId="3" fillId="0" borderId="12" xfId="0" applyFont="1" applyBorder="1" applyAlignment="1">
      <alignment horizontal="left"/>
    </xf>
    <xf numFmtId="2" fontId="3" fillId="0" borderId="12" xfId="0" applyNumberFormat="1" applyFont="1" applyBorder="1" applyAlignment="1">
      <alignment horizontal="left"/>
    </xf>
    <xf numFmtId="1" fontId="3" fillId="0" borderId="12" xfId="0" applyNumberFormat="1" applyFont="1" applyBorder="1" applyAlignment="1">
      <alignment horizontal="left"/>
    </xf>
    <xf numFmtId="0" fontId="3" fillId="0" borderId="35" xfId="0" applyFont="1" applyBorder="1" applyAlignment="1">
      <alignment horizontal="left"/>
    </xf>
    <xf numFmtId="1" fontId="3" fillId="0" borderId="9" xfId="0" applyNumberFormat="1" applyFont="1" applyBorder="1" applyAlignment="1">
      <alignment horizontal="left" vertical="center"/>
    </xf>
    <xf numFmtId="0" fontId="3" fillId="0" borderId="23" xfId="0" applyFont="1" applyBorder="1" applyAlignment="1">
      <alignment horizontal="left"/>
    </xf>
    <xf numFmtId="2" fontId="3" fillId="0" borderId="35" xfId="0" applyNumberFormat="1" applyFont="1" applyBorder="1" applyAlignment="1">
      <alignment horizontal="left" vertical="center"/>
    </xf>
    <xf numFmtId="1" fontId="3" fillId="0" borderId="23" xfId="0" applyNumberFormat="1" applyFont="1" applyBorder="1" applyAlignment="1">
      <alignment horizontal="left"/>
    </xf>
    <xf numFmtId="2" fontId="3" fillId="0" borderId="9" xfId="0" applyNumberFormat="1" applyFont="1" applyBorder="1" applyAlignment="1">
      <alignment horizontal="left"/>
    </xf>
    <xf numFmtId="0" fontId="3" fillId="0" borderId="35" xfId="0" applyFont="1" applyBorder="1"/>
    <xf numFmtId="2" fontId="3" fillId="0" borderId="35" xfId="0" applyNumberFormat="1" applyFont="1" applyBorder="1" applyAlignment="1">
      <alignment horizontal="left" vertical="center" shrinkToFit="1"/>
    </xf>
    <xf numFmtId="0" fontId="3" fillId="0" borderId="35" xfId="0" applyFont="1" applyBorder="1" applyAlignment="1">
      <alignment horizontal="left" vertical="center"/>
    </xf>
    <xf numFmtId="0" fontId="25" fillId="0" borderId="0" xfId="0" applyFont="1" applyAlignment="1">
      <alignment horizontal="center"/>
    </xf>
    <xf numFmtId="0" fontId="3" fillId="0" borderId="24" xfId="0" applyFont="1" applyBorder="1" applyAlignment="1">
      <alignment horizontal="center"/>
    </xf>
    <xf numFmtId="0" fontId="26" fillId="0" borderId="35" xfId="0" applyFont="1" applyBorder="1" applyAlignment="1">
      <alignment horizontal="center"/>
    </xf>
    <xf numFmtId="0" fontId="15" fillId="10" borderId="9" xfId="0" applyFont="1" applyFill="1" applyBorder="1" applyAlignment="1">
      <alignment horizontal="center" vertical="center"/>
    </xf>
    <xf numFmtId="1" fontId="3" fillId="0" borderId="14" xfId="0" applyNumberFormat="1" applyFont="1" applyBorder="1" applyAlignment="1">
      <alignment horizontal="center"/>
    </xf>
    <xf numFmtId="2" fontId="0" fillId="0" borderId="19" xfId="0" applyNumberFormat="1" applyBorder="1" applyAlignment="1">
      <alignment horizontal="center"/>
    </xf>
    <xf numFmtId="2" fontId="0" fillId="0" borderId="21" xfId="0" applyNumberFormat="1" applyBorder="1" applyAlignment="1">
      <alignment horizontal="center"/>
    </xf>
    <xf numFmtId="164" fontId="0" fillId="0" borderId="5" xfId="0" applyNumberFormat="1" applyBorder="1" applyAlignment="1">
      <alignment horizontal="center"/>
    </xf>
    <xf numFmtId="164" fontId="0" fillId="0" borderId="13" xfId="0" applyNumberFormat="1" applyBorder="1" applyAlignment="1">
      <alignment horizontal="center"/>
    </xf>
    <xf numFmtId="164" fontId="0" fillId="0" borderId="6" xfId="0" applyNumberFormat="1" applyBorder="1" applyAlignment="1">
      <alignment horizontal="center"/>
    </xf>
    <xf numFmtId="164" fontId="0" fillId="0" borderId="4" xfId="0" applyNumberFormat="1" applyBorder="1" applyAlignment="1">
      <alignment horizontal="center"/>
    </xf>
    <xf numFmtId="164" fontId="0" fillId="0" borderId="40" xfId="0" applyNumberFormat="1" applyBorder="1" applyAlignment="1">
      <alignment horizontal="center"/>
    </xf>
    <xf numFmtId="164" fontId="0" fillId="0" borderId="41" xfId="0" applyNumberFormat="1" applyBorder="1" applyAlignment="1">
      <alignment horizontal="center"/>
    </xf>
    <xf numFmtId="2" fontId="8" fillId="0" borderId="10" xfId="0" applyNumberFormat="1" applyFont="1" applyBorder="1" applyAlignment="1">
      <alignment horizontal="center"/>
    </xf>
    <xf numFmtId="0" fontId="8" fillId="0" borderId="42" xfId="0" applyFont="1" applyBorder="1" applyAlignment="1">
      <alignment horizontal="center"/>
    </xf>
    <xf numFmtId="2" fontId="8" fillId="0" borderId="42" xfId="0" applyNumberFormat="1" applyFont="1" applyBorder="1" applyAlignment="1">
      <alignment horizontal="center"/>
    </xf>
    <xf numFmtId="2" fontId="8" fillId="0" borderId="42" xfId="1" applyNumberFormat="1" applyFont="1" applyBorder="1" applyAlignment="1">
      <alignment horizontal="center"/>
    </xf>
    <xf numFmtId="2" fontId="8" fillId="0" borderId="24" xfId="0" applyNumberFormat="1" applyFont="1" applyBorder="1" applyAlignment="1">
      <alignment horizontal="center"/>
    </xf>
    <xf numFmtId="0" fontId="0" fillId="0" borderId="36" xfId="0" applyBorder="1" applyAlignment="1">
      <alignment horizontal="center"/>
    </xf>
    <xf numFmtId="0" fontId="0" fillId="0" borderId="20" xfId="0" applyBorder="1" applyAlignment="1">
      <alignment horizontal="center"/>
    </xf>
    <xf numFmtId="0" fontId="0" fillId="0" borderId="39" xfId="0" applyBorder="1" applyAlignment="1">
      <alignment horizontal="center"/>
    </xf>
    <xf numFmtId="0" fontId="10" fillId="9" borderId="0" xfId="0" applyFont="1" applyFill="1" applyAlignment="1" applyProtection="1">
      <alignment horizontal="center"/>
      <protection locked="0"/>
    </xf>
    <xf numFmtId="2" fontId="10" fillId="9" borderId="0" xfId="0" applyNumberFormat="1" applyFont="1" applyFill="1" applyAlignment="1" applyProtection="1">
      <alignment horizontal="center"/>
      <protection locked="0"/>
    </xf>
    <xf numFmtId="2" fontId="28" fillId="0" borderId="23" xfId="0" applyNumberFormat="1" applyFont="1" applyBorder="1" applyAlignment="1">
      <alignment horizontal="center"/>
    </xf>
    <xf numFmtId="0" fontId="5" fillId="0" borderId="10" xfId="0" applyFont="1" applyBorder="1" applyAlignment="1">
      <alignment horizontal="center"/>
    </xf>
    <xf numFmtId="0" fontId="5" fillId="0" borderId="42" xfId="0" applyFont="1" applyBorder="1" applyAlignment="1">
      <alignment horizontal="center"/>
    </xf>
    <xf numFmtId="0" fontId="5" fillId="0" borderId="24" xfId="1" applyFont="1" applyBorder="1" applyAlignment="1">
      <alignment horizontal="center"/>
    </xf>
    <xf numFmtId="0" fontId="5" fillId="0" borderId="43" xfId="0" applyFont="1" applyBorder="1" applyAlignment="1">
      <alignment horizontal="center"/>
    </xf>
    <xf numFmtId="0" fontId="23" fillId="0" borderId="14" xfId="0" applyFont="1" applyBorder="1" applyAlignment="1">
      <alignment horizontal="center" vertical="center"/>
    </xf>
    <xf numFmtId="0" fontId="5" fillId="0" borderId="24" xfId="0" applyFont="1" applyBorder="1" applyAlignment="1">
      <alignment horizontal="center"/>
    </xf>
    <xf numFmtId="0" fontId="5" fillId="0" borderId="42" xfId="1" applyFont="1" applyBorder="1" applyAlignment="1">
      <alignment horizontal="center"/>
    </xf>
    <xf numFmtId="2" fontId="10" fillId="9" borderId="7" xfId="0" applyNumberFormat="1" applyFont="1" applyFill="1" applyBorder="1" applyAlignment="1">
      <alignment horizontal="center"/>
    </xf>
    <xf numFmtId="2" fontId="10" fillId="8" borderId="8" xfId="0" applyNumberFormat="1" applyFont="1" applyFill="1" applyBorder="1" applyAlignment="1" applyProtection="1">
      <alignment horizontal="center"/>
      <protection locked="0"/>
    </xf>
    <xf numFmtId="0" fontId="26" fillId="0" borderId="27" xfId="0" applyFont="1" applyBorder="1" applyAlignment="1">
      <alignment horizontal="center"/>
    </xf>
    <xf numFmtId="49" fontId="2" fillId="0" borderId="27" xfId="0" applyNumberFormat="1" applyFont="1" applyBorder="1" applyAlignment="1" applyProtection="1">
      <alignment horizontal="left" vertical="center"/>
      <protection locked="0"/>
    </xf>
    <xf numFmtId="1" fontId="25" fillId="0" borderId="34" xfId="0" applyNumberFormat="1" applyFont="1" applyBorder="1" applyAlignment="1">
      <alignment horizontal="center"/>
    </xf>
    <xf numFmtId="1" fontId="25" fillId="0" borderId="8" xfId="0" applyNumberFormat="1" applyFont="1" applyBorder="1" applyAlignment="1">
      <alignment horizontal="center"/>
    </xf>
    <xf numFmtId="49" fontId="9" fillId="0" borderId="12" xfId="0" applyNumberFormat="1" applyFont="1" applyBorder="1" applyAlignment="1">
      <alignment horizontal="center"/>
    </xf>
    <xf numFmtId="0" fontId="9" fillId="0" borderId="0" xfId="0" applyFont="1" applyAlignment="1">
      <alignment horizontal="center"/>
    </xf>
    <xf numFmtId="2" fontId="25" fillId="0" borderId="35" xfId="0" applyNumberFormat="1" applyFont="1" applyBorder="1" applyAlignment="1">
      <alignment horizontal="center"/>
    </xf>
    <xf numFmtId="0" fontId="1" fillId="0" borderId="18" xfId="1" applyBorder="1" applyAlignment="1" applyProtection="1">
      <alignment horizontal="center"/>
      <protection locked="0"/>
    </xf>
    <xf numFmtId="2" fontId="25" fillId="0" borderId="23" xfId="0" applyNumberFormat="1" applyFont="1" applyBorder="1" applyAlignment="1">
      <alignment horizontal="center"/>
    </xf>
    <xf numFmtId="2" fontId="25" fillId="0" borderId="44" xfId="0" applyNumberFormat="1" applyFont="1" applyBorder="1" applyAlignment="1">
      <alignment horizontal="center"/>
    </xf>
    <xf numFmtId="1" fontId="25" fillId="0" borderId="44" xfId="0" applyNumberFormat="1" applyFont="1" applyBorder="1" applyAlignment="1">
      <alignment horizontal="center"/>
    </xf>
    <xf numFmtId="1" fontId="25" fillId="0" borderId="23" xfId="0" applyNumberFormat="1" applyFont="1" applyBorder="1" applyAlignment="1">
      <alignment horizontal="center"/>
    </xf>
    <xf numFmtId="2" fontId="25" fillId="0" borderId="10" xfId="0" applyNumberFormat="1" applyFont="1" applyBorder="1" applyAlignment="1">
      <alignment horizontal="center"/>
    </xf>
    <xf numFmtId="1" fontId="25" fillId="0" borderId="35" xfId="0" applyNumberFormat="1" applyFont="1" applyBorder="1" applyAlignment="1">
      <alignment horizontal="center"/>
    </xf>
    <xf numFmtId="2" fontId="25" fillId="0" borderId="8" xfId="0" applyNumberFormat="1" applyFont="1" applyBorder="1" applyAlignment="1">
      <alignment horizontal="center"/>
    </xf>
    <xf numFmtId="2" fontId="25" fillId="0" borderId="34" xfId="0" applyNumberFormat="1" applyFont="1" applyBorder="1" applyAlignment="1">
      <alignment horizontal="center"/>
    </xf>
    <xf numFmtId="49" fontId="9" fillId="0" borderId="35" xfId="0" applyNumberFormat="1" applyFont="1" applyBorder="1" applyAlignment="1">
      <alignment horizontal="center"/>
    </xf>
    <xf numFmtId="0" fontId="1" fillId="0" borderId="14" xfId="1" applyBorder="1" applyAlignment="1" applyProtection="1">
      <alignment horizontal="center"/>
      <protection locked="0"/>
    </xf>
    <xf numFmtId="0" fontId="9" fillId="7" borderId="0" xfId="0" applyFont="1" applyFill="1" applyAlignment="1">
      <alignment horizontal="center"/>
    </xf>
    <xf numFmtId="0" fontId="3" fillId="0" borderId="23" xfId="0" applyFont="1" applyBorder="1" applyAlignment="1">
      <alignment vertical="center" wrapText="1" shrinkToFit="1"/>
    </xf>
    <xf numFmtId="2" fontId="28" fillId="0" borderId="2" xfId="0" applyNumberFormat="1" applyFont="1" applyBorder="1" applyAlignment="1">
      <alignment horizontal="center"/>
    </xf>
    <xf numFmtId="2" fontId="8" fillId="0" borderId="13" xfId="0" applyNumberFormat="1" applyFont="1" applyBorder="1" applyAlignment="1">
      <alignment horizontal="center"/>
    </xf>
    <xf numFmtId="1" fontId="3" fillId="0" borderId="30" xfId="0" applyNumberFormat="1" applyFont="1" applyBorder="1" applyAlignment="1">
      <alignment horizontal="left"/>
    </xf>
    <xf numFmtId="0" fontId="29" fillId="0" borderId="0" xfId="0" applyFont="1" applyAlignment="1">
      <alignment horizontal="center" vertical="top"/>
    </xf>
    <xf numFmtId="0" fontId="17" fillId="2" borderId="31" xfId="0" applyFont="1" applyFill="1" applyBorder="1" applyAlignment="1">
      <alignment horizontal="right"/>
    </xf>
    <xf numFmtId="0" fontId="30" fillId="0" borderId="10" xfId="0" applyFont="1" applyBorder="1" applyAlignment="1">
      <alignment horizontal="left" vertical="center" indent="1"/>
    </xf>
    <xf numFmtId="0" fontId="2" fillId="0" borderId="24" xfId="0" applyFont="1" applyBorder="1" applyAlignment="1">
      <alignment horizontal="left" vertical="center"/>
    </xf>
    <xf numFmtId="0" fontId="3" fillId="0" borderId="27" xfId="0" applyFont="1" applyBorder="1"/>
    <xf numFmtId="0" fontId="3" fillId="0" borderId="14" xfId="0" applyFont="1" applyBorder="1"/>
    <xf numFmtId="0" fontId="3" fillId="0" borderId="15" xfId="0" applyFont="1" applyBorder="1" applyAlignment="1">
      <alignment horizontal="right"/>
    </xf>
    <xf numFmtId="2" fontId="3" fillId="0" borderId="17" xfId="0" applyNumberFormat="1" applyFont="1" applyBorder="1" applyAlignment="1">
      <alignment horizontal="center"/>
    </xf>
    <xf numFmtId="2" fontId="3" fillId="0" borderId="15" xfId="0" applyNumberFormat="1" applyFont="1" applyBorder="1" applyAlignment="1">
      <alignment horizontal="right"/>
    </xf>
    <xf numFmtId="2" fontId="2" fillId="2" borderId="27" xfId="0" applyNumberFormat="1" applyFont="1" applyFill="1" applyBorder="1" applyAlignment="1">
      <alignment horizontal="left"/>
    </xf>
    <xf numFmtId="2" fontId="2" fillId="2" borderId="31" xfId="0" applyNumberFormat="1" applyFont="1" applyFill="1" applyBorder="1" applyAlignment="1">
      <alignment horizontal="left"/>
    </xf>
    <xf numFmtId="0" fontId="0" fillId="0" borderId="31" xfId="0" applyBorder="1" applyProtection="1">
      <protection locked="0"/>
    </xf>
    <xf numFmtId="2" fontId="2" fillId="2" borderId="14" xfId="0" applyNumberFormat="1" applyFont="1" applyFill="1" applyBorder="1" applyAlignment="1">
      <alignment horizontal="left"/>
    </xf>
    <xf numFmtId="0" fontId="10" fillId="4" borderId="5" xfId="0" applyFont="1" applyFill="1" applyBorder="1" applyAlignment="1" applyProtection="1">
      <alignment horizontal="center"/>
      <protection locked="0"/>
    </xf>
    <xf numFmtId="2" fontId="10" fillId="4" borderId="6" xfId="0" applyNumberFormat="1" applyFont="1" applyFill="1" applyBorder="1" applyAlignment="1" applyProtection="1">
      <alignment horizontal="center"/>
      <protection locked="0"/>
    </xf>
    <xf numFmtId="0" fontId="10" fillId="0" borderId="5" xfId="0" applyFont="1" applyBorder="1" applyAlignment="1">
      <alignment horizontal="center"/>
    </xf>
    <xf numFmtId="2" fontId="10" fillId="0" borderId="6" xfId="0" applyNumberFormat="1" applyFont="1" applyBorder="1" applyAlignment="1">
      <alignment horizontal="center"/>
    </xf>
    <xf numFmtId="0" fontId="10" fillId="4" borderId="1" xfId="0" applyFont="1" applyFill="1" applyBorder="1" applyAlignment="1" applyProtection="1">
      <alignment horizontal="center"/>
      <protection locked="0"/>
    </xf>
    <xf numFmtId="2" fontId="10" fillId="4" borderId="3" xfId="0" applyNumberFormat="1" applyFont="1" applyFill="1" applyBorder="1" applyAlignment="1" applyProtection="1">
      <alignment horizontal="center"/>
      <protection locked="0"/>
    </xf>
    <xf numFmtId="0" fontId="0" fillId="0" borderId="0" xfId="0" applyAlignment="1">
      <alignment horizontal="center"/>
    </xf>
    <xf numFmtId="0" fontId="10" fillId="2" borderId="33" xfId="0" applyFont="1" applyFill="1" applyBorder="1" applyAlignment="1" applyProtection="1">
      <alignment horizontal="center"/>
      <protection locked="0"/>
    </xf>
    <xf numFmtId="0" fontId="0" fillId="0" borderId="33" xfId="0" applyBorder="1" applyAlignment="1">
      <alignment horizontal="center"/>
    </xf>
    <xf numFmtId="0" fontId="20" fillId="0" borderId="0" xfId="0" applyFont="1" applyAlignment="1">
      <alignment horizontal="right" vertical="center"/>
    </xf>
    <xf numFmtId="1" fontId="20" fillId="0" borderId="0" xfId="0" applyNumberFormat="1" applyFont="1" applyAlignment="1">
      <alignment horizontal="left" vertical="center"/>
    </xf>
    <xf numFmtId="0" fontId="20" fillId="0" borderId="0" xfId="0" applyFont="1" applyAlignment="1">
      <alignment horizontal="left" vertical="center"/>
    </xf>
    <xf numFmtId="0" fontId="17" fillId="0" borderId="0" xfId="0" applyFont="1" applyAlignment="1">
      <alignment horizontal="right" vertical="center"/>
    </xf>
    <xf numFmtId="0" fontId="19" fillId="0" borderId="0" xfId="0" applyFont="1" applyAlignment="1">
      <alignment horizontal="right" vertical="center"/>
    </xf>
    <xf numFmtId="0" fontId="19" fillId="0" borderId="0" xfId="0" applyFont="1" applyAlignment="1">
      <alignment horizontal="left" vertical="center"/>
    </xf>
    <xf numFmtId="0" fontId="2" fillId="0" borderId="27"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12" fillId="0" borderId="27" xfId="0" applyFont="1" applyBorder="1" applyAlignment="1">
      <alignment horizontal="left" vertical="center" wrapText="1"/>
    </xf>
    <xf numFmtId="0" fontId="12" fillId="0" borderId="14" xfId="0" applyFont="1" applyBorder="1" applyAlignment="1">
      <alignment horizontal="left" vertical="center" wrapText="1"/>
    </xf>
    <xf numFmtId="2" fontId="10" fillId="12" borderId="28" xfId="0" applyNumberFormat="1" applyFont="1" applyFill="1" applyBorder="1" applyAlignment="1">
      <alignment horizontal="center"/>
    </xf>
    <xf numFmtId="2" fontId="10" fillId="12" borderId="30" xfId="0" applyNumberFormat="1" applyFont="1" applyFill="1" applyBorder="1" applyAlignment="1">
      <alignment horizontal="center"/>
    </xf>
    <xf numFmtId="2" fontId="10" fillId="9" borderId="11" xfId="0" applyNumberFormat="1" applyFont="1" applyFill="1" applyBorder="1" applyAlignment="1">
      <alignment horizontal="center"/>
    </xf>
    <xf numFmtId="2" fontId="10" fillId="9" borderId="22" xfId="0" applyNumberFormat="1" applyFont="1" applyFill="1" applyBorder="1" applyAlignment="1">
      <alignment horizontal="center"/>
    </xf>
    <xf numFmtId="2" fontId="10" fillId="10" borderId="28" xfId="0" applyNumberFormat="1" applyFont="1" applyFill="1" applyBorder="1" applyAlignment="1">
      <alignment horizontal="center"/>
    </xf>
    <xf numFmtId="2" fontId="10" fillId="10" borderId="30" xfId="0" applyNumberFormat="1" applyFont="1" applyFill="1" applyBorder="1" applyAlignment="1">
      <alignment horizontal="center"/>
    </xf>
    <xf numFmtId="0" fontId="2" fillId="0" borderId="27" xfId="0" applyFont="1" applyBorder="1" applyAlignment="1">
      <alignment horizontal="left" vertical="center"/>
    </xf>
    <xf numFmtId="0" fontId="2" fillId="0" borderId="14" xfId="0" applyFont="1" applyBorder="1" applyAlignment="1">
      <alignment horizontal="left" vertical="center"/>
    </xf>
    <xf numFmtId="0" fontId="12" fillId="5" borderId="9" xfId="0" applyFont="1" applyFill="1" applyBorder="1" applyAlignment="1">
      <alignment horizontal="center" vertical="center" wrapText="1"/>
    </xf>
    <xf numFmtId="0" fontId="12" fillId="5" borderId="8" xfId="0" applyFont="1" applyFill="1" applyBorder="1" applyAlignment="1">
      <alignment horizontal="center" vertical="center" wrapText="1"/>
    </xf>
    <xf numFmtId="2" fontId="10" fillId="9" borderId="7" xfId="0" applyNumberFormat="1" applyFont="1" applyFill="1" applyBorder="1" applyAlignment="1">
      <alignment horizontal="center"/>
    </xf>
    <xf numFmtId="2" fontId="10" fillId="9" borderId="29"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29" xfId="0" applyNumberFormat="1" applyFont="1" applyFill="1" applyBorder="1" applyAlignment="1">
      <alignment horizontal="center"/>
    </xf>
    <xf numFmtId="0" fontId="10" fillId="5" borderId="23"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2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23" xfId="0" applyFont="1" applyFill="1" applyBorder="1" applyAlignment="1">
      <alignment horizontal="center"/>
    </xf>
    <xf numFmtId="0" fontId="10" fillId="5" borderId="9" xfId="0" applyFont="1" applyFill="1" applyBorder="1" applyAlignment="1">
      <alignment horizontal="center"/>
    </xf>
    <xf numFmtId="0" fontId="2" fillId="0" borderId="31"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2" fontId="10" fillId="9" borderId="28" xfId="0" applyNumberFormat="1" applyFont="1" applyFill="1" applyBorder="1" applyAlignment="1">
      <alignment horizontal="center"/>
    </xf>
    <xf numFmtId="2" fontId="10" fillId="9" borderId="30" xfId="0" applyNumberFormat="1" applyFont="1" applyFill="1" applyBorder="1" applyAlignment="1">
      <alignment horizontal="center"/>
    </xf>
    <xf numFmtId="2" fontId="10" fillId="10" borderId="22" xfId="0" applyNumberFormat="1" applyFont="1" applyFill="1" applyBorder="1" applyAlignment="1">
      <alignment horizontal="center"/>
    </xf>
    <xf numFmtId="0" fontId="10" fillId="2" borderId="0" xfId="0" applyFont="1" applyFill="1" applyAlignment="1" applyProtection="1">
      <alignment horizontal="center"/>
      <protection locked="0"/>
    </xf>
    <xf numFmtId="0" fontId="2" fillId="0" borderId="1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0" borderId="24" xfId="0" applyFont="1" applyBorder="1" applyAlignment="1" applyProtection="1">
      <alignment horizontal="left" vertical="center"/>
      <protection locked="0"/>
    </xf>
    <xf numFmtId="0" fontId="12" fillId="0" borderId="31" xfId="0" applyFont="1" applyBorder="1" applyAlignment="1">
      <alignment horizontal="left" vertical="center" wrapText="1"/>
    </xf>
    <xf numFmtId="2" fontId="3" fillId="0" borderId="3" xfId="0" applyNumberFormat="1" applyFont="1" applyBorder="1" applyAlignment="1">
      <alignment horizontal="center"/>
    </xf>
    <xf numFmtId="2" fontId="3" fillId="0" borderId="6" xfId="0" applyNumberFormat="1" applyFont="1" applyBorder="1" applyAlignment="1">
      <alignment horizontal="center"/>
    </xf>
    <xf numFmtId="0" fontId="3" fillId="0" borderId="1" xfId="0" applyFont="1" applyBorder="1" applyAlignment="1">
      <alignment horizontal="center"/>
    </xf>
    <xf numFmtId="0" fontId="3" fillId="0" borderId="5" xfId="0" applyFont="1" applyBorder="1" applyAlignment="1">
      <alignment horizontal="center"/>
    </xf>
    <xf numFmtId="0" fontId="3" fillId="0" borderId="20" xfId="0" applyFont="1" applyBorder="1" applyAlignment="1">
      <alignment horizontal="center"/>
    </xf>
    <xf numFmtId="2" fontId="3" fillId="0" borderId="20" xfId="0" applyNumberFormat="1" applyFont="1" applyBorder="1" applyAlignment="1">
      <alignment horizontal="center"/>
    </xf>
    <xf numFmtId="0" fontId="18" fillId="0" borderId="28" xfId="0" applyFont="1" applyBorder="1" applyAlignment="1">
      <alignment horizontal="center" vertical="top"/>
    </xf>
    <xf numFmtId="0" fontId="29" fillId="0" borderId="32" xfId="0" applyFont="1" applyBorder="1" applyAlignment="1">
      <alignment horizontal="center" vertical="top"/>
    </xf>
    <xf numFmtId="0" fontId="29" fillId="0" borderId="30" xfId="0" applyFont="1" applyBorder="1" applyAlignment="1">
      <alignment horizontal="center" vertical="top"/>
    </xf>
    <xf numFmtId="0" fontId="29" fillId="0" borderId="11" xfId="0" applyFont="1" applyBorder="1" applyAlignment="1">
      <alignment horizontal="center" vertical="top"/>
    </xf>
    <xf numFmtId="0" fontId="29" fillId="0" borderId="0" xfId="0" applyFont="1" applyAlignment="1">
      <alignment horizontal="center" vertical="top"/>
    </xf>
    <xf numFmtId="0" fontId="29" fillId="0" borderId="22" xfId="0" applyFont="1" applyBorder="1" applyAlignment="1">
      <alignment horizontal="center" vertical="top"/>
    </xf>
    <xf numFmtId="0" fontId="29" fillId="0" borderId="7" xfId="0" applyFont="1" applyBorder="1" applyAlignment="1">
      <alignment horizontal="center" vertical="top"/>
    </xf>
    <xf numFmtId="0" fontId="29" fillId="0" borderId="33" xfId="0" applyFont="1" applyBorder="1" applyAlignment="1">
      <alignment horizontal="center" vertical="top"/>
    </xf>
    <xf numFmtId="0" fontId="29" fillId="0" borderId="29" xfId="0" applyFont="1" applyBorder="1" applyAlignment="1">
      <alignment horizontal="center" vertical="top"/>
    </xf>
    <xf numFmtId="0" fontId="3" fillId="0" borderId="27" xfId="0" applyFont="1" applyBorder="1" applyAlignment="1">
      <alignment horizontal="center"/>
    </xf>
    <xf numFmtId="0" fontId="3" fillId="0" borderId="14" xfId="0" applyFont="1" applyBorder="1" applyAlignment="1">
      <alignment horizontal="center"/>
    </xf>
    <xf numFmtId="1" fontId="3" fillId="0" borderId="27" xfId="0" applyNumberFormat="1" applyFont="1" applyBorder="1" applyAlignment="1">
      <alignment horizontal="center"/>
    </xf>
    <xf numFmtId="1" fontId="3" fillId="0" borderId="14" xfId="0" applyNumberFormat="1" applyFont="1" applyBorder="1" applyAlignment="1">
      <alignment horizontal="center"/>
    </xf>
    <xf numFmtId="2" fontId="3" fillId="0" borderId="23" xfId="0" applyNumberFormat="1" applyFont="1" applyBorder="1" applyAlignment="1">
      <alignment horizontal="center"/>
    </xf>
    <xf numFmtId="2" fontId="3" fillId="0" borderId="8" xfId="0" applyNumberFormat="1" applyFont="1" applyBorder="1" applyAlignment="1">
      <alignment horizontal="center"/>
    </xf>
    <xf numFmtId="0" fontId="5" fillId="0" borderId="23" xfId="0" applyFont="1" applyBorder="1" applyAlignment="1">
      <alignment horizontal="center"/>
    </xf>
    <xf numFmtId="0" fontId="5" fillId="0" borderId="9" xfId="0" applyFont="1" applyBorder="1" applyAlignment="1">
      <alignment horizontal="center"/>
    </xf>
  </cellXfs>
  <cellStyles count="3">
    <cellStyle name="Normal" xfId="0" builtinId="0"/>
    <cellStyle name="Normal 2" xfId="1" xr:uid="{00000000-0005-0000-0000-000001000000}"/>
    <cellStyle name="Normal 3" xfId="2" xr:uid="{304A2A39-742F-4A6A-813B-64ED9104B726}"/>
  </cellStyles>
  <dxfs count="0"/>
  <tableStyles count="0" defaultTableStyle="TableStyleMedium9" defaultPivotStyle="PivotStyleLight16"/>
  <colors>
    <mruColors>
      <color rgb="FFFFCCFF"/>
      <color rgb="FFA8E917"/>
      <color rgb="FFC4D303"/>
      <color rgb="FF66FF33"/>
      <color rgb="FFCC99FF"/>
      <color rgb="FFFF99FF"/>
      <color rgb="FFA9A62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1" Type="http://schemas.openxmlformats.org/officeDocument/2006/relationships/image" Target="../media/image1.jpg"/></Relationships>
</file>

<file path=xl/charts/_rels/chart1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10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101.xml"/></Relationships>
</file>

<file path=xl/charts/_rels/chart101.xml.rels><?xml version="1.0" encoding="UTF-8" standalone="yes"?>
<Relationships xmlns="http://schemas.openxmlformats.org/package/2006/relationships"><Relationship Id="rId1" Type="http://schemas.openxmlformats.org/officeDocument/2006/relationships/image" Target="../media/image1.jpg"/></Relationships>
</file>

<file path=xl/charts/_rels/chart11.xml.rels><?xml version="1.0" encoding="UTF-8" standalone="yes"?>
<Relationships xmlns="http://schemas.openxmlformats.org/package/2006/relationships"><Relationship Id="rId1" Type="http://schemas.openxmlformats.org/officeDocument/2006/relationships/image" Target="../media/image1.jpg"/></Relationships>
</file>

<file path=xl/charts/_rels/chart1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image" Target="../media/image1.jpg"/></Relationships>
</file>

<file path=xl/charts/_rels/chart1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image" Target="../media/image1.jpg"/></Relationships>
</file>

<file path=xl/charts/_rels/chart1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image" Target="../media/image1.jpg"/></Relationships>
</file>

<file path=xl/charts/_rels/chart1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image" Target="../media/image1.jpg"/></Relationships>
</file>

<file path=xl/charts/_rels/chart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image" Target="../media/image1.jpg"/></Relationships>
</file>

<file path=xl/charts/_rels/chart2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image" Target="../media/image1.jpg"/></Relationships>
</file>

<file path=xl/charts/_rels/chart2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image" Target="../media/image1.jpg"/></Relationships>
</file>

<file path=xl/charts/_rels/chart2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1" Type="http://schemas.openxmlformats.org/officeDocument/2006/relationships/image" Target="../media/image1.jpg"/></Relationships>
</file>

<file path=xl/charts/_rels/chart2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9.xml"/></Relationships>
</file>

<file path=xl/charts/_rels/chart29.xml.rels><?xml version="1.0" encoding="UTF-8" standalone="yes"?>
<Relationships xmlns="http://schemas.openxmlformats.org/package/2006/relationships"><Relationship Id="rId1" Type="http://schemas.openxmlformats.org/officeDocument/2006/relationships/image" Target="../media/image1.jpg"/></Relationships>
</file>

<file path=xl/charts/_rels/chart3.xml.rels><?xml version="1.0" encoding="UTF-8" standalone="yes"?>
<Relationships xmlns="http://schemas.openxmlformats.org/package/2006/relationships"><Relationship Id="rId1" Type="http://schemas.openxmlformats.org/officeDocument/2006/relationships/image" Target="../media/image1.jpg"/></Relationships>
</file>

<file path=xl/charts/_rels/chart3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31.xml"/></Relationships>
</file>

<file path=xl/charts/_rels/chart31.xml.rels><?xml version="1.0" encoding="UTF-8" standalone="yes"?>
<Relationships xmlns="http://schemas.openxmlformats.org/package/2006/relationships"><Relationship Id="rId1" Type="http://schemas.openxmlformats.org/officeDocument/2006/relationships/image" Target="../media/image1.jpg"/></Relationships>
</file>

<file path=xl/charts/_rels/chart3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3.xml"/></Relationships>
</file>

<file path=xl/charts/_rels/chart33.xml.rels><?xml version="1.0" encoding="UTF-8" standalone="yes"?>
<Relationships xmlns="http://schemas.openxmlformats.org/package/2006/relationships"><Relationship Id="rId1" Type="http://schemas.openxmlformats.org/officeDocument/2006/relationships/image" Target="../media/image1.jpg"/></Relationships>
</file>

<file path=xl/charts/_rels/chart3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image" Target="../media/image1.jpg"/></Relationships>
</file>

<file path=xl/charts/_rels/chart3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7.xml"/></Relationships>
</file>

<file path=xl/charts/_rels/chart37.xml.rels><?xml version="1.0" encoding="UTF-8" standalone="yes"?>
<Relationships xmlns="http://schemas.openxmlformats.org/package/2006/relationships"><Relationship Id="rId1" Type="http://schemas.openxmlformats.org/officeDocument/2006/relationships/image" Target="../media/image1.jpg"/></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image" Target="../media/image1.jpg"/></Relationships>
</file>

<file path=xl/charts/_rels/chart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1" Type="http://schemas.openxmlformats.org/officeDocument/2006/relationships/image" Target="../media/image1.jpg"/></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43.xml"/></Relationships>
</file>

<file path=xl/charts/_rels/chart43.xml.rels><?xml version="1.0" encoding="UTF-8" standalone="yes"?>
<Relationships xmlns="http://schemas.openxmlformats.org/package/2006/relationships"><Relationship Id="rId1" Type="http://schemas.openxmlformats.org/officeDocument/2006/relationships/image" Target="../media/image1.jpg"/></Relationships>
</file>

<file path=xl/charts/_rels/chart4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45.xml"/></Relationships>
</file>

<file path=xl/charts/_rels/chart45.xml.rels><?xml version="1.0" encoding="UTF-8" standalone="yes"?>
<Relationships xmlns="http://schemas.openxmlformats.org/package/2006/relationships"><Relationship Id="rId1" Type="http://schemas.openxmlformats.org/officeDocument/2006/relationships/image" Target="../media/image1.jpg"/></Relationships>
</file>

<file path=xl/charts/_rels/chart4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image" Target="../media/image1.jpg"/></Relationships>
</file>

<file path=xl/charts/_rels/chart4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9.xml"/></Relationships>
</file>

<file path=xl/charts/_rels/chart49.xml.rels><?xml version="1.0" encoding="UTF-8" standalone="yes"?>
<Relationships xmlns="http://schemas.openxmlformats.org/package/2006/relationships"><Relationship Id="rId1" Type="http://schemas.openxmlformats.org/officeDocument/2006/relationships/image" Target="../media/image1.jpg"/></Relationships>
</file>

<file path=xl/charts/_rels/chart5.xml.rels><?xml version="1.0" encoding="UTF-8" standalone="yes"?>
<Relationships xmlns="http://schemas.openxmlformats.org/package/2006/relationships"><Relationship Id="rId1" Type="http://schemas.openxmlformats.org/officeDocument/2006/relationships/image" Target="../media/image1.jpg"/></Relationships>
</file>

<file path=xl/charts/_rels/chart5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51.xml"/></Relationships>
</file>

<file path=xl/charts/_rels/chart51.xml.rels><?xml version="1.0" encoding="UTF-8" standalone="yes"?>
<Relationships xmlns="http://schemas.openxmlformats.org/package/2006/relationships"><Relationship Id="rId1" Type="http://schemas.openxmlformats.org/officeDocument/2006/relationships/image" Target="../media/image1.jpg"/></Relationships>
</file>

<file path=xl/charts/_rels/chart5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53.xml"/></Relationships>
</file>

<file path=xl/charts/_rels/chart53.xml.rels><?xml version="1.0" encoding="UTF-8" standalone="yes"?>
<Relationships xmlns="http://schemas.openxmlformats.org/package/2006/relationships"><Relationship Id="rId1" Type="http://schemas.openxmlformats.org/officeDocument/2006/relationships/image" Target="../media/image1.jpg"/></Relationships>
</file>

<file path=xl/charts/_rels/chart5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image" Target="../media/image1.jpg"/></Relationships>
</file>

<file path=xl/charts/_rels/chart5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image" Target="../media/image1.jpg"/></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59.xml"/></Relationships>
</file>

<file path=xl/charts/_rels/chart59.xml.rels><?xml version="1.0" encoding="UTF-8" standalone="yes"?>
<Relationships xmlns="http://schemas.openxmlformats.org/package/2006/relationships"><Relationship Id="rId1" Type="http://schemas.openxmlformats.org/officeDocument/2006/relationships/image" Target="../media/image1.jpg"/></Relationships>
</file>

<file path=xl/charts/_rels/chart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1.xml"/></Relationships>
</file>

<file path=xl/charts/_rels/chart61.xml.rels><?xml version="1.0" encoding="UTF-8" standalone="yes"?>
<Relationships xmlns="http://schemas.openxmlformats.org/package/2006/relationships"><Relationship Id="rId1" Type="http://schemas.openxmlformats.org/officeDocument/2006/relationships/image" Target="../media/image1.jpg"/></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63.xml"/></Relationships>
</file>

<file path=xl/charts/_rels/chart63.xml.rels><?xml version="1.0" encoding="UTF-8" standalone="yes"?>
<Relationships xmlns="http://schemas.openxmlformats.org/package/2006/relationships"><Relationship Id="rId1" Type="http://schemas.openxmlformats.org/officeDocument/2006/relationships/image" Target="../media/image1.jpg"/></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65.xml"/></Relationships>
</file>

<file path=xl/charts/_rels/chart65.xml.rels><?xml version="1.0" encoding="UTF-8" standalone="yes"?>
<Relationships xmlns="http://schemas.openxmlformats.org/package/2006/relationships"><Relationship Id="rId1" Type="http://schemas.openxmlformats.org/officeDocument/2006/relationships/image" Target="../media/image1.jpg"/></Relationships>
</file>

<file path=xl/charts/_rels/chart6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67.xml"/></Relationships>
</file>

<file path=xl/charts/_rels/chart67.xml.rels><?xml version="1.0" encoding="UTF-8" standalone="yes"?>
<Relationships xmlns="http://schemas.openxmlformats.org/package/2006/relationships"><Relationship Id="rId1" Type="http://schemas.openxmlformats.org/officeDocument/2006/relationships/image" Target="../media/image1.jpg"/></Relationships>
</file>

<file path=xl/charts/_rels/chart6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69.xml"/></Relationships>
</file>

<file path=xl/charts/_rels/chart69.xml.rels><?xml version="1.0" encoding="UTF-8" standalone="yes"?>
<Relationships xmlns="http://schemas.openxmlformats.org/package/2006/relationships"><Relationship Id="rId1" Type="http://schemas.openxmlformats.org/officeDocument/2006/relationships/image" Target="../media/image1.jpg"/></Relationships>
</file>

<file path=xl/charts/_rels/chart7.xml.rels><?xml version="1.0" encoding="UTF-8" standalone="yes"?>
<Relationships xmlns="http://schemas.openxmlformats.org/package/2006/relationships"><Relationship Id="rId1" Type="http://schemas.openxmlformats.org/officeDocument/2006/relationships/image" Target="../media/image1.jpg"/></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71.xml"/></Relationships>
</file>

<file path=xl/charts/_rels/chart71.xml.rels><?xml version="1.0" encoding="UTF-8" standalone="yes"?>
<Relationships xmlns="http://schemas.openxmlformats.org/package/2006/relationships"><Relationship Id="rId1" Type="http://schemas.openxmlformats.org/officeDocument/2006/relationships/image" Target="../media/image1.jpg"/></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73.xml"/></Relationships>
</file>

<file path=xl/charts/_rels/chart73.xml.rels><?xml version="1.0" encoding="UTF-8" standalone="yes"?>
<Relationships xmlns="http://schemas.openxmlformats.org/package/2006/relationships"><Relationship Id="rId1" Type="http://schemas.openxmlformats.org/officeDocument/2006/relationships/image" Target="../media/image1.jpg"/></Relationships>
</file>

<file path=xl/charts/_rels/chart7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75.xml"/></Relationships>
</file>

<file path=xl/charts/_rels/chart75.xml.rels><?xml version="1.0" encoding="UTF-8" standalone="yes"?>
<Relationships xmlns="http://schemas.openxmlformats.org/package/2006/relationships"><Relationship Id="rId1" Type="http://schemas.openxmlformats.org/officeDocument/2006/relationships/image" Target="../media/image1.jpg"/></Relationships>
</file>

<file path=xl/charts/_rels/chart7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77.xml.rels><?xml version="1.0" encoding="UTF-8" standalone="yes"?>
<Relationships xmlns="http://schemas.openxmlformats.org/package/2006/relationships"><Relationship Id="rId1" Type="http://schemas.openxmlformats.org/officeDocument/2006/relationships/image" Target="../media/image1.jpg"/></Relationships>
</file>

<file path=xl/charts/_rels/chart7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9.xml"/></Relationships>
</file>

<file path=xl/charts/_rels/chart79.xml.rels><?xml version="1.0" encoding="UTF-8" standalone="yes"?>
<Relationships xmlns="http://schemas.openxmlformats.org/package/2006/relationships"><Relationship Id="rId1" Type="http://schemas.openxmlformats.org/officeDocument/2006/relationships/image" Target="../media/image1.jpg"/></Relationships>
</file>

<file path=xl/charts/_rels/chart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81.xml"/></Relationships>
</file>

<file path=xl/charts/_rels/chart81.xml.rels><?xml version="1.0" encoding="UTF-8" standalone="yes"?>
<Relationships xmlns="http://schemas.openxmlformats.org/package/2006/relationships"><Relationship Id="rId1" Type="http://schemas.openxmlformats.org/officeDocument/2006/relationships/image" Target="../media/image1.jpg"/></Relationships>
</file>

<file path=xl/charts/_rels/chart8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83.xml.rels><?xml version="1.0" encoding="UTF-8" standalone="yes"?>
<Relationships xmlns="http://schemas.openxmlformats.org/package/2006/relationships"><Relationship Id="rId1" Type="http://schemas.openxmlformats.org/officeDocument/2006/relationships/image" Target="../media/image1.jpg"/></Relationships>
</file>

<file path=xl/charts/_rels/chart8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85.xml"/></Relationships>
</file>

<file path=xl/charts/_rels/chart85.xml.rels><?xml version="1.0" encoding="UTF-8" standalone="yes"?>
<Relationships xmlns="http://schemas.openxmlformats.org/package/2006/relationships"><Relationship Id="rId1" Type="http://schemas.openxmlformats.org/officeDocument/2006/relationships/image" Target="../media/image1.jpg"/></Relationships>
</file>

<file path=xl/charts/_rels/chart8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87.xml"/></Relationships>
</file>

<file path=xl/charts/_rels/chart87.xml.rels><?xml version="1.0" encoding="UTF-8" standalone="yes"?>
<Relationships xmlns="http://schemas.openxmlformats.org/package/2006/relationships"><Relationship Id="rId1" Type="http://schemas.openxmlformats.org/officeDocument/2006/relationships/image" Target="../media/image1.jpg"/></Relationships>
</file>

<file path=xl/charts/_rels/chart8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9.xml"/></Relationships>
</file>

<file path=xl/charts/_rels/chart89.xml.rels><?xml version="1.0" encoding="UTF-8" standalone="yes"?>
<Relationships xmlns="http://schemas.openxmlformats.org/package/2006/relationships"><Relationship Id="rId1" Type="http://schemas.openxmlformats.org/officeDocument/2006/relationships/image" Target="../media/image1.jpg"/></Relationships>
</file>

<file path=xl/charts/_rels/chart9.xml.rels><?xml version="1.0" encoding="UTF-8" standalone="yes"?>
<Relationships xmlns="http://schemas.openxmlformats.org/package/2006/relationships"><Relationship Id="rId1" Type="http://schemas.openxmlformats.org/officeDocument/2006/relationships/image" Target="../media/image1.jpg"/></Relationships>
</file>

<file path=xl/charts/_rels/chart9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91.xml"/></Relationships>
</file>

<file path=xl/charts/_rels/chart91.xml.rels><?xml version="1.0" encoding="UTF-8" standalone="yes"?>
<Relationships xmlns="http://schemas.openxmlformats.org/package/2006/relationships"><Relationship Id="rId1" Type="http://schemas.openxmlformats.org/officeDocument/2006/relationships/image" Target="../media/image1.jpg"/></Relationships>
</file>

<file path=xl/charts/_rels/chart9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93.xml"/></Relationships>
</file>

<file path=xl/charts/_rels/chart93.xml.rels><?xml version="1.0" encoding="UTF-8" standalone="yes"?>
<Relationships xmlns="http://schemas.openxmlformats.org/package/2006/relationships"><Relationship Id="rId1" Type="http://schemas.openxmlformats.org/officeDocument/2006/relationships/image" Target="../media/image1.jpg"/></Relationships>
</file>

<file path=xl/charts/_rels/chart9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5.xml"/></Relationships>
</file>

<file path=xl/charts/_rels/chart95.xml.rels><?xml version="1.0" encoding="UTF-8" standalone="yes"?>
<Relationships xmlns="http://schemas.openxmlformats.org/package/2006/relationships"><Relationship Id="rId1" Type="http://schemas.openxmlformats.org/officeDocument/2006/relationships/image" Target="../media/image1.jpg"/></Relationships>
</file>

<file path=xl/charts/_rels/chart9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97.xml"/></Relationships>
</file>

<file path=xl/charts/_rels/chart97.xml.rels><?xml version="1.0" encoding="UTF-8" standalone="yes"?>
<Relationships xmlns="http://schemas.openxmlformats.org/package/2006/relationships"><Relationship Id="rId1" Type="http://schemas.openxmlformats.org/officeDocument/2006/relationships/image" Target="../media/image1.jpg"/></Relationships>
</file>

<file path=xl/charts/_rels/chart9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99.xml"/></Relationships>
</file>

<file path=xl/charts/_rels/chart99.xml.rels><?xml version="1.0" encoding="UTF-8" standalone="yes"?>
<Relationships xmlns="http://schemas.openxmlformats.org/package/2006/relationships"><Relationship Id="rId1" Type="http://schemas.openxmlformats.org/officeDocument/2006/relationships/image" Target="../media/image1.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8.0544877339600793E-2"/>
          <c:y val="5.1617441195879361E-2"/>
          <c:w val="0.87869296053207502"/>
          <c:h val="0.87797444343511599"/>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02B0-435D-A30F-0F0FB8CCD1E0}"/>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02B0-435D-A30F-0F0FB8CCD1E0}"/>
              </c:ext>
            </c:extLst>
          </c:dPt>
          <c:dLbls>
            <c:dLbl>
              <c:idx val="0"/>
              <c:tx>
                <c:rich>
                  <a:bodyPr/>
                  <a:lstStyle/>
                  <a:p>
                    <a:fld id="{DC8E78F1-4E41-4674-BEDA-66CCFC567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B0-435D-A30F-0F0FB8CCD1E0}"/>
                </c:ext>
              </c:extLst>
            </c:dLbl>
            <c:dLbl>
              <c:idx val="1"/>
              <c:tx>
                <c:rich>
                  <a:bodyPr/>
                  <a:lstStyle/>
                  <a:p>
                    <a:fld id="{535CDFB9-607C-4792-9312-97DACF6D2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40-4F65-9922-A7E4DFBDE417}"/>
                </c:ext>
              </c:extLst>
            </c:dLbl>
            <c:dLbl>
              <c:idx val="2"/>
              <c:tx>
                <c:rich>
                  <a:bodyPr/>
                  <a:lstStyle/>
                  <a:p>
                    <a:fld id="{78427BAF-6239-4838-8EF0-3B3454A4F6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40-4F65-9922-A7E4DFBDE417}"/>
                </c:ext>
              </c:extLst>
            </c:dLbl>
            <c:dLbl>
              <c:idx val="3"/>
              <c:tx>
                <c:rich>
                  <a:bodyPr/>
                  <a:lstStyle/>
                  <a:p>
                    <a:fld id="{3B9900E4-CF4C-4627-9F5C-6645CF4182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40-4F65-9922-A7E4DFBDE417}"/>
                </c:ext>
              </c:extLst>
            </c:dLbl>
            <c:dLbl>
              <c:idx val="4"/>
              <c:tx>
                <c:rich>
                  <a:bodyPr/>
                  <a:lstStyle/>
                  <a:p>
                    <a:fld id="{EA60E254-6E2C-433D-B986-61D864F80B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40-4F65-9922-A7E4DFBDE417}"/>
                </c:ext>
              </c:extLst>
            </c:dLbl>
            <c:dLbl>
              <c:idx val="5"/>
              <c:tx>
                <c:rich>
                  <a:bodyPr/>
                  <a:lstStyle/>
                  <a:p>
                    <a:fld id="{84A2F03A-194D-4F1B-B718-7F6B612F15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40-4F65-9922-A7E4DFBDE417}"/>
                </c:ext>
              </c:extLst>
            </c:dLbl>
            <c:dLbl>
              <c:idx val="6"/>
              <c:tx>
                <c:rich>
                  <a:bodyPr/>
                  <a:lstStyle/>
                  <a:p>
                    <a:fld id="{1B139C3F-90C9-42C1-B757-2FF45C5B9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40-4F65-9922-A7E4DFBDE417}"/>
                </c:ext>
              </c:extLst>
            </c:dLbl>
            <c:dLbl>
              <c:idx val="7"/>
              <c:tx>
                <c:rich>
                  <a:bodyPr/>
                  <a:lstStyle/>
                  <a:p>
                    <a:fld id="{75A61E02-D412-42ED-80C4-B6FE1A045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40-4F65-9922-A7E4DFBDE417}"/>
                </c:ext>
              </c:extLst>
            </c:dLbl>
            <c:dLbl>
              <c:idx val="8"/>
              <c:tx>
                <c:rich>
                  <a:bodyPr/>
                  <a:lstStyle/>
                  <a:p>
                    <a:fld id="{952C6CCC-DA7F-4C89-B9B4-FBA6EE105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40-4F65-9922-A7E4DFBDE417}"/>
                </c:ext>
              </c:extLst>
            </c:dLbl>
            <c:dLbl>
              <c:idx val="9"/>
              <c:tx>
                <c:rich>
                  <a:bodyPr/>
                  <a:lstStyle/>
                  <a:p>
                    <a:fld id="{7E9848F3-9E48-41CA-B700-6582FC913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B0-435D-A30F-0F0FB8CCD1E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D6-409E-9A8A-2E07F676DA15}"/>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D6-409E-9A8A-2E07F676DA15}"/>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D6-409E-9A8A-2E07F676DA15}"/>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D6-409E-9A8A-2E07F676DA15}"/>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D6-409E-9A8A-2E07F676DA15}"/>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D6-409E-9A8A-2E07F676DA15}"/>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D6-409E-9A8A-2E07F676DA15}"/>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D6-409E-9A8A-2E07F676DA1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D6-409E-9A8A-2E07F676DA1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D6-409E-9A8A-2E07F676DA1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2D6-409E-9A8A-2E07F676DA1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2D6-409E-9A8A-2E07F676DA15}"/>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D6-409E-9A8A-2E07F676DA15}"/>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2D6-409E-9A8A-2E07F676DA15}"/>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2D6-409E-9A8A-2E07F676DA15}"/>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2D6-409E-9A8A-2E07F676DA15}"/>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2D6-409E-9A8A-2E07F676DA15}"/>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2D6-409E-9A8A-2E07F676DA15}"/>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2D6-409E-9A8A-2E07F676DA15}"/>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2D6-409E-9A8A-2E07F676DA15}"/>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2D6-409E-9A8A-2E07F676DA15}"/>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D2D6-409E-9A8A-2E07F676DA15}"/>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2D6-409E-9A8A-2E07F676DA15}"/>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D2D6-409E-9A8A-2E07F676DA15}"/>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D2D6-409E-9A8A-2E07F676DA15}"/>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D2D6-409E-9A8A-2E07F676DA15}"/>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D2D6-409E-9A8A-2E07F676DA15}"/>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D2D6-409E-9A8A-2E07F676DA15}"/>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D2D6-409E-9A8A-2E07F676DA15}"/>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D2D6-409E-9A8A-2E07F676DA15}"/>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D2D6-409E-9A8A-2E07F676DA15}"/>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D2D6-409E-9A8A-2E07F676DA15}"/>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D2D6-409E-9A8A-2E07F676DA15}"/>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D2D6-409E-9A8A-2E07F676DA15}"/>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D2D6-409E-9A8A-2E07F676DA15}"/>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2D6-409E-9A8A-2E07F676DA15}"/>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D2D6-409E-9A8A-2E07F676DA15}"/>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D2D6-409E-9A8A-2E07F676DA15}"/>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D2D6-409E-9A8A-2E07F676DA15}"/>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D2D6-409E-9A8A-2E07F676DA15}"/>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D2D6-409E-9A8A-2E07F676DA15}"/>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D2D6-409E-9A8A-2E07F676DA15}"/>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D2D6-409E-9A8A-2E07F676DA15}"/>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D2D6-409E-9A8A-2E07F676DA15}"/>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D2D6-409E-9A8A-2E07F676DA15}"/>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2D6-409E-9A8A-2E07F676DA15}"/>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D2D6-409E-9A8A-2E07F676DA15}"/>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2D6-409E-9A8A-2E07F676DA15}"/>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D2D6-409E-9A8A-2E07F676DA15}"/>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D2D6-409E-9A8A-2E07F676DA15}"/>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D2D6-409E-9A8A-2E07F676DA15}"/>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D2D6-409E-9A8A-2E07F676DA15}"/>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D2D6-409E-9A8A-2E07F676DA15}"/>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D2D6-409E-9A8A-2E07F676DA15}"/>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D2D6-409E-9A8A-2E07F676DA15}"/>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D2D6-409E-9A8A-2E07F676DA15}"/>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D2D6-409E-9A8A-2E07F676DA15}"/>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2D6-409E-9A8A-2E07F676DA15}"/>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D2D6-409E-9A8A-2E07F676DA15}"/>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D2D6-409E-9A8A-2E07F676DA15}"/>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D2D6-409E-9A8A-2E07F676DA15}"/>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D2D6-409E-9A8A-2E07F676DA15}"/>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D2D6-409E-9A8A-2E07F676DA15}"/>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D2D6-409E-9A8A-2E07F676DA15}"/>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D2D6-409E-9A8A-2E07F676DA15}"/>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D2D6-409E-9A8A-2E07F676DA15}"/>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D2D6-409E-9A8A-2E07F676DA15}"/>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D2D6-409E-9A8A-2E07F676DA15}"/>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D2D6-409E-9A8A-2E07F676DA15}"/>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D2D6-409E-9A8A-2E07F676DA15}"/>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D2D6-409E-9A8A-2E07F676DA15}"/>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D2D6-409E-9A8A-2E07F676DA15}"/>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D2D6-409E-9A8A-2E07F676DA15}"/>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D2D6-409E-9A8A-2E07F676DA15}"/>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D2D6-409E-9A8A-2E07F676DA15}"/>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D2D6-409E-9A8A-2E07F676DA15}"/>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D2D6-409E-9A8A-2E07F676DA15}"/>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D2D6-409E-9A8A-2E07F676DA15}"/>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D2D6-409E-9A8A-2E07F676DA15}"/>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D2D6-409E-9A8A-2E07F676DA15}"/>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D2D6-409E-9A8A-2E07F676DA15}"/>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D2D6-409E-9A8A-2E07F676DA15}"/>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D2D6-409E-9A8A-2E07F676DA15}"/>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D2D6-409E-9A8A-2E07F676DA15}"/>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D2D6-409E-9A8A-2E07F676DA15}"/>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D2D6-409E-9A8A-2E07F676DA15}"/>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D2D6-409E-9A8A-2E07F676DA15}"/>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D2D6-409E-9A8A-2E07F676DA15}"/>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D2D6-409E-9A8A-2E07F676DA15}"/>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D2D6-409E-9A8A-2E07F676DA15}"/>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D2D6-409E-9A8A-2E07F676DA15}"/>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D2D6-409E-9A8A-2E07F676DA15}"/>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D2D6-409E-9A8A-2E07F676DA15}"/>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D2D6-409E-9A8A-2E07F676DA15}"/>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D2D6-409E-9A8A-2E07F676DA15}"/>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D2D6-409E-9A8A-2E07F676DA15}"/>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D2D6-409E-9A8A-2E07F676DA15}"/>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D2D6-409E-9A8A-2E07F676DA15}"/>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D2D6-409E-9A8A-2E07F676DA15}"/>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D2D6-409E-9A8A-2E07F676DA15}"/>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D2D6-409E-9A8A-2E07F676DA15}"/>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D2D6-409E-9A8A-2E07F676DA15}"/>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D2D6-409E-9A8A-2E07F676DA15}"/>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D2D6-409E-9A8A-2E07F676DA15}"/>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D2D6-409E-9A8A-2E07F676DA15}"/>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D2D6-409E-9A8A-2E07F676DA15}"/>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D2D6-409E-9A8A-2E07F676DA15}"/>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D2D6-409E-9A8A-2E07F676DA15}"/>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D2D6-409E-9A8A-2E07F676DA15}"/>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D2D6-409E-9A8A-2E07F676DA15}"/>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D2D6-409E-9A8A-2E07F676DA15}"/>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D2D6-409E-9A8A-2E07F676DA15}"/>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D2D6-409E-9A8A-2E07F676DA15}"/>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D2D6-409E-9A8A-2E07F676DA15}"/>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D2D6-409E-9A8A-2E07F676DA15}"/>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D2D6-409E-9A8A-2E07F676DA15}"/>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D2D6-409E-9A8A-2E07F676DA15}"/>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D2D6-409E-9A8A-2E07F676DA15}"/>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D2D6-409E-9A8A-2E07F676DA15}"/>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D2D6-409E-9A8A-2E07F676DA15}"/>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D2D6-409E-9A8A-2E07F676DA15}"/>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D2D6-409E-9A8A-2E07F676DA15}"/>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D2D6-409E-9A8A-2E07F676DA15}"/>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D2D6-409E-9A8A-2E07F676DA15}"/>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D2D6-409E-9A8A-2E07F676DA15}"/>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D2D6-409E-9A8A-2E07F676DA15}"/>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D2D6-409E-9A8A-2E07F676DA15}"/>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D2D6-409E-9A8A-2E07F676DA15}"/>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D2D6-409E-9A8A-2E07F676DA15}"/>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D2D6-409E-9A8A-2E07F676DA15}"/>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D2D6-409E-9A8A-2E07F676DA15}"/>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D2D6-409E-9A8A-2E07F676DA15}"/>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D2D6-409E-9A8A-2E07F676DA15}"/>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D2D6-409E-9A8A-2E07F676DA15}"/>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D2D6-409E-9A8A-2E07F676DA15}"/>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D2D6-409E-9A8A-2E07F676DA15}"/>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D2D6-409E-9A8A-2E07F676DA15}"/>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D2D6-409E-9A8A-2E07F676DA15}"/>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D2D6-409E-9A8A-2E07F676DA15}"/>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D2D6-409E-9A8A-2E07F676DA15}"/>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D2D6-409E-9A8A-2E07F676DA15}"/>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D2D6-409E-9A8A-2E07F676DA15}"/>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D2D6-409E-9A8A-2E07F676DA15}"/>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D2D6-409E-9A8A-2E07F676DA15}"/>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D2D6-409E-9A8A-2E07F676DA15}"/>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D2D6-409E-9A8A-2E07F676DA15}"/>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D2D6-409E-9A8A-2E07F676DA15}"/>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D2D6-409E-9A8A-2E07F676DA15}"/>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D2D6-409E-9A8A-2E07F676DA15}"/>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D2D6-409E-9A8A-2E07F676DA15}"/>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D2D6-409E-9A8A-2E07F676DA15}"/>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D2D6-409E-9A8A-2E07F676DA15}"/>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D2D6-409E-9A8A-2E07F676DA15}"/>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D2D6-409E-9A8A-2E07F676DA15}"/>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D2D6-409E-9A8A-2E07F676DA15}"/>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D2D6-409E-9A8A-2E07F676DA15}"/>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D2D6-409E-9A8A-2E07F676DA15}"/>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D2D6-409E-9A8A-2E07F676DA15}"/>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D2D6-409E-9A8A-2E07F676DA15}"/>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D2D6-409E-9A8A-2E07F676DA15}"/>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D2D6-409E-9A8A-2E07F676DA15}"/>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D2D6-409E-9A8A-2E07F676DA15}"/>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D2D6-409E-9A8A-2E07F676DA15}"/>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D2D6-409E-9A8A-2E07F676DA15}"/>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D2D6-409E-9A8A-2E07F676DA15}"/>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D2D6-409E-9A8A-2E07F676DA15}"/>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D2D6-409E-9A8A-2E07F676DA15}"/>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D2D6-409E-9A8A-2E07F676DA15}"/>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D2D6-409E-9A8A-2E07F676DA15}"/>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D2D6-409E-9A8A-2E07F676DA15}"/>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D2D6-409E-9A8A-2E07F676DA15}"/>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D2D6-409E-9A8A-2E07F676DA15}"/>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D2D6-409E-9A8A-2E07F676DA15}"/>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D2D6-409E-9A8A-2E07F676DA15}"/>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D2D6-409E-9A8A-2E07F676DA15}"/>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D2D6-409E-9A8A-2E07F676DA15}"/>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D2D6-409E-9A8A-2E07F676DA15}"/>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D2D6-409E-9A8A-2E07F676DA15}"/>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D2D6-409E-9A8A-2E07F676DA15}"/>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D2D6-409E-9A8A-2E07F676DA15}"/>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D2D6-409E-9A8A-2E07F676DA15}"/>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D2D6-409E-9A8A-2E07F676DA15}"/>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D2D6-409E-9A8A-2E07F676DA15}"/>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D2D6-409E-9A8A-2E07F676DA15}"/>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D2D6-409E-9A8A-2E07F676DA15}"/>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D2D6-409E-9A8A-2E07F676DA15}"/>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D2D6-409E-9A8A-2E07F676DA15}"/>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D2D6-409E-9A8A-2E07F676DA15}"/>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D2D6-409E-9A8A-2E07F676DA15}"/>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D2D6-409E-9A8A-2E07F676DA15}"/>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D2D6-409E-9A8A-2E07F676DA15}"/>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D2D6-409E-9A8A-2E07F676DA15}"/>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D2D6-409E-9A8A-2E07F676DA15}"/>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D2D6-409E-9A8A-2E07F676DA15}"/>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D2D6-409E-9A8A-2E07F676DA15}"/>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D2D6-409E-9A8A-2E07F676DA15}"/>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D2D6-409E-9A8A-2E07F676DA15}"/>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D2D6-409E-9A8A-2E07F676DA15}"/>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D2D6-409E-9A8A-2E07F676DA15}"/>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D2D6-409E-9A8A-2E07F676DA15}"/>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D2D6-409E-9A8A-2E07F676DA15}"/>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D2D6-409E-9A8A-2E07F676DA15}"/>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D2D6-409E-9A8A-2E07F676DA15}"/>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D2D6-409E-9A8A-2E07F676DA15}"/>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D2D6-409E-9A8A-2E07F676DA15}"/>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D2D6-409E-9A8A-2E07F676DA15}"/>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D2D6-409E-9A8A-2E07F676DA15}"/>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D2D6-409E-9A8A-2E07F676DA15}"/>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D2D6-409E-9A8A-2E07F676DA15}"/>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D2D6-409E-9A8A-2E07F676DA15}"/>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D2D6-409E-9A8A-2E07F676DA15}"/>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D2D6-409E-9A8A-2E07F676DA15}"/>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D2D6-409E-9A8A-2E07F676DA15}"/>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D2D6-409E-9A8A-2E07F676DA15}"/>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D2D6-409E-9A8A-2E07F676DA15}"/>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D2D6-409E-9A8A-2E07F676DA15}"/>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D2D6-409E-9A8A-2E07F676DA15}"/>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D2D6-409E-9A8A-2E07F676DA15}"/>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D2D6-409E-9A8A-2E07F676DA15}"/>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D2D6-409E-9A8A-2E07F676DA15}"/>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D2D6-409E-9A8A-2E07F676DA15}"/>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D2D6-409E-9A8A-2E07F676DA15}"/>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D2D6-409E-9A8A-2E07F676DA15}"/>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D2D6-409E-9A8A-2E07F676DA15}"/>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D2D6-409E-9A8A-2E07F676DA15}"/>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D2D6-409E-9A8A-2E07F676DA15}"/>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D2D6-409E-9A8A-2E07F676DA15}"/>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D2D6-409E-9A8A-2E07F676DA15}"/>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D2D6-409E-9A8A-2E07F676DA15}"/>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D2D6-409E-9A8A-2E07F676DA15}"/>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D2D6-409E-9A8A-2E07F676DA15}"/>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D2D6-409E-9A8A-2E07F676DA15}"/>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D2D6-409E-9A8A-2E07F676DA15}"/>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D2D6-409E-9A8A-2E07F676DA15}"/>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D2D6-409E-9A8A-2E07F676DA15}"/>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D2D6-409E-9A8A-2E07F676DA15}"/>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D2D6-409E-9A8A-2E07F676DA15}"/>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D2D6-409E-9A8A-2E07F676DA15}"/>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D2D6-409E-9A8A-2E07F676DA15}"/>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D2D6-409E-9A8A-2E07F676DA15}"/>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D2D6-409E-9A8A-2E07F676DA15}"/>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D2D6-409E-9A8A-2E07F676DA15}"/>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D2D6-409E-9A8A-2E07F676DA15}"/>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D2D6-409E-9A8A-2E07F676DA15}"/>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D2D6-409E-9A8A-2E07F676DA15}"/>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D2D6-409E-9A8A-2E07F676DA15}"/>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D2D6-409E-9A8A-2E07F676DA15}"/>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D2D6-409E-9A8A-2E07F676DA15}"/>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D2D6-409E-9A8A-2E07F676DA15}"/>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D2D6-409E-9A8A-2E07F676DA15}"/>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D2D6-409E-9A8A-2E07F676DA15}"/>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D2D6-409E-9A8A-2E07F676DA15}"/>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D2D6-409E-9A8A-2E07F676DA15}"/>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D2D6-409E-9A8A-2E07F676DA15}"/>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D2D6-409E-9A8A-2E07F676DA15}"/>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D2D6-409E-9A8A-2E07F676DA15}"/>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D2D6-409E-9A8A-2E07F676DA15}"/>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D2D6-409E-9A8A-2E07F676DA15}"/>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D2D6-409E-9A8A-2E07F676DA15}"/>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D2D6-409E-9A8A-2E07F676DA15}"/>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D2D6-409E-9A8A-2E07F676DA15}"/>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D2D6-409E-9A8A-2E07F676DA15}"/>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D2D6-409E-9A8A-2E07F676DA15}"/>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D2D6-409E-9A8A-2E07F676DA15}"/>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D2D6-409E-9A8A-2E07F676DA15}"/>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D2D6-409E-9A8A-2E07F676DA15}"/>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D2D6-409E-9A8A-2E07F676DA15}"/>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D2D6-409E-9A8A-2E07F676DA15}"/>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D2D6-409E-9A8A-2E07F676DA15}"/>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D2D6-409E-9A8A-2E07F676DA15}"/>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D2D6-409E-9A8A-2E07F676DA15}"/>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D2D6-409E-9A8A-2E07F676DA15}"/>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D2D6-409E-9A8A-2E07F676DA15}"/>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D2D6-409E-9A8A-2E07F676DA15}"/>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D2D6-409E-9A8A-2E07F676DA15}"/>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D2D6-409E-9A8A-2E07F676DA15}"/>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D2D6-409E-9A8A-2E07F676DA15}"/>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D2D6-409E-9A8A-2E07F676DA15}"/>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D2D6-409E-9A8A-2E07F676DA15}"/>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D2D6-409E-9A8A-2E07F676DA15}"/>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D2D6-409E-9A8A-2E07F676DA15}"/>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D2D6-409E-9A8A-2E07F676DA15}"/>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D2D6-409E-9A8A-2E07F676DA15}"/>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D2D6-409E-9A8A-2E07F676DA15}"/>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D2D6-409E-9A8A-2E07F676DA15}"/>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D2D6-409E-9A8A-2E07F676DA15}"/>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D2D6-409E-9A8A-2E07F676DA15}"/>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D2D6-409E-9A8A-2E07F676DA15}"/>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D2D6-409E-9A8A-2E07F676DA15}"/>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D2D6-409E-9A8A-2E07F676DA15}"/>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D2D6-409E-9A8A-2E07F676DA15}"/>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D2D6-409E-9A8A-2E07F676DA15}"/>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D2D6-409E-9A8A-2E07F676DA15}"/>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D2D6-409E-9A8A-2E07F676DA15}"/>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D2D6-409E-9A8A-2E07F676DA15}"/>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D2D6-409E-9A8A-2E07F676DA15}"/>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D2D6-409E-9A8A-2E07F676DA15}"/>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D2D6-409E-9A8A-2E07F676DA15}"/>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D2D6-409E-9A8A-2E07F676DA15}"/>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D2D6-409E-9A8A-2E07F676DA15}"/>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D2D6-409E-9A8A-2E07F676DA15}"/>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D2D6-409E-9A8A-2E07F676DA15}"/>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D2D6-409E-9A8A-2E07F676DA15}"/>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D2D6-409E-9A8A-2E07F676DA15}"/>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D2D6-409E-9A8A-2E07F676DA15}"/>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D2D6-409E-9A8A-2E07F676DA15}"/>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D2D6-409E-9A8A-2E07F676DA15}"/>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D2D6-409E-9A8A-2E07F676DA15}"/>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D2D6-409E-9A8A-2E07F676DA15}"/>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D2D6-409E-9A8A-2E07F676DA15}"/>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D2D6-409E-9A8A-2E07F676DA15}"/>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D2D6-409E-9A8A-2E07F676DA15}"/>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D2D6-409E-9A8A-2E07F676DA15}"/>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D2D6-409E-9A8A-2E07F676DA15}"/>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D2D6-409E-9A8A-2E07F676DA15}"/>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D2D6-409E-9A8A-2E07F676DA15}"/>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D2D6-409E-9A8A-2E07F676DA15}"/>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D2D6-409E-9A8A-2E07F676DA15}"/>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D2D6-409E-9A8A-2E07F676DA15}"/>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D2D6-409E-9A8A-2E07F676DA15}"/>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D2D6-409E-9A8A-2E07F676DA15}"/>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D2D6-409E-9A8A-2E07F676DA15}"/>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D2D6-409E-9A8A-2E07F676DA15}"/>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D2D6-409E-9A8A-2E07F676DA15}"/>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D2D6-409E-9A8A-2E07F676DA15}"/>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D2D6-409E-9A8A-2E07F676DA15}"/>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D2D6-409E-9A8A-2E07F676DA15}"/>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D2D6-409E-9A8A-2E07F676DA15}"/>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D2D6-409E-9A8A-2E07F676DA15}"/>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D2D6-409E-9A8A-2E07F676DA15}"/>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D2D6-409E-9A8A-2E07F676DA15}"/>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D2D6-409E-9A8A-2E07F676DA15}"/>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D2D6-409E-9A8A-2E07F676DA15}"/>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D2D6-409E-9A8A-2E07F676DA15}"/>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D2D6-409E-9A8A-2E07F676DA15}"/>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D2D6-409E-9A8A-2E07F676DA15}"/>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D2D6-409E-9A8A-2E07F676DA15}"/>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D2D6-409E-9A8A-2E07F676DA15}"/>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D2D6-409E-9A8A-2E07F676DA15}"/>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D2D6-409E-9A8A-2E07F676DA15}"/>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D2D6-409E-9A8A-2E07F676DA15}"/>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D2D6-409E-9A8A-2E07F676DA15}"/>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D2D6-409E-9A8A-2E07F676DA15}"/>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D2D6-409E-9A8A-2E07F676DA15}"/>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D2D6-409E-9A8A-2E07F676DA15}"/>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D2D6-409E-9A8A-2E07F676DA15}"/>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D2D6-409E-9A8A-2E07F676DA15}"/>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D2D6-409E-9A8A-2E07F676DA15}"/>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D2D6-409E-9A8A-2E07F676DA15}"/>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D2D6-409E-9A8A-2E07F676DA15}"/>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D2D6-409E-9A8A-2E07F676DA15}"/>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D2D6-409E-9A8A-2E07F676DA15}"/>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D2D6-409E-9A8A-2E07F676DA15}"/>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D2D6-409E-9A8A-2E07F676DA15}"/>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D2D6-409E-9A8A-2E07F676DA15}"/>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D2D6-409E-9A8A-2E07F676DA15}"/>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D2D6-409E-9A8A-2E07F676DA15}"/>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D2D6-409E-9A8A-2E07F676DA15}"/>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D2D6-409E-9A8A-2E07F676DA15}"/>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D2D6-409E-9A8A-2E07F676DA15}"/>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D2D6-409E-9A8A-2E07F676DA15}"/>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D2D6-409E-9A8A-2E07F676DA15}"/>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D2D6-409E-9A8A-2E07F676DA15}"/>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D2D6-409E-9A8A-2E07F676DA15}"/>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D2D6-409E-9A8A-2E07F676DA15}"/>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D2D6-409E-9A8A-2E07F676DA15}"/>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D2D6-409E-9A8A-2E07F676DA15}"/>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D2D6-409E-9A8A-2E07F676DA15}"/>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D2D6-409E-9A8A-2E07F676DA15}"/>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D2D6-409E-9A8A-2E07F676DA15}"/>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D2D6-409E-9A8A-2E07F676DA15}"/>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D2D6-409E-9A8A-2E07F676DA15}"/>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D2D6-409E-9A8A-2E07F676DA15}"/>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D2D6-409E-9A8A-2E07F676DA15}"/>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D2D6-409E-9A8A-2E07F676DA15}"/>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D2D6-409E-9A8A-2E07F676DA15}"/>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D2D6-409E-9A8A-2E07F676DA15}"/>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D2D6-409E-9A8A-2E07F676DA15}"/>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D2D6-409E-9A8A-2E07F676DA15}"/>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D2D6-409E-9A8A-2E07F676DA15}"/>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D2D6-409E-9A8A-2E07F676DA15}"/>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D2D6-409E-9A8A-2E07F676DA15}"/>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D2D6-409E-9A8A-2E07F676DA15}"/>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D2D6-409E-9A8A-2E07F676DA15}"/>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D2D6-409E-9A8A-2E07F676DA15}"/>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D2D6-409E-9A8A-2E07F676DA1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Maps'!$T$5:$T$54</c:f>
              <c:numCache>
                <c:formatCode>0.00</c:formatCode>
                <c:ptCount val="50"/>
                <c:pt idx="0">
                  <c:v>3.3911281833819511</c:v>
                </c:pt>
                <c:pt idx="1">
                  <c:v>3.3911281833819511</c:v>
                </c:pt>
                <c:pt idx="2">
                  <c:v>3.3911281833819511</c:v>
                </c:pt>
                <c:pt idx="3">
                  <c:v>3.3911281833819511</c:v>
                </c:pt>
                <c:pt idx="4">
                  <c:v>3.3911281833819511</c:v>
                </c:pt>
                <c:pt idx="5">
                  <c:v>3.3911281833819511</c:v>
                </c:pt>
                <c:pt idx="6">
                  <c:v>3.3911281833819511</c:v>
                </c:pt>
                <c:pt idx="7">
                  <c:v>3.3911281833819511</c:v>
                </c:pt>
                <c:pt idx="8">
                  <c:v>3.3911281833819511</c:v>
                </c:pt>
                <c:pt idx="9">
                  <c:v>3.3911281833819511</c:v>
                </c:pt>
                <c:pt idx="10">
                  <c:v>3.3911281833819511</c:v>
                </c:pt>
                <c:pt idx="11">
                  <c:v>3.3911281833819511</c:v>
                </c:pt>
                <c:pt idx="12">
                  <c:v>3.3911281833819511</c:v>
                </c:pt>
                <c:pt idx="13">
                  <c:v>3.3911281833819511</c:v>
                </c:pt>
                <c:pt idx="14">
                  <c:v>3.3911281833819511</c:v>
                </c:pt>
                <c:pt idx="15">
                  <c:v>3.3911281833819511</c:v>
                </c:pt>
                <c:pt idx="16">
                  <c:v>3.3911281833819511</c:v>
                </c:pt>
                <c:pt idx="17">
                  <c:v>3.3911281833819511</c:v>
                </c:pt>
                <c:pt idx="18">
                  <c:v>3.3911281833819511</c:v>
                </c:pt>
                <c:pt idx="19">
                  <c:v>3.3911281833819511</c:v>
                </c:pt>
                <c:pt idx="20">
                  <c:v>3.3911281833819511</c:v>
                </c:pt>
                <c:pt idx="21">
                  <c:v>3.3911281833819511</c:v>
                </c:pt>
                <c:pt idx="22">
                  <c:v>3.3911281833819511</c:v>
                </c:pt>
                <c:pt idx="23">
                  <c:v>3.3911281833819511</c:v>
                </c:pt>
                <c:pt idx="24">
                  <c:v>3.3911281833819511</c:v>
                </c:pt>
                <c:pt idx="25">
                  <c:v>3.3911281833819511</c:v>
                </c:pt>
                <c:pt idx="26">
                  <c:v>3.3911281833819511</c:v>
                </c:pt>
                <c:pt idx="27">
                  <c:v>3.3911281833819511</c:v>
                </c:pt>
                <c:pt idx="28">
                  <c:v>3.3911281833819511</c:v>
                </c:pt>
                <c:pt idx="29">
                  <c:v>3.3911281833819511</c:v>
                </c:pt>
                <c:pt idx="30">
                  <c:v>3.3911281833819511</c:v>
                </c:pt>
                <c:pt idx="31">
                  <c:v>3.3911281833819511</c:v>
                </c:pt>
                <c:pt idx="32">
                  <c:v>3.3911281833819511</c:v>
                </c:pt>
                <c:pt idx="33">
                  <c:v>3.3911281833819511</c:v>
                </c:pt>
                <c:pt idx="34">
                  <c:v>3.3911281833819511</c:v>
                </c:pt>
                <c:pt idx="35">
                  <c:v>3.3911281833819511</c:v>
                </c:pt>
                <c:pt idx="36">
                  <c:v>3.3911281833819511</c:v>
                </c:pt>
                <c:pt idx="37">
                  <c:v>3.3911281833819511</c:v>
                </c:pt>
                <c:pt idx="38">
                  <c:v>3.3911281833819511</c:v>
                </c:pt>
                <c:pt idx="39">
                  <c:v>3.3911281833819511</c:v>
                </c:pt>
                <c:pt idx="40">
                  <c:v>3.3911281833819511</c:v>
                </c:pt>
                <c:pt idx="41">
                  <c:v>3.3911281833819511</c:v>
                </c:pt>
                <c:pt idx="42">
                  <c:v>3.3911281833819511</c:v>
                </c:pt>
                <c:pt idx="43">
                  <c:v>3.3911281833819511</c:v>
                </c:pt>
                <c:pt idx="44">
                  <c:v>3.3911281833819511</c:v>
                </c:pt>
                <c:pt idx="45">
                  <c:v>3.3911281833819511</c:v>
                </c:pt>
                <c:pt idx="46">
                  <c:v>3.3911281833819511</c:v>
                </c:pt>
                <c:pt idx="47">
                  <c:v>3.3911281833819511</c:v>
                </c:pt>
                <c:pt idx="48">
                  <c:v>3.3911281833819511</c:v>
                </c:pt>
                <c:pt idx="49">
                  <c:v>3.3911281833819511</c:v>
                </c:pt>
              </c:numCache>
            </c:numRef>
          </c:xVal>
          <c:yVal>
            <c:numRef>
              <c:f>'Collective Maps'!$U$5:$U$54</c:f>
              <c:numCache>
                <c:formatCode>0.00</c:formatCode>
                <c:ptCount val="50"/>
                <c:pt idx="0">
                  <c:v>0.46665024266619282</c:v>
                </c:pt>
                <c:pt idx="1">
                  <c:v>0.46665024266619282</c:v>
                </c:pt>
                <c:pt idx="2">
                  <c:v>0.46665024266619282</c:v>
                </c:pt>
                <c:pt idx="3">
                  <c:v>0.46665024266619282</c:v>
                </c:pt>
                <c:pt idx="4">
                  <c:v>0.46665024266619282</c:v>
                </c:pt>
                <c:pt idx="5">
                  <c:v>0.46665024266619282</c:v>
                </c:pt>
                <c:pt idx="6">
                  <c:v>0.46665024266619282</c:v>
                </c:pt>
                <c:pt idx="7">
                  <c:v>0.46665024266619282</c:v>
                </c:pt>
                <c:pt idx="8">
                  <c:v>0.46665024266619282</c:v>
                </c:pt>
                <c:pt idx="9">
                  <c:v>0.46665024266619282</c:v>
                </c:pt>
                <c:pt idx="10">
                  <c:v>0.46665024266619282</c:v>
                </c:pt>
                <c:pt idx="11">
                  <c:v>0.46665024266619282</c:v>
                </c:pt>
                <c:pt idx="12">
                  <c:v>0.46665024266619282</c:v>
                </c:pt>
                <c:pt idx="13">
                  <c:v>0.46665024266619282</c:v>
                </c:pt>
                <c:pt idx="14">
                  <c:v>0.46665024266619282</c:v>
                </c:pt>
                <c:pt idx="15">
                  <c:v>0.46665024266619282</c:v>
                </c:pt>
                <c:pt idx="16">
                  <c:v>0.46665024266619282</c:v>
                </c:pt>
                <c:pt idx="17">
                  <c:v>0.46665024266619282</c:v>
                </c:pt>
                <c:pt idx="18">
                  <c:v>0.46665024266619282</c:v>
                </c:pt>
                <c:pt idx="19">
                  <c:v>0.46665024266619282</c:v>
                </c:pt>
                <c:pt idx="20">
                  <c:v>0.46665024266619282</c:v>
                </c:pt>
                <c:pt idx="21">
                  <c:v>0.46665024266619282</c:v>
                </c:pt>
                <c:pt idx="22">
                  <c:v>0.46665024266619282</c:v>
                </c:pt>
                <c:pt idx="23">
                  <c:v>0.46665024266619282</c:v>
                </c:pt>
                <c:pt idx="24">
                  <c:v>0.46665024266619282</c:v>
                </c:pt>
                <c:pt idx="25">
                  <c:v>0.46665024266619282</c:v>
                </c:pt>
                <c:pt idx="26">
                  <c:v>0.46665024266619282</c:v>
                </c:pt>
                <c:pt idx="27">
                  <c:v>0.46665024266619282</c:v>
                </c:pt>
                <c:pt idx="28">
                  <c:v>0.46665024266619282</c:v>
                </c:pt>
                <c:pt idx="29">
                  <c:v>0.46665024266619282</c:v>
                </c:pt>
                <c:pt idx="30">
                  <c:v>0.46665024266619282</c:v>
                </c:pt>
                <c:pt idx="31">
                  <c:v>0.46665024266619282</c:v>
                </c:pt>
                <c:pt idx="32">
                  <c:v>0.46665024266619282</c:v>
                </c:pt>
                <c:pt idx="33">
                  <c:v>0.46665024266619282</c:v>
                </c:pt>
                <c:pt idx="34">
                  <c:v>0.46665024266619282</c:v>
                </c:pt>
                <c:pt idx="35">
                  <c:v>0.46665024266619282</c:v>
                </c:pt>
                <c:pt idx="36">
                  <c:v>0.46665024266619282</c:v>
                </c:pt>
                <c:pt idx="37">
                  <c:v>0.46665024266619282</c:v>
                </c:pt>
                <c:pt idx="38">
                  <c:v>0.46665024266619282</c:v>
                </c:pt>
                <c:pt idx="39">
                  <c:v>0.46665024266619282</c:v>
                </c:pt>
                <c:pt idx="40">
                  <c:v>0.46665024266619282</c:v>
                </c:pt>
                <c:pt idx="41">
                  <c:v>0.46665024266619282</c:v>
                </c:pt>
                <c:pt idx="42">
                  <c:v>0.46665024266619282</c:v>
                </c:pt>
                <c:pt idx="43">
                  <c:v>0.46665024266619282</c:v>
                </c:pt>
                <c:pt idx="44">
                  <c:v>0.46665024266619282</c:v>
                </c:pt>
                <c:pt idx="45">
                  <c:v>0.46665024266619282</c:v>
                </c:pt>
                <c:pt idx="46">
                  <c:v>0.46665024266619282</c:v>
                </c:pt>
                <c:pt idx="47">
                  <c:v>0.46665024266619282</c:v>
                </c:pt>
                <c:pt idx="48">
                  <c:v>0.46665024266619282</c:v>
                </c:pt>
                <c:pt idx="49">
                  <c:v>0.46665024266619282</c:v>
                </c:pt>
              </c:numCache>
            </c:numRef>
          </c:yVal>
          <c:smooth val="0"/>
          <c:extLst>
            <c:ext xmlns:c15="http://schemas.microsoft.com/office/drawing/2012/chart" uri="{02D57815-91ED-43cb-92C2-25804820EDAC}">
              <c15:datalabelsRange>
                <c15:f>'Collective Maps'!$S$5:$S$14</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2-02B0-435D-A30F-0F0FB8CCD1E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p>
            </c:rich>
          </c:tx>
          <c:layout>
            <c:manualLayout>
              <c:xMode val="edge"/>
              <c:yMode val="edge"/>
              <c:x val="1.0612905464169835E-2"/>
              <c:y val="0.43483713395436824"/>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'5'!$B$9</c:f>
              <c:numCache>
                <c:formatCode>0.00</c:formatCode>
                <c:ptCount val="1"/>
                <c:pt idx="0">
                  <c:v>0</c:v>
                </c:pt>
              </c:numCache>
            </c:numRef>
          </c:xVal>
          <c:yVal>
            <c:numRef>
              <c:f>'5'!$Y$59</c:f>
              <c:numCache>
                <c:formatCode>0</c:formatCode>
                <c:ptCount val="1"/>
                <c:pt idx="0">
                  <c:v>1305</c:v>
                </c:pt>
              </c:numCache>
            </c:numRef>
          </c:yVal>
          <c:smooth val="0"/>
          <c:extLst>
            <c:ext xmlns:c16="http://schemas.microsoft.com/office/drawing/2014/chart" uri="{C3380CC4-5D6E-409C-BE32-E72D297353CC}">
              <c16:uniqueId val="{00000000-273E-4253-A68B-CE7336C2F4F6}"/>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'50'!$B$9</c:f>
              <c:numCache>
                <c:formatCode>0.00</c:formatCode>
                <c:ptCount val="1"/>
                <c:pt idx="0">
                  <c:v>0</c:v>
                </c:pt>
              </c:numCache>
            </c:numRef>
          </c:xVal>
          <c:yVal>
            <c:numRef>
              <c:f>'50'!$Y$59</c:f>
              <c:numCache>
                <c:formatCode>0</c:formatCode>
                <c:ptCount val="1"/>
                <c:pt idx="0">
                  <c:v>1305</c:v>
                </c:pt>
              </c:numCache>
            </c:numRef>
          </c:yVal>
          <c:smooth val="0"/>
          <c:extLst>
            <c:ext xmlns:c16="http://schemas.microsoft.com/office/drawing/2014/chart" uri="{C3380CC4-5D6E-409C-BE32-E72D297353CC}">
              <c16:uniqueId val="{00000000-BC43-435D-9D96-D38877B142C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'50'!$C$8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715-4B55-98CC-32D6F067D021}"/>
              </c:ext>
            </c:extLst>
          </c:dPt>
          <c:dLbls>
            <c:delete val="1"/>
          </c:dLbls>
          <c:xVal>
            <c:numRef>
              <c:f>'50'!$B$7</c:f>
              <c:numCache>
                <c:formatCode>0.00</c:formatCode>
                <c:ptCount val="1"/>
                <c:pt idx="0">
                  <c:v>3.3911281833819511</c:v>
                </c:pt>
              </c:numCache>
            </c:numRef>
          </c:xVal>
          <c:yVal>
            <c:numRef>
              <c:f>'50'!$C$9</c:f>
              <c:numCache>
                <c:formatCode>0.00</c:formatCode>
                <c:ptCount val="1"/>
                <c:pt idx="0">
                  <c:v>0.42178503759489483</c:v>
                </c:pt>
              </c:numCache>
            </c:numRef>
          </c:yVal>
          <c:smooth val="0"/>
          <c:extLst>
            <c:ext xmlns:c16="http://schemas.microsoft.com/office/drawing/2014/chart" uri="{C3380CC4-5D6E-409C-BE32-E72D297353CC}">
              <c16:uniqueId val="{00000001-B715-4B55-98CC-32D6F067D021}"/>
            </c:ext>
          </c:extLst>
        </c:ser>
        <c:ser>
          <c:idx val="1"/>
          <c:order val="1"/>
          <c:tx>
            <c:strRef>
              <c:f>'50'!$C$6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'50'!$B$7</c:f>
              <c:numCache>
                <c:formatCode>0.00</c:formatCode>
                <c:ptCount val="1"/>
                <c:pt idx="0">
                  <c:v>3.3911281833819511</c:v>
                </c:pt>
              </c:numCache>
            </c:numRef>
          </c:xVal>
          <c:yVal>
            <c:numRef>
              <c:f>'50'!$C$7</c:f>
              <c:numCache>
                <c:formatCode>0.00</c:formatCode>
                <c:ptCount val="1"/>
                <c:pt idx="0">
                  <c:v>0.46665024266619282</c:v>
                </c:pt>
              </c:numCache>
            </c:numRef>
          </c:yVal>
          <c:smooth val="0"/>
          <c:extLst>
            <c:ext xmlns:c16="http://schemas.microsoft.com/office/drawing/2014/chart" uri="{C3380CC4-5D6E-409C-BE32-E72D297353CC}">
              <c16:uniqueId val="{00000002-B715-4B55-98CC-32D6F067D02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2E6-4E2D-9AB7-B82D15439830}"/>
              </c:ext>
            </c:extLst>
          </c:dPt>
          <c:dLbls>
            <c:delete val="1"/>
          </c:dLbls>
          <c:xVal>
            <c:numRef>
              <c:f>'5'!$B$7</c:f>
              <c:numCache>
                <c:formatCode>0.00</c:formatCode>
                <c:ptCount val="1"/>
                <c:pt idx="0">
                  <c:v>3.3911281833819511</c:v>
                </c:pt>
              </c:numCache>
            </c:numRef>
          </c:xVal>
          <c:yVal>
            <c:numRef>
              <c:f>'5'!$C$9</c:f>
              <c:numCache>
                <c:formatCode>0.00</c:formatCode>
                <c:ptCount val="1"/>
                <c:pt idx="0">
                  <c:v>0.42178503759489483</c:v>
                </c:pt>
              </c:numCache>
            </c:numRef>
          </c:yVal>
          <c:smooth val="0"/>
          <c:extLst>
            <c:ext xmlns:c16="http://schemas.microsoft.com/office/drawing/2014/chart" uri="{C3380CC4-5D6E-409C-BE32-E72D297353CC}">
              <c16:uniqueId val="{00000001-32E6-4E2D-9AB7-B82D15439830}"/>
            </c:ext>
          </c:extLst>
        </c:ser>
        <c:ser>
          <c:idx val="1"/>
          <c:order val="1"/>
          <c:tx>
            <c:strRef>
              <c:f>'5'!$C$6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'5'!$B$7</c:f>
              <c:numCache>
                <c:formatCode>0.00</c:formatCode>
                <c:ptCount val="1"/>
                <c:pt idx="0">
                  <c:v>3.3911281833819511</c:v>
                </c:pt>
              </c:numCache>
            </c:numRef>
          </c:xVal>
          <c:yVal>
            <c:numRef>
              <c:f>'5'!$C$7</c:f>
              <c:numCache>
                <c:formatCode>0.00</c:formatCode>
                <c:ptCount val="1"/>
                <c:pt idx="0">
                  <c:v>0.46665024266619282</c:v>
                </c:pt>
              </c:numCache>
            </c:numRef>
          </c:yVal>
          <c:smooth val="0"/>
          <c:extLst>
            <c:ext xmlns:c16="http://schemas.microsoft.com/office/drawing/2014/chart" uri="{C3380CC4-5D6E-409C-BE32-E72D297353CC}">
              <c16:uniqueId val="{00000002-32E6-4E2D-9AB7-B82D1543983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'6'!$B$9</c:f>
              <c:numCache>
                <c:formatCode>0.00</c:formatCode>
                <c:ptCount val="1"/>
                <c:pt idx="0">
                  <c:v>0</c:v>
                </c:pt>
              </c:numCache>
            </c:numRef>
          </c:xVal>
          <c:yVal>
            <c:numRef>
              <c:f>'6'!$Y$59</c:f>
              <c:numCache>
                <c:formatCode>0</c:formatCode>
                <c:ptCount val="1"/>
                <c:pt idx="0">
                  <c:v>1305</c:v>
                </c:pt>
              </c:numCache>
            </c:numRef>
          </c:yVal>
          <c:smooth val="0"/>
          <c:extLst>
            <c:ext xmlns:c16="http://schemas.microsoft.com/office/drawing/2014/chart" uri="{C3380CC4-5D6E-409C-BE32-E72D297353CC}">
              <c16:uniqueId val="{00000000-8514-419C-8657-9F6B255C4BFF}"/>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'6'!$C$8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5B-43CB-8094-0635BA93D62B}"/>
              </c:ext>
            </c:extLst>
          </c:dPt>
          <c:dLbls>
            <c:delete val="1"/>
          </c:dLbls>
          <c:xVal>
            <c:numRef>
              <c:f>'6'!$B$7</c:f>
              <c:numCache>
                <c:formatCode>0.00</c:formatCode>
                <c:ptCount val="1"/>
                <c:pt idx="0">
                  <c:v>3.3911281833819511</c:v>
                </c:pt>
              </c:numCache>
            </c:numRef>
          </c:xVal>
          <c:yVal>
            <c:numRef>
              <c:f>'6'!$C$9</c:f>
              <c:numCache>
                <c:formatCode>0.00</c:formatCode>
                <c:ptCount val="1"/>
                <c:pt idx="0">
                  <c:v>0.42178503759489483</c:v>
                </c:pt>
              </c:numCache>
            </c:numRef>
          </c:yVal>
          <c:smooth val="0"/>
          <c:extLst>
            <c:ext xmlns:c16="http://schemas.microsoft.com/office/drawing/2014/chart" uri="{C3380CC4-5D6E-409C-BE32-E72D297353CC}">
              <c16:uniqueId val="{00000001-035B-43CB-8094-0635BA93D62B}"/>
            </c:ext>
          </c:extLst>
        </c:ser>
        <c:ser>
          <c:idx val="1"/>
          <c:order val="1"/>
          <c:tx>
            <c:strRef>
              <c:f>'6'!$C$6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'6'!$B$7</c:f>
              <c:numCache>
                <c:formatCode>0.00</c:formatCode>
                <c:ptCount val="1"/>
                <c:pt idx="0">
                  <c:v>3.3911281833819511</c:v>
                </c:pt>
              </c:numCache>
            </c:numRef>
          </c:xVal>
          <c:yVal>
            <c:numRef>
              <c:f>'6'!$C$7</c:f>
              <c:numCache>
                <c:formatCode>0.00</c:formatCode>
                <c:ptCount val="1"/>
                <c:pt idx="0">
                  <c:v>0.46665024266619282</c:v>
                </c:pt>
              </c:numCache>
            </c:numRef>
          </c:yVal>
          <c:smooth val="0"/>
          <c:extLst>
            <c:ext xmlns:c16="http://schemas.microsoft.com/office/drawing/2014/chart" uri="{C3380CC4-5D6E-409C-BE32-E72D297353CC}">
              <c16:uniqueId val="{00000002-035B-43CB-8094-0635BA93D62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62215940957"/>
              <c:y val="0.94937725986290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'7'!$B$9</c:f>
              <c:numCache>
                <c:formatCode>0.00</c:formatCode>
                <c:ptCount val="1"/>
                <c:pt idx="0">
                  <c:v>0</c:v>
                </c:pt>
              </c:numCache>
            </c:numRef>
          </c:xVal>
          <c:yVal>
            <c:numRef>
              <c:f>'7'!$Y$59</c:f>
              <c:numCache>
                <c:formatCode>0</c:formatCode>
                <c:ptCount val="1"/>
                <c:pt idx="0">
                  <c:v>1305</c:v>
                </c:pt>
              </c:numCache>
            </c:numRef>
          </c:yVal>
          <c:smooth val="0"/>
          <c:extLst>
            <c:ext xmlns:c16="http://schemas.microsoft.com/office/drawing/2014/chart" uri="{C3380CC4-5D6E-409C-BE32-E72D297353CC}">
              <c16:uniqueId val="{00000000-1228-4CCD-807C-B55EF692F065}"/>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'7'!$C$8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C22-4544-A5D1-B65E01396E35}"/>
              </c:ext>
            </c:extLst>
          </c:dPt>
          <c:dLbls>
            <c:delete val="1"/>
          </c:dLbls>
          <c:xVal>
            <c:numRef>
              <c:f>'7'!$B$7</c:f>
              <c:numCache>
                <c:formatCode>0.00</c:formatCode>
                <c:ptCount val="1"/>
                <c:pt idx="0">
                  <c:v>3.3911281833819511</c:v>
                </c:pt>
              </c:numCache>
            </c:numRef>
          </c:xVal>
          <c:yVal>
            <c:numRef>
              <c:f>'7'!$C$9</c:f>
              <c:numCache>
                <c:formatCode>0.00</c:formatCode>
                <c:ptCount val="1"/>
                <c:pt idx="0">
                  <c:v>0.42178503759489483</c:v>
                </c:pt>
              </c:numCache>
            </c:numRef>
          </c:yVal>
          <c:smooth val="0"/>
          <c:extLst>
            <c:ext xmlns:c16="http://schemas.microsoft.com/office/drawing/2014/chart" uri="{C3380CC4-5D6E-409C-BE32-E72D297353CC}">
              <c16:uniqueId val="{00000001-CC22-4544-A5D1-B65E01396E35}"/>
            </c:ext>
          </c:extLst>
        </c:ser>
        <c:ser>
          <c:idx val="1"/>
          <c:order val="1"/>
          <c:tx>
            <c:strRef>
              <c:f>'7'!$C$6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'7'!$B$7</c:f>
              <c:numCache>
                <c:formatCode>0.00</c:formatCode>
                <c:ptCount val="1"/>
                <c:pt idx="0">
                  <c:v>3.3911281833819511</c:v>
                </c:pt>
              </c:numCache>
            </c:numRef>
          </c:xVal>
          <c:yVal>
            <c:numRef>
              <c:f>'7'!$C$7</c:f>
              <c:numCache>
                <c:formatCode>0.00</c:formatCode>
                <c:ptCount val="1"/>
                <c:pt idx="0">
                  <c:v>0.46665024266619282</c:v>
                </c:pt>
              </c:numCache>
            </c:numRef>
          </c:yVal>
          <c:smooth val="0"/>
          <c:extLst>
            <c:ext xmlns:c16="http://schemas.microsoft.com/office/drawing/2014/chart" uri="{C3380CC4-5D6E-409C-BE32-E72D297353CC}">
              <c16:uniqueId val="{00000002-CC22-4544-A5D1-B65E01396E3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'8'!$B$9</c:f>
              <c:numCache>
                <c:formatCode>0.00</c:formatCode>
                <c:ptCount val="1"/>
                <c:pt idx="0">
                  <c:v>0</c:v>
                </c:pt>
              </c:numCache>
            </c:numRef>
          </c:xVal>
          <c:yVal>
            <c:numRef>
              <c:f>'8'!$Y$59</c:f>
              <c:numCache>
                <c:formatCode>0</c:formatCode>
                <c:ptCount val="1"/>
                <c:pt idx="0">
                  <c:v>1271</c:v>
                </c:pt>
              </c:numCache>
            </c:numRef>
          </c:yVal>
          <c:smooth val="0"/>
          <c:extLst>
            <c:ext xmlns:c16="http://schemas.microsoft.com/office/drawing/2014/chart" uri="{C3380CC4-5D6E-409C-BE32-E72D297353CC}">
              <c16:uniqueId val="{00000000-2C29-4701-A1B1-974D3E3049E2}"/>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'8'!$C$8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0CD-4A4F-866E-3FE3C10CDBAF}"/>
              </c:ext>
            </c:extLst>
          </c:dPt>
          <c:dLbls>
            <c:delete val="1"/>
          </c:dLbls>
          <c:xVal>
            <c:numRef>
              <c:f>'8'!$B$7</c:f>
              <c:numCache>
                <c:formatCode>0.00</c:formatCode>
                <c:ptCount val="1"/>
                <c:pt idx="0">
                  <c:v>3.3911281833819511</c:v>
                </c:pt>
              </c:numCache>
            </c:numRef>
          </c:xVal>
          <c:yVal>
            <c:numRef>
              <c:f>'8'!$C$9</c:f>
              <c:numCache>
                <c:formatCode>0.00</c:formatCode>
                <c:ptCount val="1"/>
                <c:pt idx="0">
                  <c:v>0.42178503759489483</c:v>
                </c:pt>
              </c:numCache>
            </c:numRef>
          </c:yVal>
          <c:smooth val="0"/>
          <c:extLst>
            <c:ext xmlns:c16="http://schemas.microsoft.com/office/drawing/2014/chart" uri="{C3380CC4-5D6E-409C-BE32-E72D297353CC}">
              <c16:uniqueId val="{00000001-50CD-4A4F-866E-3FE3C10CDBAF}"/>
            </c:ext>
          </c:extLst>
        </c:ser>
        <c:ser>
          <c:idx val="1"/>
          <c:order val="1"/>
          <c:tx>
            <c:strRef>
              <c:f>'8'!$C$6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'8'!$B$7</c:f>
              <c:numCache>
                <c:formatCode>0.00</c:formatCode>
                <c:ptCount val="1"/>
                <c:pt idx="0">
                  <c:v>3.3911281833819511</c:v>
                </c:pt>
              </c:numCache>
            </c:numRef>
          </c:xVal>
          <c:yVal>
            <c:numRef>
              <c:f>'8'!$C$7</c:f>
              <c:numCache>
                <c:formatCode>0.00</c:formatCode>
                <c:ptCount val="1"/>
                <c:pt idx="0">
                  <c:v>0.46665024266619282</c:v>
                </c:pt>
              </c:numCache>
            </c:numRef>
          </c:yVal>
          <c:smooth val="0"/>
          <c:extLst>
            <c:ext xmlns:c16="http://schemas.microsoft.com/office/drawing/2014/chart" uri="{C3380CC4-5D6E-409C-BE32-E72D297353CC}">
              <c16:uniqueId val="{00000002-50CD-4A4F-866E-3FE3C10CDBA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'9'!$B$9</c:f>
              <c:numCache>
                <c:formatCode>0.00</c:formatCode>
                <c:ptCount val="1"/>
                <c:pt idx="0">
                  <c:v>0</c:v>
                </c:pt>
              </c:numCache>
            </c:numRef>
          </c:xVal>
          <c:yVal>
            <c:numRef>
              <c:f>'9'!$Y$59</c:f>
              <c:numCache>
                <c:formatCode>0</c:formatCode>
                <c:ptCount val="1"/>
                <c:pt idx="0">
                  <c:v>1305</c:v>
                </c:pt>
              </c:numCache>
            </c:numRef>
          </c:yVal>
          <c:smooth val="0"/>
          <c:extLst>
            <c:ext xmlns:c16="http://schemas.microsoft.com/office/drawing/2014/chart" uri="{C3380CC4-5D6E-409C-BE32-E72D297353CC}">
              <c16:uniqueId val="{00000000-31E1-45D6-AF15-8CD6EE7A24D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0116635488742137E-2"/>
          <c:w val="0.86368415772272689"/>
          <c:h val="0.84387042832429549"/>
        </c:manualLayout>
      </c:layout>
      <c:scatterChart>
        <c:scatterStyle val="lineMarker"/>
        <c:varyColors val="0"/>
        <c:ser>
          <c:idx val="0"/>
          <c:order val="0"/>
          <c:tx>
            <c:strRef>
              <c:f>'9'!$C$8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AC41-4CDF-8AB7-332DDAEEF74F}"/>
              </c:ext>
            </c:extLst>
          </c:dPt>
          <c:dLbls>
            <c:delete val="1"/>
          </c:dLbls>
          <c:xVal>
            <c:numRef>
              <c:f>'9'!$B$7</c:f>
              <c:numCache>
                <c:formatCode>0.00</c:formatCode>
                <c:ptCount val="1"/>
                <c:pt idx="0">
                  <c:v>3.3911281833819511</c:v>
                </c:pt>
              </c:numCache>
            </c:numRef>
          </c:xVal>
          <c:yVal>
            <c:numRef>
              <c:f>'9'!$C$9</c:f>
              <c:numCache>
                <c:formatCode>0.00</c:formatCode>
                <c:ptCount val="1"/>
                <c:pt idx="0">
                  <c:v>0.42178503759489483</c:v>
                </c:pt>
              </c:numCache>
            </c:numRef>
          </c:yVal>
          <c:smooth val="0"/>
          <c:extLst>
            <c:ext xmlns:c16="http://schemas.microsoft.com/office/drawing/2014/chart" uri="{C3380CC4-5D6E-409C-BE32-E72D297353CC}">
              <c16:uniqueId val="{00000001-AC41-4CDF-8AB7-332DDAEEF74F}"/>
            </c:ext>
          </c:extLst>
        </c:ser>
        <c:ser>
          <c:idx val="1"/>
          <c:order val="1"/>
          <c:tx>
            <c:strRef>
              <c:f>'9'!$C$6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'9'!$B$7</c:f>
              <c:numCache>
                <c:formatCode>0.00</c:formatCode>
                <c:ptCount val="1"/>
                <c:pt idx="0">
                  <c:v>3.3911281833819511</c:v>
                </c:pt>
              </c:numCache>
            </c:numRef>
          </c:xVal>
          <c:yVal>
            <c:numRef>
              <c:f>'9'!$C$7</c:f>
              <c:numCache>
                <c:formatCode>0.00</c:formatCode>
                <c:ptCount val="1"/>
                <c:pt idx="0">
                  <c:v>0.46665024266619282</c:v>
                </c:pt>
              </c:numCache>
            </c:numRef>
          </c:yVal>
          <c:smooth val="0"/>
          <c:extLst>
            <c:ext xmlns:c16="http://schemas.microsoft.com/office/drawing/2014/chart" uri="{C3380CC4-5D6E-409C-BE32-E72D297353CC}">
              <c16:uniqueId val="{00000002-AC41-4CDF-8AB7-332DDAEEF74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9525">
                <a:solidFill>
                  <a:schemeClr val="accent1"/>
                </a:solidFill>
              </a:ln>
              <a:effectLst/>
            </c:spPr>
          </c:marker>
          <c:xVal>
            <c:numRef>
              <c:f>'1'!$B$9</c:f>
              <c:numCache>
                <c:formatCode>0.00</c:formatCode>
                <c:ptCount val="1"/>
                <c:pt idx="0">
                  <c:v>0</c:v>
                </c:pt>
              </c:numCache>
            </c:numRef>
          </c:xVal>
          <c:yVal>
            <c:numRef>
              <c:f>'1'!$Y$59</c:f>
              <c:numCache>
                <c:formatCode>0</c:formatCode>
                <c:ptCount val="1"/>
                <c:pt idx="0">
                  <c:v>1305</c:v>
                </c:pt>
              </c:numCache>
            </c:numRef>
          </c:yVal>
          <c:smooth val="0"/>
          <c:extLst>
            <c:ext xmlns:c16="http://schemas.microsoft.com/office/drawing/2014/chart" uri="{C3380CC4-5D6E-409C-BE32-E72D297353CC}">
              <c16:uniqueId val="{00000000-FC30-45FF-A920-29C7BA9A8A4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'10'!$B$9</c:f>
              <c:numCache>
                <c:formatCode>0.00</c:formatCode>
                <c:ptCount val="1"/>
                <c:pt idx="0">
                  <c:v>0</c:v>
                </c:pt>
              </c:numCache>
            </c:numRef>
          </c:xVal>
          <c:yVal>
            <c:numRef>
              <c:f>'10'!$Y$59</c:f>
              <c:numCache>
                <c:formatCode>0</c:formatCode>
                <c:ptCount val="1"/>
                <c:pt idx="0">
                  <c:v>1305</c:v>
                </c:pt>
              </c:numCache>
            </c:numRef>
          </c:yVal>
          <c:smooth val="0"/>
          <c:extLst>
            <c:ext xmlns:c16="http://schemas.microsoft.com/office/drawing/2014/chart" uri="{C3380CC4-5D6E-409C-BE32-E72D297353CC}">
              <c16:uniqueId val="{00000000-87F7-4F41-A05E-A1812987EE9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'10'!$C$8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EC6-4A3E-83C2-9BF3A1987183}"/>
              </c:ext>
            </c:extLst>
          </c:dPt>
          <c:dLbls>
            <c:delete val="1"/>
          </c:dLbls>
          <c:xVal>
            <c:numRef>
              <c:f>'10'!$B$7</c:f>
              <c:numCache>
                <c:formatCode>0.00</c:formatCode>
                <c:ptCount val="1"/>
                <c:pt idx="0">
                  <c:v>3.3911281833819511</c:v>
                </c:pt>
              </c:numCache>
            </c:numRef>
          </c:xVal>
          <c:yVal>
            <c:numRef>
              <c:f>'10'!$C$9</c:f>
              <c:numCache>
                <c:formatCode>0.00</c:formatCode>
                <c:ptCount val="1"/>
                <c:pt idx="0">
                  <c:v>0.42178503759489483</c:v>
                </c:pt>
              </c:numCache>
            </c:numRef>
          </c:yVal>
          <c:smooth val="0"/>
          <c:extLst>
            <c:ext xmlns:c16="http://schemas.microsoft.com/office/drawing/2014/chart" uri="{C3380CC4-5D6E-409C-BE32-E72D297353CC}">
              <c16:uniqueId val="{00000001-4EC6-4A3E-83C2-9BF3A1987183}"/>
            </c:ext>
          </c:extLst>
        </c:ser>
        <c:ser>
          <c:idx val="1"/>
          <c:order val="1"/>
          <c:tx>
            <c:strRef>
              <c:f>'10'!$C$6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'10'!$B$7</c:f>
              <c:numCache>
                <c:formatCode>0.00</c:formatCode>
                <c:ptCount val="1"/>
                <c:pt idx="0">
                  <c:v>3.3911281833819511</c:v>
                </c:pt>
              </c:numCache>
            </c:numRef>
          </c:xVal>
          <c:yVal>
            <c:numRef>
              <c:f>'10'!$C$7</c:f>
              <c:numCache>
                <c:formatCode>0.00</c:formatCode>
                <c:ptCount val="1"/>
                <c:pt idx="0">
                  <c:v>0.46665024266619282</c:v>
                </c:pt>
              </c:numCache>
            </c:numRef>
          </c:yVal>
          <c:smooth val="0"/>
          <c:extLst>
            <c:ext xmlns:c16="http://schemas.microsoft.com/office/drawing/2014/chart" uri="{C3380CC4-5D6E-409C-BE32-E72D297353CC}">
              <c16:uniqueId val="{00000002-4EC6-4A3E-83C2-9BF3A198718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'11'!$B$9</c:f>
              <c:numCache>
                <c:formatCode>0.00</c:formatCode>
                <c:ptCount val="1"/>
                <c:pt idx="0">
                  <c:v>0</c:v>
                </c:pt>
              </c:numCache>
            </c:numRef>
          </c:xVal>
          <c:yVal>
            <c:numRef>
              <c:f>'11'!$Y$59</c:f>
              <c:numCache>
                <c:formatCode>0</c:formatCode>
                <c:ptCount val="1"/>
                <c:pt idx="0">
                  <c:v>1305</c:v>
                </c:pt>
              </c:numCache>
            </c:numRef>
          </c:yVal>
          <c:smooth val="0"/>
          <c:extLst>
            <c:ext xmlns:c16="http://schemas.microsoft.com/office/drawing/2014/chart" uri="{C3380CC4-5D6E-409C-BE32-E72D297353CC}">
              <c16:uniqueId val="{00000000-8947-42B1-AC06-80595C7AC6A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'11'!$C$8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714-4332-92F2-6D445B03366E}"/>
              </c:ext>
            </c:extLst>
          </c:dPt>
          <c:dLbls>
            <c:delete val="1"/>
          </c:dLbls>
          <c:xVal>
            <c:numRef>
              <c:f>'11'!$B$7</c:f>
              <c:numCache>
                <c:formatCode>0.00</c:formatCode>
                <c:ptCount val="1"/>
                <c:pt idx="0">
                  <c:v>3.3911281833819511</c:v>
                </c:pt>
              </c:numCache>
            </c:numRef>
          </c:xVal>
          <c:yVal>
            <c:numRef>
              <c:f>'11'!$C$9</c:f>
              <c:numCache>
                <c:formatCode>0.00</c:formatCode>
                <c:ptCount val="1"/>
                <c:pt idx="0">
                  <c:v>0.42178503759489483</c:v>
                </c:pt>
              </c:numCache>
            </c:numRef>
          </c:yVal>
          <c:smooth val="0"/>
          <c:extLst>
            <c:ext xmlns:c16="http://schemas.microsoft.com/office/drawing/2014/chart" uri="{C3380CC4-5D6E-409C-BE32-E72D297353CC}">
              <c16:uniqueId val="{00000001-7714-4332-92F2-6D445B03366E}"/>
            </c:ext>
          </c:extLst>
        </c:ser>
        <c:ser>
          <c:idx val="1"/>
          <c:order val="1"/>
          <c:tx>
            <c:strRef>
              <c:f>'11'!$C$6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'11'!$B$7</c:f>
              <c:numCache>
                <c:formatCode>0.00</c:formatCode>
                <c:ptCount val="1"/>
                <c:pt idx="0">
                  <c:v>3.3911281833819511</c:v>
                </c:pt>
              </c:numCache>
            </c:numRef>
          </c:xVal>
          <c:yVal>
            <c:numRef>
              <c:f>'11'!$C$7</c:f>
              <c:numCache>
                <c:formatCode>0.00</c:formatCode>
                <c:ptCount val="1"/>
                <c:pt idx="0">
                  <c:v>0.46665024266619282</c:v>
                </c:pt>
              </c:numCache>
            </c:numRef>
          </c:yVal>
          <c:smooth val="0"/>
          <c:extLst>
            <c:ext xmlns:c16="http://schemas.microsoft.com/office/drawing/2014/chart" uri="{C3380CC4-5D6E-409C-BE32-E72D297353CC}">
              <c16:uniqueId val="{00000002-7714-4332-92F2-6D445B03366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'12'!$B$9</c:f>
              <c:numCache>
                <c:formatCode>0.00</c:formatCode>
                <c:ptCount val="1"/>
                <c:pt idx="0">
                  <c:v>0</c:v>
                </c:pt>
              </c:numCache>
            </c:numRef>
          </c:xVal>
          <c:yVal>
            <c:numRef>
              <c:f>'12'!$Y$59</c:f>
              <c:numCache>
                <c:formatCode>0</c:formatCode>
                <c:ptCount val="1"/>
                <c:pt idx="0">
                  <c:v>1305</c:v>
                </c:pt>
              </c:numCache>
            </c:numRef>
          </c:yVal>
          <c:smooth val="0"/>
          <c:extLst>
            <c:ext xmlns:c16="http://schemas.microsoft.com/office/drawing/2014/chart" uri="{C3380CC4-5D6E-409C-BE32-E72D297353CC}">
              <c16:uniqueId val="{00000000-14C1-4717-A8EF-8140EAB8C452}"/>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'12'!$C$8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485-4A2B-8F3C-4DDDC52D9C03}"/>
              </c:ext>
            </c:extLst>
          </c:dPt>
          <c:dLbls>
            <c:delete val="1"/>
          </c:dLbls>
          <c:xVal>
            <c:numRef>
              <c:f>'12'!$B$7</c:f>
              <c:numCache>
                <c:formatCode>0.00</c:formatCode>
                <c:ptCount val="1"/>
                <c:pt idx="0">
                  <c:v>3.3911281833819511</c:v>
                </c:pt>
              </c:numCache>
            </c:numRef>
          </c:xVal>
          <c:yVal>
            <c:numRef>
              <c:f>'12'!$C$9</c:f>
              <c:numCache>
                <c:formatCode>0.00</c:formatCode>
                <c:ptCount val="1"/>
                <c:pt idx="0">
                  <c:v>0.42178503759489483</c:v>
                </c:pt>
              </c:numCache>
            </c:numRef>
          </c:yVal>
          <c:smooth val="0"/>
          <c:extLst>
            <c:ext xmlns:c16="http://schemas.microsoft.com/office/drawing/2014/chart" uri="{C3380CC4-5D6E-409C-BE32-E72D297353CC}">
              <c16:uniqueId val="{00000001-F485-4A2B-8F3C-4DDDC52D9C03}"/>
            </c:ext>
          </c:extLst>
        </c:ser>
        <c:ser>
          <c:idx val="1"/>
          <c:order val="1"/>
          <c:tx>
            <c:strRef>
              <c:f>'12'!$C$6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'12'!$B$7</c:f>
              <c:numCache>
                <c:formatCode>0.00</c:formatCode>
                <c:ptCount val="1"/>
                <c:pt idx="0">
                  <c:v>3.3911281833819511</c:v>
                </c:pt>
              </c:numCache>
            </c:numRef>
          </c:xVal>
          <c:yVal>
            <c:numRef>
              <c:f>'12'!$C$7</c:f>
              <c:numCache>
                <c:formatCode>0.00</c:formatCode>
                <c:ptCount val="1"/>
                <c:pt idx="0">
                  <c:v>0.46665024266619282</c:v>
                </c:pt>
              </c:numCache>
            </c:numRef>
          </c:yVal>
          <c:smooth val="0"/>
          <c:extLst>
            <c:ext xmlns:c16="http://schemas.microsoft.com/office/drawing/2014/chart" uri="{C3380CC4-5D6E-409C-BE32-E72D297353CC}">
              <c16:uniqueId val="{00000002-F485-4A2B-8F3C-4DDDC52D9C0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'13'!$B$9</c:f>
              <c:numCache>
                <c:formatCode>0.00</c:formatCode>
                <c:ptCount val="1"/>
                <c:pt idx="0">
                  <c:v>0</c:v>
                </c:pt>
              </c:numCache>
            </c:numRef>
          </c:xVal>
          <c:yVal>
            <c:numRef>
              <c:f>'13'!$Y$59</c:f>
              <c:numCache>
                <c:formatCode>0</c:formatCode>
                <c:ptCount val="1"/>
                <c:pt idx="0">
                  <c:v>1305</c:v>
                </c:pt>
              </c:numCache>
            </c:numRef>
          </c:yVal>
          <c:smooth val="0"/>
          <c:extLst>
            <c:ext xmlns:c16="http://schemas.microsoft.com/office/drawing/2014/chart" uri="{C3380CC4-5D6E-409C-BE32-E72D297353CC}">
              <c16:uniqueId val="{00000000-ED2F-45B6-8A45-AC81290E160D}"/>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'13'!$C$8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310-4D0D-B235-AFAB808A8638}"/>
              </c:ext>
            </c:extLst>
          </c:dPt>
          <c:dLbls>
            <c:delete val="1"/>
          </c:dLbls>
          <c:xVal>
            <c:numRef>
              <c:f>'13'!$B$7</c:f>
              <c:numCache>
                <c:formatCode>0.00</c:formatCode>
                <c:ptCount val="1"/>
                <c:pt idx="0">
                  <c:v>3.3911281833819511</c:v>
                </c:pt>
              </c:numCache>
            </c:numRef>
          </c:xVal>
          <c:yVal>
            <c:numRef>
              <c:f>'13'!$C$9</c:f>
              <c:numCache>
                <c:formatCode>0.00</c:formatCode>
                <c:ptCount val="1"/>
                <c:pt idx="0">
                  <c:v>0.42178503759489483</c:v>
                </c:pt>
              </c:numCache>
            </c:numRef>
          </c:yVal>
          <c:smooth val="0"/>
          <c:extLst>
            <c:ext xmlns:c16="http://schemas.microsoft.com/office/drawing/2014/chart" uri="{C3380CC4-5D6E-409C-BE32-E72D297353CC}">
              <c16:uniqueId val="{00000001-E310-4D0D-B235-AFAB808A8638}"/>
            </c:ext>
          </c:extLst>
        </c:ser>
        <c:ser>
          <c:idx val="1"/>
          <c:order val="1"/>
          <c:tx>
            <c:strRef>
              <c:f>'13'!$C$6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'13'!$B$7</c:f>
              <c:numCache>
                <c:formatCode>0.00</c:formatCode>
                <c:ptCount val="1"/>
                <c:pt idx="0">
                  <c:v>3.3911281833819511</c:v>
                </c:pt>
              </c:numCache>
            </c:numRef>
          </c:xVal>
          <c:yVal>
            <c:numRef>
              <c:f>'13'!$C$7</c:f>
              <c:numCache>
                <c:formatCode>0.00</c:formatCode>
                <c:ptCount val="1"/>
                <c:pt idx="0">
                  <c:v>0.46665024266619282</c:v>
                </c:pt>
              </c:numCache>
            </c:numRef>
          </c:yVal>
          <c:smooth val="0"/>
          <c:extLst>
            <c:ext xmlns:c16="http://schemas.microsoft.com/office/drawing/2014/chart" uri="{C3380CC4-5D6E-409C-BE32-E72D297353CC}">
              <c16:uniqueId val="{00000002-E310-4D0D-B235-AFAB808A863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'14'!$B$9</c:f>
              <c:numCache>
                <c:formatCode>0.00</c:formatCode>
                <c:ptCount val="1"/>
                <c:pt idx="0">
                  <c:v>0</c:v>
                </c:pt>
              </c:numCache>
            </c:numRef>
          </c:xVal>
          <c:yVal>
            <c:numRef>
              <c:f>'14'!$Y$59</c:f>
              <c:numCache>
                <c:formatCode>0</c:formatCode>
                <c:ptCount val="1"/>
                <c:pt idx="0">
                  <c:v>1305</c:v>
                </c:pt>
              </c:numCache>
            </c:numRef>
          </c:yVal>
          <c:smooth val="0"/>
          <c:extLst>
            <c:ext xmlns:c16="http://schemas.microsoft.com/office/drawing/2014/chart" uri="{C3380CC4-5D6E-409C-BE32-E72D297353CC}">
              <c16:uniqueId val="{00000000-F66C-4B26-A857-450EE6E5D2FC}"/>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'14'!$C$8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DF8-4D89-A41C-CD3D34137B21}"/>
              </c:ext>
            </c:extLst>
          </c:dPt>
          <c:dLbls>
            <c:delete val="1"/>
          </c:dLbls>
          <c:xVal>
            <c:numRef>
              <c:f>'14'!$B$7</c:f>
              <c:numCache>
                <c:formatCode>0.00</c:formatCode>
                <c:ptCount val="1"/>
                <c:pt idx="0">
                  <c:v>3.3911281833819511</c:v>
                </c:pt>
              </c:numCache>
            </c:numRef>
          </c:xVal>
          <c:yVal>
            <c:numRef>
              <c:f>'14'!$C$9</c:f>
              <c:numCache>
                <c:formatCode>0.00</c:formatCode>
                <c:ptCount val="1"/>
                <c:pt idx="0">
                  <c:v>0.42178503759489483</c:v>
                </c:pt>
              </c:numCache>
            </c:numRef>
          </c:yVal>
          <c:smooth val="0"/>
          <c:extLst>
            <c:ext xmlns:c16="http://schemas.microsoft.com/office/drawing/2014/chart" uri="{C3380CC4-5D6E-409C-BE32-E72D297353CC}">
              <c16:uniqueId val="{00000001-7DF8-4D89-A41C-CD3D34137B21}"/>
            </c:ext>
          </c:extLst>
        </c:ser>
        <c:ser>
          <c:idx val="1"/>
          <c:order val="1"/>
          <c:tx>
            <c:strRef>
              <c:f>'14'!$C$6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'14'!$B$7</c:f>
              <c:numCache>
                <c:formatCode>0.00</c:formatCode>
                <c:ptCount val="1"/>
                <c:pt idx="0">
                  <c:v>3.3911281833819511</c:v>
                </c:pt>
              </c:numCache>
            </c:numRef>
          </c:xVal>
          <c:yVal>
            <c:numRef>
              <c:f>'14'!$C$7</c:f>
              <c:numCache>
                <c:formatCode>0.00</c:formatCode>
                <c:ptCount val="1"/>
                <c:pt idx="0">
                  <c:v>0.46665024266619282</c:v>
                </c:pt>
              </c:numCache>
            </c:numRef>
          </c:yVal>
          <c:smooth val="0"/>
          <c:extLst>
            <c:ext xmlns:c16="http://schemas.microsoft.com/office/drawing/2014/chart" uri="{C3380CC4-5D6E-409C-BE32-E72D297353CC}">
              <c16:uniqueId val="{00000002-7DF8-4D89-A41C-CD3D34137B2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F66-4E26-980C-549939B9A800}"/>
              </c:ext>
            </c:extLst>
          </c:dPt>
          <c:dLbls>
            <c:delete val="1"/>
          </c:dLbls>
          <c:xVal>
            <c:numRef>
              <c:f>'1'!$B$7</c:f>
              <c:numCache>
                <c:formatCode>0.00</c:formatCode>
                <c:ptCount val="1"/>
                <c:pt idx="0">
                  <c:v>3.3911281833819511</c:v>
                </c:pt>
              </c:numCache>
            </c:numRef>
          </c:xVal>
          <c:yVal>
            <c:numRef>
              <c:f>'1'!$C$9</c:f>
              <c:numCache>
                <c:formatCode>0.00</c:formatCode>
                <c:ptCount val="1"/>
                <c:pt idx="0">
                  <c:v>0.42178503759489483</c:v>
                </c:pt>
              </c:numCache>
            </c:numRef>
          </c:yVal>
          <c:smooth val="0"/>
          <c:extLst>
            <c:ext xmlns:c16="http://schemas.microsoft.com/office/drawing/2014/chart" uri="{C3380CC4-5D6E-409C-BE32-E72D297353CC}">
              <c16:uniqueId val="{00000001-3F66-4E26-980C-549939B9A800}"/>
            </c:ext>
          </c:extLst>
        </c:ser>
        <c:ser>
          <c:idx val="1"/>
          <c:order val="1"/>
          <c:tx>
            <c:strRef>
              <c:f>'1'!$C$6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'1'!$B$7</c:f>
              <c:numCache>
                <c:formatCode>0.00</c:formatCode>
                <c:ptCount val="1"/>
                <c:pt idx="0">
                  <c:v>3.3911281833819511</c:v>
                </c:pt>
              </c:numCache>
            </c:numRef>
          </c:xVal>
          <c:yVal>
            <c:numRef>
              <c:f>'1'!$C$7</c:f>
              <c:numCache>
                <c:formatCode>0.00</c:formatCode>
                <c:ptCount val="1"/>
                <c:pt idx="0">
                  <c:v>0.46665024266619282</c:v>
                </c:pt>
              </c:numCache>
            </c:numRef>
          </c:yVal>
          <c:smooth val="0"/>
          <c:extLst>
            <c:ext xmlns:c16="http://schemas.microsoft.com/office/drawing/2014/chart" uri="{C3380CC4-5D6E-409C-BE32-E72D297353CC}">
              <c16:uniqueId val="{00000003-863A-44B1-9BC3-35701A43D09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'15'!$B$9</c:f>
              <c:numCache>
                <c:formatCode>0.00</c:formatCode>
                <c:ptCount val="1"/>
                <c:pt idx="0">
                  <c:v>0</c:v>
                </c:pt>
              </c:numCache>
            </c:numRef>
          </c:xVal>
          <c:yVal>
            <c:numRef>
              <c:f>'15'!$Y$59</c:f>
              <c:numCache>
                <c:formatCode>0</c:formatCode>
                <c:ptCount val="1"/>
                <c:pt idx="0">
                  <c:v>1305</c:v>
                </c:pt>
              </c:numCache>
            </c:numRef>
          </c:yVal>
          <c:smooth val="0"/>
          <c:extLst>
            <c:ext xmlns:c16="http://schemas.microsoft.com/office/drawing/2014/chart" uri="{C3380CC4-5D6E-409C-BE32-E72D297353CC}">
              <c16:uniqueId val="{00000000-3B1A-49AC-B6EA-D25B00BB498C}"/>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'15'!$C$8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1EB-4E85-B96B-E00DDAC13DEC}"/>
              </c:ext>
            </c:extLst>
          </c:dPt>
          <c:dLbls>
            <c:delete val="1"/>
          </c:dLbls>
          <c:xVal>
            <c:numRef>
              <c:f>'15'!$B$7</c:f>
              <c:numCache>
                <c:formatCode>0.00</c:formatCode>
                <c:ptCount val="1"/>
                <c:pt idx="0">
                  <c:v>3.3911281833819511</c:v>
                </c:pt>
              </c:numCache>
            </c:numRef>
          </c:xVal>
          <c:yVal>
            <c:numRef>
              <c:f>'15'!$C$9</c:f>
              <c:numCache>
                <c:formatCode>0.00</c:formatCode>
                <c:ptCount val="1"/>
                <c:pt idx="0">
                  <c:v>0.42178503759489483</c:v>
                </c:pt>
              </c:numCache>
            </c:numRef>
          </c:yVal>
          <c:smooth val="0"/>
          <c:extLst>
            <c:ext xmlns:c16="http://schemas.microsoft.com/office/drawing/2014/chart" uri="{C3380CC4-5D6E-409C-BE32-E72D297353CC}">
              <c16:uniqueId val="{00000001-91EB-4E85-B96B-E00DDAC13DEC}"/>
            </c:ext>
          </c:extLst>
        </c:ser>
        <c:ser>
          <c:idx val="1"/>
          <c:order val="1"/>
          <c:tx>
            <c:strRef>
              <c:f>'15'!$C$6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'15'!$B$7</c:f>
              <c:numCache>
                <c:formatCode>0.00</c:formatCode>
                <c:ptCount val="1"/>
                <c:pt idx="0">
                  <c:v>3.3911281833819511</c:v>
                </c:pt>
              </c:numCache>
            </c:numRef>
          </c:xVal>
          <c:yVal>
            <c:numRef>
              <c:f>'15'!$C$7</c:f>
              <c:numCache>
                <c:formatCode>0.00</c:formatCode>
                <c:ptCount val="1"/>
                <c:pt idx="0">
                  <c:v>0.46665024266619282</c:v>
                </c:pt>
              </c:numCache>
            </c:numRef>
          </c:yVal>
          <c:smooth val="0"/>
          <c:extLst>
            <c:ext xmlns:c16="http://schemas.microsoft.com/office/drawing/2014/chart" uri="{C3380CC4-5D6E-409C-BE32-E72D297353CC}">
              <c16:uniqueId val="{00000002-91EB-4E85-B96B-E00DDAC13DE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'16'!$B$9</c:f>
              <c:numCache>
                <c:formatCode>0.00</c:formatCode>
                <c:ptCount val="1"/>
                <c:pt idx="0">
                  <c:v>0</c:v>
                </c:pt>
              </c:numCache>
            </c:numRef>
          </c:xVal>
          <c:yVal>
            <c:numRef>
              <c:f>'16'!$Y$59</c:f>
              <c:numCache>
                <c:formatCode>0</c:formatCode>
                <c:ptCount val="1"/>
                <c:pt idx="0">
                  <c:v>1305</c:v>
                </c:pt>
              </c:numCache>
            </c:numRef>
          </c:yVal>
          <c:smooth val="0"/>
          <c:extLst>
            <c:ext xmlns:c16="http://schemas.microsoft.com/office/drawing/2014/chart" uri="{C3380CC4-5D6E-409C-BE32-E72D297353CC}">
              <c16:uniqueId val="{00000000-7131-4CA8-80BA-09887E021AA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'16'!$C$8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487-4A05-AD35-5621C135DB06}"/>
              </c:ext>
            </c:extLst>
          </c:dPt>
          <c:dLbls>
            <c:delete val="1"/>
          </c:dLbls>
          <c:xVal>
            <c:numRef>
              <c:f>'16'!$B$7</c:f>
              <c:numCache>
                <c:formatCode>0.00</c:formatCode>
                <c:ptCount val="1"/>
                <c:pt idx="0">
                  <c:v>3.3911281833819511</c:v>
                </c:pt>
              </c:numCache>
            </c:numRef>
          </c:xVal>
          <c:yVal>
            <c:numRef>
              <c:f>'16'!$C$9</c:f>
              <c:numCache>
                <c:formatCode>0.00</c:formatCode>
                <c:ptCount val="1"/>
                <c:pt idx="0">
                  <c:v>0.42178503759489483</c:v>
                </c:pt>
              </c:numCache>
            </c:numRef>
          </c:yVal>
          <c:smooth val="0"/>
          <c:extLst>
            <c:ext xmlns:c16="http://schemas.microsoft.com/office/drawing/2014/chart" uri="{C3380CC4-5D6E-409C-BE32-E72D297353CC}">
              <c16:uniqueId val="{00000001-2487-4A05-AD35-5621C135DB06}"/>
            </c:ext>
          </c:extLst>
        </c:ser>
        <c:ser>
          <c:idx val="1"/>
          <c:order val="1"/>
          <c:tx>
            <c:strRef>
              <c:f>'16'!$C$6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'16'!$B$7</c:f>
              <c:numCache>
                <c:formatCode>0.00</c:formatCode>
                <c:ptCount val="1"/>
                <c:pt idx="0">
                  <c:v>3.3911281833819511</c:v>
                </c:pt>
              </c:numCache>
            </c:numRef>
          </c:xVal>
          <c:yVal>
            <c:numRef>
              <c:f>'16'!$C$7</c:f>
              <c:numCache>
                <c:formatCode>0.00</c:formatCode>
                <c:ptCount val="1"/>
                <c:pt idx="0">
                  <c:v>0.46665024266619282</c:v>
                </c:pt>
              </c:numCache>
            </c:numRef>
          </c:yVal>
          <c:smooth val="0"/>
          <c:extLst>
            <c:ext xmlns:c16="http://schemas.microsoft.com/office/drawing/2014/chart" uri="{C3380CC4-5D6E-409C-BE32-E72D297353CC}">
              <c16:uniqueId val="{00000002-2487-4A05-AD35-5621C135DB0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'17'!$B$9</c:f>
              <c:numCache>
                <c:formatCode>0.00</c:formatCode>
                <c:ptCount val="1"/>
                <c:pt idx="0">
                  <c:v>0</c:v>
                </c:pt>
              </c:numCache>
            </c:numRef>
          </c:xVal>
          <c:yVal>
            <c:numRef>
              <c:f>'17'!$Y$59</c:f>
              <c:numCache>
                <c:formatCode>0</c:formatCode>
                <c:ptCount val="1"/>
                <c:pt idx="0">
                  <c:v>1305</c:v>
                </c:pt>
              </c:numCache>
            </c:numRef>
          </c:yVal>
          <c:smooth val="0"/>
          <c:extLst>
            <c:ext xmlns:c16="http://schemas.microsoft.com/office/drawing/2014/chart" uri="{C3380CC4-5D6E-409C-BE32-E72D297353CC}">
              <c16:uniqueId val="{00000000-4836-4A09-99D3-1B9F23D02957}"/>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'17'!$C$8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68A-4CA8-AF3B-01F7D662A04A}"/>
              </c:ext>
            </c:extLst>
          </c:dPt>
          <c:dLbls>
            <c:delete val="1"/>
          </c:dLbls>
          <c:xVal>
            <c:numRef>
              <c:f>'17'!$B$7</c:f>
              <c:numCache>
                <c:formatCode>0.00</c:formatCode>
                <c:ptCount val="1"/>
                <c:pt idx="0">
                  <c:v>3.3911281833819511</c:v>
                </c:pt>
              </c:numCache>
            </c:numRef>
          </c:xVal>
          <c:yVal>
            <c:numRef>
              <c:f>'17'!$C$9</c:f>
              <c:numCache>
                <c:formatCode>0.00</c:formatCode>
                <c:ptCount val="1"/>
                <c:pt idx="0">
                  <c:v>0.42178503759489483</c:v>
                </c:pt>
              </c:numCache>
            </c:numRef>
          </c:yVal>
          <c:smooth val="0"/>
          <c:extLst>
            <c:ext xmlns:c16="http://schemas.microsoft.com/office/drawing/2014/chart" uri="{C3380CC4-5D6E-409C-BE32-E72D297353CC}">
              <c16:uniqueId val="{00000001-668A-4CA8-AF3B-01F7D662A04A}"/>
            </c:ext>
          </c:extLst>
        </c:ser>
        <c:ser>
          <c:idx val="1"/>
          <c:order val="1"/>
          <c:tx>
            <c:strRef>
              <c:f>'17'!$C$6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'17'!$B$7</c:f>
              <c:numCache>
                <c:formatCode>0.00</c:formatCode>
                <c:ptCount val="1"/>
                <c:pt idx="0">
                  <c:v>3.3911281833819511</c:v>
                </c:pt>
              </c:numCache>
            </c:numRef>
          </c:xVal>
          <c:yVal>
            <c:numRef>
              <c:f>'17'!$C$7</c:f>
              <c:numCache>
                <c:formatCode>0.00</c:formatCode>
                <c:ptCount val="1"/>
                <c:pt idx="0">
                  <c:v>0.46665024266619282</c:v>
                </c:pt>
              </c:numCache>
            </c:numRef>
          </c:yVal>
          <c:smooth val="0"/>
          <c:extLst>
            <c:ext xmlns:c16="http://schemas.microsoft.com/office/drawing/2014/chart" uri="{C3380CC4-5D6E-409C-BE32-E72D297353CC}">
              <c16:uniqueId val="{00000002-668A-4CA8-AF3B-01F7D662A04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'18'!$B$9</c:f>
              <c:numCache>
                <c:formatCode>0.00</c:formatCode>
                <c:ptCount val="1"/>
                <c:pt idx="0">
                  <c:v>0</c:v>
                </c:pt>
              </c:numCache>
            </c:numRef>
          </c:xVal>
          <c:yVal>
            <c:numRef>
              <c:f>'18'!$Y$59</c:f>
              <c:numCache>
                <c:formatCode>0</c:formatCode>
                <c:ptCount val="1"/>
                <c:pt idx="0">
                  <c:v>1305</c:v>
                </c:pt>
              </c:numCache>
            </c:numRef>
          </c:yVal>
          <c:smooth val="0"/>
          <c:extLst>
            <c:ext xmlns:c16="http://schemas.microsoft.com/office/drawing/2014/chart" uri="{C3380CC4-5D6E-409C-BE32-E72D297353CC}">
              <c16:uniqueId val="{00000000-443B-40D3-ABD8-F1EC263249E7}"/>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'18'!$C$8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171-43BF-9D48-FA4BEBE45544}"/>
              </c:ext>
            </c:extLst>
          </c:dPt>
          <c:dLbls>
            <c:delete val="1"/>
          </c:dLbls>
          <c:xVal>
            <c:numRef>
              <c:f>'18'!$B$7</c:f>
              <c:numCache>
                <c:formatCode>0.00</c:formatCode>
                <c:ptCount val="1"/>
                <c:pt idx="0">
                  <c:v>3.3911281833819511</c:v>
                </c:pt>
              </c:numCache>
            </c:numRef>
          </c:xVal>
          <c:yVal>
            <c:numRef>
              <c:f>'18'!$C$9</c:f>
              <c:numCache>
                <c:formatCode>0.00</c:formatCode>
                <c:ptCount val="1"/>
                <c:pt idx="0">
                  <c:v>0.42178503759489483</c:v>
                </c:pt>
              </c:numCache>
            </c:numRef>
          </c:yVal>
          <c:smooth val="0"/>
          <c:extLst>
            <c:ext xmlns:c16="http://schemas.microsoft.com/office/drawing/2014/chart" uri="{C3380CC4-5D6E-409C-BE32-E72D297353CC}">
              <c16:uniqueId val="{00000001-E171-43BF-9D48-FA4BEBE45544}"/>
            </c:ext>
          </c:extLst>
        </c:ser>
        <c:ser>
          <c:idx val="1"/>
          <c:order val="1"/>
          <c:tx>
            <c:strRef>
              <c:f>'18'!$C$6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'18'!$B$7</c:f>
              <c:numCache>
                <c:formatCode>0.00</c:formatCode>
                <c:ptCount val="1"/>
                <c:pt idx="0">
                  <c:v>3.3911281833819511</c:v>
                </c:pt>
              </c:numCache>
            </c:numRef>
          </c:xVal>
          <c:yVal>
            <c:numRef>
              <c:f>'18'!$C$7</c:f>
              <c:numCache>
                <c:formatCode>0.00</c:formatCode>
                <c:ptCount val="1"/>
                <c:pt idx="0">
                  <c:v>0.46665024266619282</c:v>
                </c:pt>
              </c:numCache>
            </c:numRef>
          </c:yVal>
          <c:smooth val="0"/>
          <c:extLst>
            <c:ext xmlns:c16="http://schemas.microsoft.com/office/drawing/2014/chart" uri="{C3380CC4-5D6E-409C-BE32-E72D297353CC}">
              <c16:uniqueId val="{00000002-E171-43BF-9D48-FA4BEBE4554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'19'!$B$9</c:f>
              <c:numCache>
                <c:formatCode>0.00</c:formatCode>
                <c:ptCount val="1"/>
                <c:pt idx="0">
                  <c:v>0</c:v>
                </c:pt>
              </c:numCache>
            </c:numRef>
          </c:xVal>
          <c:yVal>
            <c:numRef>
              <c:f>'19'!$Y$59</c:f>
              <c:numCache>
                <c:formatCode>0</c:formatCode>
                <c:ptCount val="1"/>
                <c:pt idx="0">
                  <c:v>1305</c:v>
                </c:pt>
              </c:numCache>
            </c:numRef>
          </c:yVal>
          <c:smooth val="0"/>
          <c:extLst>
            <c:ext xmlns:c16="http://schemas.microsoft.com/office/drawing/2014/chart" uri="{C3380CC4-5D6E-409C-BE32-E72D297353CC}">
              <c16:uniqueId val="{00000000-B27D-4752-A94D-FB255C8055B1}"/>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'19'!$C$8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DA5-4AA3-9A90-6CC66B7BC03B}"/>
              </c:ext>
            </c:extLst>
          </c:dPt>
          <c:dLbls>
            <c:delete val="1"/>
          </c:dLbls>
          <c:xVal>
            <c:numRef>
              <c:f>'19'!$B$7</c:f>
              <c:numCache>
                <c:formatCode>0.00</c:formatCode>
                <c:ptCount val="1"/>
                <c:pt idx="0">
                  <c:v>3.3911281833819511</c:v>
                </c:pt>
              </c:numCache>
            </c:numRef>
          </c:xVal>
          <c:yVal>
            <c:numRef>
              <c:f>'19'!$C$9</c:f>
              <c:numCache>
                <c:formatCode>0.00</c:formatCode>
                <c:ptCount val="1"/>
                <c:pt idx="0">
                  <c:v>0.42178503759489483</c:v>
                </c:pt>
              </c:numCache>
            </c:numRef>
          </c:yVal>
          <c:smooth val="0"/>
          <c:extLst>
            <c:ext xmlns:c16="http://schemas.microsoft.com/office/drawing/2014/chart" uri="{C3380CC4-5D6E-409C-BE32-E72D297353CC}">
              <c16:uniqueId val="{00000001-6DA5-4AA3-9A90-6CC66B7BC03B}"/>
            </c:ext>
          </c:extLst>
        </c:ser>
        <c:ser>
          <c:idx val="1"/>
          <c:order val="1"/>
          <c:tx>
            <c:strRef>
              <c:f>'19'!$C$6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'19'!$B$7</c:f>
              <c:numCache>
                <c:formatCode>0.00</c:formatCode>
                <c:ptCount val="1"/>
                <c:pt idx="0">
                  <c:v>3.3911281833819511</c:v>
                </c:pt>
              </c:numCache>
            </c:numRef>
          </c:xVal>
          <c:yVal>
            <c:numRef>
              <c:f>'19'!$C$7</c:f>
              <c:numCache>
                <c:formatCode>0.00</c:formatCode>
                <c:ptCount val="1"/>
                <c:pt idx="0">
                  <c:v>0.46665024266619282</c:v>
                </c:pt>
              </c:numCache>
            </c:numRef>
          </c:yVal>
          <c:smooth val="0"/>
          <c:extLst>
            <c:ext xmlns:c16="http://schemas.microsoft.com/office/drawing/2014/chart" uri="{C3380CC4-5D6E-409C-BE32-E72D297353CC}">
              <c16:uniqueId val="{00000002-6DA5-4AA3-9A90-6CC66B7BC03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9525">
                <a:solidFill>
                  <a:schemeClr val="accent1"/>
                </a:solidFill>
              </a:ln>
              <a:effectLst/>
            </c:spPr>
          </c:marker>
          <c:xVal>
            <c:numRef>
              <c:f>'2'!$B$9</c:f>
              <c:numCache>
                <c:formatCode>0.00</c:formatCode>
                <c:ptCount val="1"/>
                <c:pt idx="0">
                  <c:v>0</c:v>
                </c:pt>
              </c:numCache>
            </c:numRef>
          </c:xVal>
          <c:yVal>
            <c:numRef>
              <c:f>'2'!$Y$59</c:f>
              <c:numCache>
                <c:formatCode>0</c:formatCode>
                <c:ptCount val="1"/>
                <c:pt idx="0">
                  <c:v>1305</c:v>
                </c:pt>
              </c:numCache>
            </c:numRef>
          </c:yVal>
          <c:smooth val="0"/>
          <c:extLst>
            <c:ext xmlns:c16="http://schemas.microsoft.com/office/drawing/2014/chart" uri="{C3380CC4-5D6E-409C-BE32-E72D297353CC}">
              <c16:uniqueId val="{00000000-54D7-40B7-9EE6-5AA7A4CDDB0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'20'!$B$9</c:f>
              <c:numCache>
                <c:formatCode>0.00</c:formatCode>
                <c:ptCount val="1"/>
                <c:pt idx="0">
                  <c:v>0</c:v>
                </c:pt>
              </c:numCache>
            </c:numRef>
          </c:xVal>
          <c:yVal>
            <c:numRef>
              <c:f>'20'!$Y$59</c:f>
              <c:numCache>
                <c:formatCode>0</c:formatCode>
                <c:ptCount val="1"/>
                <c:pt idx="0">
                  <c:v>1305</c:v>
                </c:pt>
              </c:numCache>
            </c:numRef>
          </c:yVal>
          <c:smooth val="0"/>
          <c:extLst>
            <c:ext xmlns:c16="http://schemas.microsoft.com/office/drawing/2014/chart" uri="{C3380CC4-5D6E-409C-BE32-E72D297353CC}">
              <c16:uniqueId val="{00000000-A23F-4326-B405-D86C40D48D78}"/>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'20'!$C$8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B28-4E7F-82F3-42115649D400}"/>
              </c:ext>
            </c:extLst>
          </c:dPt>
          <c:dLbls>
            <c:delete val="1"/>
          </c:dLbls>
          <c:xVal>
            <c:numRef>
              <c:f>'20'!$B$7</c:f>
              <c:numCache>
                <c:formatCode>0.00</c:formatCode>
                <c:ptCount val="1"/>
                <c:pt idx="0">
                  <c:v>3.3911281833819511</c:v>
                </c:pt>
              </c:numCache>
            </c:numRef>
          </c:xVal>
          <c:yVal>
            <c:numRef>
              <c:f>'20'!$C$9</c:f>
              <c:numCache>
                <c:formatCode>0.00</c:formatCode>
                <c:ptCount val="1"/>
                <c:pt idx="0">
                  <c:v>0.42178503759489483</c:v>
                </c:pt>
              </c:numCache>
            </c:numRef>
          </c:yVal>
          <c:smooth val="0"/>
          <c:extLst>
            <c:ext xmlns:c16="http://schemas.microsoft.com/office/drawing/2014/chart" uri="{C3380CC4-5D6E-409C-BE32-E72D297353CC}">
              <c16:uniqueId val="{00000001-EB28-4E7F-82F3-42115649D400}"/>
            </c:ext>
          </c:extLst>
        </c:ser>
        <c:ser>
          <c:idx val="1"/>
          <c:order val="1"/>
          <c:tx>
            <c:strRef>
              <c:f>'20'!$C$6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'20'!$B$7</c:f>
              <c:numCache>
                <c:formatCode>0.00</c:formatCode>
                <c:ptCount val="1"/>
                <c:pt idx="0">
                  <c:v>3.3911281833819511</c:v>
                </c:pt>
              </c:numCache>
            </c:numRef>
          </c:xVal>
          <c:yVal>
            <c:numRef>
              <c:f>'20'!$C$7</c:f>
              <c:numCache>
                <c:formatCode>0.00</c:formatCode>
                <c:ptCount val="1"/>
                <c:pt idx="0">
                  <c:v>0.46665024266619282</c:v>
                </c:pt>
              </c:numCache>
            </c:numRef>
          </c:yVal>
          <c:smooth val="0"/>
          <c:extLst>
            <c:ext xmlns:c16="http://schemas.microsoft.com/office/drawing/2014/chart" uri="{C3380CC4-5D6E-409C-BE32-E72D297353CC}">
              <c16:uniqueId val="{00000002-EB28-4E7F-82F3-42115649D40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'21'!$B$9</c:f>
              <c:numCache>
                <c:formatCode>0.00</c:formatCode>
                <c:ptCount val="1"/>
                <c:pt idx="0">
                  <c:v>0</c:v>
                </c:pt>
              </c:numCache>
            </c:numRef>
          </c:xVal>
          <c:yVal>
            <c:numRef>
              <c:f>'21'!$Y$59</c:f>
              <c:numCache>
                <c:formatCode>0</c:formatCode>
                <c:ptCount val="1"/>
                <c:pt idx="0">
                  <c:v>1305</c:v>
                </c:pt>
              </c:numCache>
            </c:numRef>
          </c:yVal>
          <c:smooth val="0"/>
          <c:extLst>
            <c:ext xmlns:c16="http://schemas.microsoft.com/office/drawing/2014/chart" uri="{C3380CC4-5D6E-409C-BE32-E72D297353CC}">
              <c16:uniqueId val="{00000000-9C3D-4992-90D8-5EE97A1C0A3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'21'!$C$8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4B5-42AF-929C-44506BD61BB5}"/>
              </c:ext>
            </c:extLst>
          </c:dPt>
          <c:dLbls>
            <c:delete val="1"/>
          </c:dLbls>
          <c:xVal>
            <c:numRef>
              <c:f>'21'!$B$7</c:f>
              <c:numCache>
                <c:formatCode>0.00</c:formatCode>
                <c:ptCount val="1"/>
                <c:pt idx="0">
                  <c:v>3.3911281833819511</c:v>
                </c:pt>
              </c:numCache>
            </c:numRef>
          </c:xVal>
          <c:yVal>
            <c:numRef>
              <c:f>'21'!$C$9</c:f>
              <c:numCache>
                <c:formatCode>0.00</c:formatCode>
                <c:ptCount val="1"/>
                <c:pt idx="0">
                  <c:v>0.42178503759489483</c:v>
                </c:pt>
              </c:numCache>
            </c:numRef>
          </c:yVal>
          <c:smooth val="0"/>
          <c:extLst>
            <c:ext xmlns:c16="http://schemas.microsoft.com/office/drawing/2014/chart" uri="{C3380CC4-5D6E-409C-BE32-E72D297353CC}">
              <c16:uniqueId val="{00000001-E4B5-42AF-929C-44506BD61BB5}"/>
            </c:ext>
          </c:extLst>
        </c:ser>
        <c:ser>
          <c:idx val="1"/>
          <c:order val="1"/>
          <c:tx>
            <c:strRef>
              <c:f>'21'!$C$6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'21'!$B$7</c:f>
              <c:numCache>
                <c:formatCode>0.00</c:formatCode>
                <c:ptCount val="1"/>
                <c:pt idx="0">
                  <c:v>3.3911281833819511</c:v>
                </c:pt>
              </c:numCache>
            </c:numRef>
          </c:xVal>
          <c:yVal>
            <c:numRef>
              <c:f>'21'!$C$7</c:f>
              <c:numCache>
                <c:formatCode>0.00</c:formatCode>
                <c:ptCount val="1"/>
                <c:pt idx="0">
                  <c:v>0.46665024266619282</c:v>
                </c:pt>
              </c:numCache>
            </c:numRef>
          </c:yVal>
          <c:smooth val="0"/>
          <c:extLst>
            <c:ext xmlns:c16="http://schemas.microsoft.com/office/drawing/2014/chart" uri="{C3380CC4-5D6E-409C-BE32-E72D297353CC}">
              <c16:uniqueId val="{00000002-E4B5-42AF-929C-44506BD61BB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'22'!$B$9</c:f>
              <c:numCache>
                <c:formatCode>0.00</c:formatCode>
                <c:ptCount val="1"/>
                <c:pt idx="0">
                  <c:v>0</c:v>
                </c:pt>
              </c:numCache>
            </c:numRef>
          </c:xVal>
          <c:yVal>
            <c:numRef>
              <c:f>'22'!$Y$59</c:f>
              <c:numCache>
                <c:formatCode>0</c:formatCode>
                <c:ptCount val="1"/>
                <c:pt idx="0">
                  <c:v>1305</c:v>
                </c:pt>
              </c:numCache>
            </c:numRef>
          </c:yVal>
          <c:smooth val="0"/>
          <c:extLst>
            <c:ext xmlns:c16="http://schemas.microsoft.com/office/drawing/2014/chart" uri="{C3380CC4-5D6E-409C-BE32-E72D297353CC}">
              <c16:uniqueId val="{00000000-B584-4CE8-849B-CC32E2127A5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'22'!$C$8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E57-46AA-92DA-1800F5867A31}"/>
              </c:ext>
            </c:extLst>
          </c:dPt>
          <c:dLbls>
            <c:delete val="1"/>
          </c:dLbls>
          <c:xVal>
            <c:numRef>
              <c:f>'22'!$B$7</c:f>
              <c:numCache>
                <c:formatCode>0.00</c:formatCode>
                <c:ptCount val="1"/>
                <c:pt idx="0">
                  <c:v>3.3911281833819511</c:v>
                </c:pt>
              </c:numCache>
            </c:numRef>
          </c:xVal>
          <c:yVal>
            <c:numRef>
              <c:f>'22'!$C$9</c:f>
              <c:numCache>
                <c:formatCode>0.00</c:formatCode>
                <c:ptCount val="1"/>
                <c:pt idx="0">
                  <c:v>0.42178503759489483</c:v>
                </c:pt>
              </c:numCache>
            </c:numRef>
          </c:yVal>
          <c:smooth val="0"/>
          <c:extLst>
            <c:ext xmlns:c16="http://schemas.microsoft.com/office/drawing/2014/chart" uri="{C3380CC4-5D6E-409C-BE32-E72D297353CC}">
              <c16:uniqueId val="{00000001-7E57-46AA-92DA-1800F5867A31}"/>
            </c:ext>
          </c:extLst>
        </c:ser>
        <c:ser>
          <c:idx val="1"/>
          <c:order val="1"/>
          <c:tx>
            <c:strRef>
              <c:f>'22'!$C$6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'22'!$B$7</c:f>
              <c:numCache>
                <c:formatCode>0.00</c:formatCode>
                <c:ptCount val="1"/>
                <c:pt idx="0">
                  <c:v>3.3911281833819511</c:v>
                </c:pt>
              </c:numCache>
            </c:numRef>
          </c:xVal>
          <c:yVal>
            <c:numRef>
              <c:f>'22'!$C$7</c:f>
              <c:numCache>
                <c:formatCode>0.00</c:formatCode>
                <c:ptCount val="1"/>
                <c:pt idx="0">
                  <c:v>0.46665024266619282</c:v>
                </c:pt>
              </c:numCache>
            </c:numRef>
          </c:yVal>
          <c:smooth val="0"/>
          <c:extLst>
            <c:ext xmlns:c16="http://schemas.microsoft.com/office/drawing/2014/chart" uri="{C3380CC4-5D6E-409C-BE32-E72D297353CC}">
              <c16:uniqueId val="{00000002-7E57-46AA-92DA-1800F5867A3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'23'!$B$9</c:f>
              <c:numCache>
                <c:formatCode>0.00</c:formatCode>
                <c:ptCount val="1"/>
                <c:pt idx="0">
                  <c:v>0</c:v>
                </c:pt>
              </c:numCache>
            </c:numRef>
          </c:xVal>
          <c:yVal>
            <c:numRef>
              <c:f>'23'!$Y$59</c:f>
              <c:numCache>
                <c:formatCode>0</c:formatCode>
                <c:ptCount val="1"/>
                <c:pt idx="0">
                  <c:v>1305</c:v>
                </c:pt>
              </c:numCache>
            </c:numRef>
          </c:yVal>
          <c:smooth val="0"/>
          <c:extLst>
            <c:ext xmlns:c16="http://schemas.microsoft.com/office/drawing/2014/chart" uri="{C3380CC4-5D6E-409C-BE32-E72D297353CC}">
              <c16:uniqueId val="{00000000-CA71-4800-A063-4E5A1DB10F12}"/>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'23'!$C$8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87B-496D-B890-0E7241352612}"/>
              </c:ext>
            </c:extLst>
          </c:dPt>
          <c:dLbls>
            <c:delete val="1"/>
          </c:dLbls>
          <c:xVal>
            <c:numRef>
              <c:f>'23'!$B$7</c:f>
              <c:numCache>
                <c:formatCode>0.00</c:formatCode>
                <c:ptCount val="1"/>
                <c:pt idx="0">
                  <c:v>3.3911281833819511</c:v>
                </c:pt>
              </c:numCache>
            </c:numRef>
          </c:xVal>
          <c:yVal>
            <c:numRef>
              <c:f>'23'!$C$9</c:f>
              <c:numCache>
                <c:formatCode>0.00</c:formatCode>
                <c:ptCount val="1"/>
                <c:pt idx="0">
                  <c:v>0.42178503759489483</c:v>
                </c:pt>
              </c:numCache>
            </c:numRef>
          </c:yVal>
          <c:smooth val="0"/>
          <c:extLst>
            <c:ext xmlns:c16="http://schemas.microsoft.com/office/drawing/2014/chart" uri="{C3380CC4-5D6E-409C-BE32-E72D297353CC}">
              <c16:uniqueId val="{00000001-B87B-496D-B890-0E7241352612}"/>
            </c:ext>
          </c:extLst>
        </c:ser>
        <c:ser>
          <c:idx val="1"/>
          <c:order val="1"/>
          <c:tx>
            <c:strRef>
              <c:f>'23'!$C$6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'23'!$B$7</c:f>
              <c:numCache>
                <c:formatCode>0.00</c:formatCode>
                <c:ptCount val="1"/>
                <c:pt idx="0">
                  <c:v>3.3911281833819511</c:v>
                </c:pt>
              </c:numCache>
            </c:numRef>
          </c:xVal>
          <c:yVal>
            <c:numRef>
              <c:f>'23'!$C$7</c:f>
              <c:numCache>
                <c:formatCode>0.00</c:formatCode>
                <c:ptCount val="1"/>
                <c:pt idx="0">
                  <c:v>0.46665024266619282</c:v>
                </c:pt>
              </c:numCache>
            </c:numRef>
          </c:yVal>
          <c:smooth val="0"/>
          <c:extLst>
            <c:ext xmlns:c16="http://schemas.microsoft.com/office/drawing/2014/chart" uri="{C3380CC4-5D6E-409C-BE32-E72D297353CC}">
              <c16:uniqueId val="{00000002-B87B-496D-B890-0E7241352612}"/>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'24'!$B$9</c:f>
              <c:numCache>
                <c:formatCode>0.00</c:formatCode>
                <c:ptCount val="1"/>
                <c:pt idx="0">
                  <c:v>0</c:v>
                </c:pt>
              </c:numCache>
            </c:numRef>
          </c:xVal>
          <c:yVal>
            <c:numRef>
              <c:f>'24'!$Y$59</c:f>
              <c:numCache>
                <c:formatCode>0</c:formatCode>
                <c:ptCount val="1"/>
                <c:pt idx="0">
                  <c:v>1305</c:v>
                </c:pt>
              </c:numCache>
            </c:numRef>
          </c:yVal>
          <c:smooth val="0"/>
          <c:extLst>
            <c:ext xmlns:c16="http://schemas.microsoft.com/office/drawing/2014/chart" uri="{C3380CC4-5D6E-409C-BE32-E72D297353CC}">
              <c16:uniqueId val="{00000000-0158-4C9A-88FE-B92FD8BA4AC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'24'!$C$8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384-4A63-B8AA-5BB4807475A3}"/>
              </c:ext>
            </c:extLst>
          </c:dPt>
          <c:dLbls>
            <c:delete val="1"/>
          </c:dLbls>
          <c:xVal>
            <c:numRef>
              <c:f>'24'!$B$7</c:f>
              <c:numCache>
                <c:formatCode>0.00</c:formatCode>
                <c:ptCount val="1"/>
                <c:pt idx="0">
                  <c:v>3.3911281833819511</c:v>
                </c:pt>
              </c:numCache>
            </c:numRef>
          </c:xVal>
          <c:yVal>
            <c:numRef>
              <c:f>'24'!$C$9</c:f>
              <c:numCache>
                <c:formatCode>0.00</c:formatCode>
                <c:ptCount val="1"/>
                <c:pt idx="0">
                  <c:v>0.42178503759489483</c:v>
                </c:pt>
              </c:numCache>
            </c:numRef>
          </c:yVal>
          <c:smooth val="0"/>
          <c:extLst>
            <c:ext xmlns:c16="http://schemas.microsoft.com/office/drawing/2014/chart" uri="{C3380CC4-5D6E-409C-BE32-E72D297353CC}">
              <c16:uniqueId val="{00000001-F384-4A63-B8AA-5BB4807475A3}"/>
            </c:ext>
          </c:extLst>
        </c:ser>
        <c:ser>
          <c:idx val="1"/>
          <c:order val="1"/>
          <c:tx>
            <c:strRef>
              <c:f>'24'!$C$6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'24'!$B$7</c:f>
              <c:numCache>
                <c:formatCode>0.00</c:formatCode>
                <c:ptCount val="1"/>
                <c:pt idx="0">
                  <c:v>3.3911281833819511</c:v>
                </c:pt>
              </c:numCache>
            </c:numRef>
          </c:xVal>
          <c:yVal>
            <c:numRef>
              <c:f>'24'!$C$7</c:f>
              <c:numCache>
                <c:formatCode>0.00</c:formatCode>
                <c:ptCount val="1"/>
                <c:pt idx="0">
                  <c:v>0.46665024266619282</c:v>
                </c:pt>
              </c:numCache>
            </c:numRef>
          </c:yVal>
          <c:smooth val="0"/>
          <c:extLst>
            <c:ext xmlns:c16="http://schemas.microsoft.com/office/drawing/2014/chart" uri="{C3380CC4-5D6E-409C-BE32-E72D297353CC}">
              <c16:uniqueId val="{00000002-F384-4A63-B8AA-5BB4807475A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528-4131-862C-9F8E85E486F3}"/>
              </c:ext>
            </c:extLst>
          </c:dPt>
          <c:dLbls>
            <c:delete val="1"/>
          </c:dLbls>
          <c:xVal>
            <c:numRef>
              <c:f>'2'!$B$7</c:f>
              <c:numCache>
                <c:formatCode>0.00</c:formatCode>
                <c:ptCount val="1"/>
                <c:pt idx="0">
                  <c:v>3.3911281833819511</c:v>
                </c:pt>
              </c:numCache>
            </c:numRef>
          </c:xVal>
          <c:yVal>
            <c:numRef>
              <c:f>'2'!$C$9</c:f>
              <c:numCache>
                <c:formatCode>0.00</c:formatCode>
                <c:ptCount val="1"/>
                <c:pt idx="0">
                  <c:v>0.42178503759489483</c:v>
                </c:pt>
              </c:numCache>
            </c:numRef>
          </c:yVal>
          <c:smooth val="0"/>
          <c:extLst>
            <c:ext xmlns:c16="http://schemas.microsoft.com/office/drawing/2014/chart" uri="{C3380CC4-5D6E-409C-BE32-E72D297353CC}">
              <c16:uniqueId val="{00000001-C528-4131-862C-9F8E85E486F3}"/>
            </c:ext>
          </c:extLst>
        </c:ser>
        <c:ser>
          <c:idx val="1"/>
          <c:order val="1"/>
          <c:tx>
            <c:strRef>
              <c:f>'2'!$C$6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'2'!$B$7</c:f>
              <c:numCache>
                <c:formatCode>0.00</c:formatCode>
                <c:ptCount val="1"/>
                <c:pt idx="0">
                  <c:v>3.3911281833819511</c:v>
                </c:pt>
              </c:numCache>
            </c:numRef>
          </c:xVal>
          <c:yVal>
            <c:numRef>
              <c:f>'2'!$C$7</c:f>
              <c:numCache>
                <c:formatCode>0.00</c:formatCode>
                <c:ptCount val="1"/>
                <c:pt idx="0">
                  <c:v>0.46665024266619282</c:v>
                </c:pt>
              </c:numCache>
            </c:numRef>
          </c:yVal>
          <c:smooth val="0"/>
          <c:extLst>
            <c:ext xmlns:c16="http://schemas.microsoft.com/office/drawing/2014/chart" uri="{C3380CC4-5D6E-409C-BE32-E72D297353CC}">
              <c16:uniqueId val="{00000002-C528-4131-862C-9F8E85E486F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'25'!$B$9</c:f>
              <c:numCache>
                <c:formatCode>0.00</c:formatCode>
                <c:ptCount val="1"/>
                <c:pt idx="0">
                  <c:v>0</c:v>
                </c:pt>
              </c:numCache>
            </c:numRef>
          </c:xVal>
          <c:yVal>
            <c:numRef>
              <c:f>'25'!$Y$59</c:f>
              <c:numCache>
                <c:formatCode>0</c:formatCode>
                <c:ptCount val="1"/>
                <c:pt idx="0">
                  <c:v>1305</c:v>
                </c:pt>
              </c:numCache>
            </c:numRef>
          </c:yVal>
          <c:smooth val="0"/>
          <c:extLst>
            <c:ext xmlns:c16="http://schemas.microsoft.com/office/drawing/2014/chart" uri="{C3380CC4-5D6E-409C-BE32-E72D297353CC}">
              <c16:uniqueId val="{00000000-38DE-4B5C-A97F-69E4D75D1D26}"/>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'25'!$C$8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7E1-4293-BDA3-7633E0CE899F}"/>
              </c:ext>
            </c:extLst>
          </c:dPt>
          <c:dLbls>
            <c:delete val="1"/>
          </c:dLbls>
          <c:xVal>
            <c:numRef>
              <c:f>'25'!$B$7</c:f>
              <c:numCache>
                <c:formatCode>0.00</c:formatCode>
                <c:ptCount val="1"/>
                <c:pt idx="0">
                  <c:v>3.3911281833819511</c:v>
                </c:pt>
              </c:numCache>
            </c:numRef>
          </c:xVal>
          <c:yVal>
            <c:numRef>
              <c:f>'25'!$C$9</c:f>
              <c:numCache>
                <c:formatCode>0.00</c:formatCode>
                <c:ptCount val="1"/>
                <c:pt idx="0">
                  <c:v>0.42178503759489483</c:v>
                </c:pt>
              </c:numCache>
            </c:numRef>
          </c:yVal>
          <c:smooth val="0"/>
          <c:extLst>
            <c:ext xmlns:c16="http://schemas.microsoft.com/office/drawing/2014/chart" uri="{C3380CC4-5D6E-409C-BE32-E72D297353CC}">
              <c16:uniqueId val="{00000001-17E1-4293-BDA3-7633E0CE899F}"/>
            </c:ext>
          </c:extLst>
        </c:ser>
        <c:ser>
          <c:idx val="1"/>
          <c:order val="1"/>
          <c:tx>
            <c:strRef>
              <c:f>'25'!$C$6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'25'!$B$7</c:f>
              <c:numCache>
                <c:formatCode>0.00</c:formatCode>
                <c:ptCount val="1"/>
                <c:pt idx="0">
                  <c:v>3.3911281833819511</c:v>
                </c:pt>
              </c:numCache>
            </c:numRef>
          </c:xVal>
          <c:yVal>
            <c:numRef>
              <c:f>'25'!$C$7</c:f>
              <c:numCache>
                <c:formatCode>0.00</c:formatCode>
                <c:ptCount val="1"/>
                <c:pt idx="0">
                  <c:v>0.46665024266619282</c:v>
                </c:pt>
              </c:numCache>
            </c:numRef>
          </c:yVal>
          <c:smooth val="0"/>
          <c:extLst>
            <c:ext xmlns:c16="http://schemas.microsoft.com/office/drawing/2014/chart" uri="{C3380CC4-5D6E-409C-BE32-E72D297353CC}">
              <c16:uniqueId val="{00000002-17E1-4293-BDA3-7633E0CE899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'26'!$B$9</c:f>
              <c:numCache>
                <c:formatCode>0.00</c:formatCode>
                <c:ptCount val="1"/>
                <c:pt idx="0">
                  <c:v>0</c:v>
                </c:pt>
              </c:numCache>
            </c:numRef>
          </c:xVal>
          <c:yVal>
            <c:numRef>
              <c:f>'26'!$Y$59</c:f>
              <c:numCache>
                <c:formatCode>0</c:formatCode>
                <c:ptCount val="1"/>
                <c:pt idx="0">
                  <c:v>1305</c:v>
                </c:pt>
              </c:numCache>
            </c:numRef>
          </c:yVal>
          <c:smooth val="0"/>
          <c:extLst>
            <c:ext xmlns:c16="http://schemas.microsoft.com/office/drawing/2014/chart" uri="{C3380CC4-5D6E-409C-BE32-E72D297353CC}">
              <c16:uniqueId val="{00000000-8CDE-474F-90DD-BD7EF8CDE1CD}"/>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'26'!$C$8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D7A0-45AE-9D9C-3FCDB1531D29}"/>
              </c:ext>
            </c:extLst>
          </c:dPt>
          <c:dLbls>
            <c:delete val="1"/>
          </c:dLbls>
          <c:xVal>
            <c:numRef>
              <c:f>'26'!$B$7</c:f>
              <c:numCache>
                <c:formatCode>0.00</c:formatCode>
                <c:ptCount val="1"/>
                <c:pt idx="0">
                  <c:v>3.3911281833819511</c:v>
                </c:pt>
              </c:numCache>
            </c:numRef>
          </c:xVal>
          <c:yVal>
            <c:numRef>
              <c:f>'26'!$C$9</c:f>
              <c:numCache>
                <c:formatCode>0.00</c:formatCode>
                <c:ptCount val="1"/>
                <c:pt idx="0">
                  <c:v>0.42178503759489483</c:v>
                </c:pt>
              </c:numCache>
            </c:numRef>
          </c:yVal>
          <c:smooth val="0"/>
          <c:extLst>
            <c:ext xmlns:c16="http://schemas.microsoft.com/office/drawing/2014/chart" uri="{C3380CC4-5D6E-409C-BE32-E72D297353CC}">
              <c16:uniqueId val="{00000001-D7A0-45AE-9D9C-3FCDB1531D29}"/>
            </c:ext>
          </c:extLst>
        </c:ser>
        <c:ser>
          <c:idx val="1"/>
          <c:order val="1"/>
          <c:tx>
            <c:strRef>
              <c:f>'26'!$C$6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'26'!$B$7</c:f>
              <c:numCache>
                <c:formatCode>0.00</c:formatCode>
                <c:ptCount val="1"/>
                <c:pt idx="0">
                  <c:v>3.3911281833819511</c:v>
                </c:pt>
              </c:numCache>
            </c:numRef>
          </c:xVal>
          <c:yVal>
            <c:numRef>
              <c:f>'26'!$C$7</c:f>
              <c:numCache>
                <c:formatCode>0.00</c:formatCode>
                <c:ptCount val="1"/>
                <c:pt idx="0">
                  <c:v>0.46665024266619282</c:v>
                </c:pt>
              </c:numCache>
            </c:numRef>
          </c:yVal>
          <c:smooth val="0"/>
          <c:extLst>
            <c:ext xmlns:c16="http://schemas.microsoft.com/office/drawing/2014/chart" uri="{C3380CC4-5D6E-409C-BE32-E72D297353CC}">
              <c16:uniqueId val="{00000002-D7A0-45AE-9D9C-3FCDB1531D2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'27'!$B$9</c:f>
              <c:numCache>
                <c:formatCode>0.00</c:formatCode>
                <c:ptCount val="1"/>
                <c:pt idx="0">
                  <c:v>0</c:v>
                </c:pt>
              </c:numCache>
            </c:numRef>
          </c:xVal>
          <c:yVal>
            <c:numRef>
              <c:f>'27'!$Y$59</c:f>
              <c:numCache>
                <c:formatCode>0</c:formatCode>
                <c:ptCount val="1"/>
                <c:pt idx="0">
                  <c:v>1305</c:v>
                </c:pt>
              </c:numCache>
            </c:numRef>
          </c:yVal>
          <c:smooth val="0"/>
          <c:extLst>
            <c:ext xmlns:c16="http://schemas.microsoft.com/office/drawing/2014/chart" uri="{C3380CC4-5D6E-409C-BE32-E72D297353CC}">
              <c16:uniqueId val="{00000000-EA41-471C-BE4D-39FED1E10E83}"/>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'27'!$C$8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EE8-44B6-8CAA-39F213BD0678}"/>
              </c:ext>
            </c:extLst>
          </c:dPt>
          <c:dLbls>
            <c:delete val="1"/>
          </c:dLbls>
          <c:xVal>
            <c:numRef>
              <c:f>'27'!$B$7</c:f>
              <c:numCache>
                <c:formatCode>0.00</c:formatCode>
                <c:ptCount val="1"/>
                <c:pt idx="0">
                  <c:v>3.3911281833819511</c:v>
                </c:pt>
              </c:numCache>
            </c:numRef>
          </c:xVal>
          <c:yVal>
            <c:numRef>
              <c:f>'27'!$C$9</c:f>
              <c:numCache>
                <c:formatCode>0.00</c:formatCode>
                <c:ptCount val="1"/>
                <c:pt idx="0">
                  <c:v>0.42178503759489483</c:v>
                </c:pt>
              </c:numCache>
            </c:numRef>
          </c:yVal>
          <c:smooth val="0"/>
          <c:extLst>
            <c:ext xmlns:c16="http://schemas.microsoft.com/office/drawing/2014/chart" uri="{C3380CC4-5D6E-409C-BE32-E72D297353CC}">
              <c16:uniqueId val="{00000001-9EE8-44B6-8CAA-39F213BD0678}"/>
            </c:ext>
          </c:extLst>
        </c:ser>
        <c:ser>
          <c:idx val="1"/>
          <c:order val="1"/>
          <c:tx>
            <c:strRef>
              <c:f>'27'!$C$6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'27'!$B$7</c:f>
              <c:numCache>
                <c:formatCode>0.00</c:formatCode>
                <c:ptCount val="1"/>
                <c:pt idx="0">
                  <c:v>3.3911281833819511</c:v>
                </c:pt>
              </c:numCache>
            </c:numRef>
          </c:xVal>
          <c:yVal>
            <c:numRef>
              <c:f>'27'!$C$7</c:f>
              <c:numCache>
                <c:formatCode>0.00</c:formatCode>
                <c:ptCount val="1"/>
                <c:pt idx="0">
                  <c:v>0.46665024266619282</c:v>
                </c:pt>
              </c:numCache>
            </c:numRef>
          </c:yVal>
          <c:smooth val="0"/>
          <c:extLst>
            <c:ext xmlns:c16="http://schemas.microsoft.com/office/drawing/2014/chart" uri="{C3380CC4-5D6E-409C-BE32-E72D297353CC}">
              <c16:uniqueId val="{00000002-9EE8-44B6-8CAA-39F213BD067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'28'!$B$9</c:f>
              <c:numCache>
                <c:formatCode>0.00</c:formatCode>
                <c:ptCount val="1"/>
                <c:pt idx="0">
                  <c:v>0</c:v>
                </c:pt>
              </c:numCache>
            </c:numRef>
          </c:xVal>
          <c:yVal>
            <c:numRef>
              <c:f>'28'!$Y$59</c:f>
              <c:numCache>
                <c:formatCode>0</c:formatCode>
                <c:ptCount val="1"/>
                <c:pt idx="0">
                  <c:v>1305</c:v>
                </c:pt>
              </c:numCache>
            </c:numRef>
          </c:yVal>
          <c:smooth val="0"/>
          <c:extLst>
            <c:ext xmlns:c16="http://schemas.microsoft.com/office/drawing/2014/chart" uri="{C3380CC4-5D6E-409C-BE32-E72D297353CC}">
              <c16:uniqueId val="{00000000-E628-4EBE-A8AF-459062162E5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'28'!$C$8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54E-47ED-9CB2-460E3E00B02D}"/>
              </c:ext>
            </c:extLst>
          </c:dPt>
          <c:dLbls>
            <c:delete val="1"/>
          </c:dLbls>
          <c:xVal>
            <c:numRef>
              <c:f>'28'!$B$7</c:f>
              <c:numCache>
                <c:formatCode>0.00</c:formatCode>
                <c:ptCount val="1"/>
                <c:pt idx="0">
                  <c:v>3.3911281833819511</c:v>
                </c:pt>
              </c:numCache>
            </c:numRef>
          </c:xVal>
          <c:yVal>
            <c:numRef>
              <c:f>'28'!$C$9</c:f>
              <c:numCache>
                <c:formatCode>0.00</c:formatCode>
                <c:ptCount val="1"/>
                <c:pt idx="0">
                  <c:v>0.42178503759489483</c:v>
                </c:pt>
              </c:numCache>
            </c:numRef>
          </c:yVal>
          <c:smooth val="0"/>
          <c:extLst>
            <c:ext xmlns:c16="http://schemas.microsoft.com/office/drawing/2014/chart" uri="{C3380CC4-5D6E-409C-BE32-E72D297353CC}">
              <c16:uniqueId val="{00000001-354E-47ED-9CB2-460E3E00B02D}"/>
            </c:ext>
          </c:extLst>
        </c:ser>
        <c:ser>
          <c:idx val="1"/>
          <c:order val="1"/>
          <c:tx>
            <c:strRef>
              <c:f>'28'!$C$6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'28'!$B$7</c:f>
              <c:numCache>
                <c:formatCode>0.00</c:formatCode>
                <c:ptCount val="1"/>
                <c:pt idx="0">
                  <c:v>3.3911281833819511</c:v>
                </c:pt>
              </c:numCache>
            </c:numRef>
          </c:xVal>
          <c:yVal>
            <c:numRef>
              <c:f>'28'!$C$7</c:f>
              <c:numCache>
                <c:formatCode>0.00</c:formatCode>
                <c:ptCount val="1"/>
                <c:pt idx="0">
                  <c:v>0.46665024266619282</c:v>
                </c:pt>
              </c:numCache>
            </c:numRef>
          </c:yVal>
          <c:smooth val="0"/>
          <c:extLst>
            <c:ext xmlns:c16="http://schemas.microsoft.com/office/drawing/2014/chart" uri="{C3380CC4-5D6E-409C-BE32-E72D297353CC}">
              <c16:uniqueId val="{00000002-354E-47ED-9CB2-460E3E00B02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'29'!$B$9</c:f>
              <c:numCache>
                <c:formatCode>0.00</c:formatCode>
                <c:ptCount val="1"/>
                <c:pt idx="0">
                  <c:v>0</c:v>
                </c:pt>
              </c:numCache>
            </c:numRef>
          </c:xVal>
          <c:yVal>
            <c:numRef>
              <c:f>'29'!$Y$59</c:f>
              <c:numCache>
                <c:formatCode>0</c:formatCode>
                <c:ptCount val="1"/>
                <c:pt idx="0">
                  <c:v>1305</c:v>
                </c:pt>
              </c:numCache>
            </c:numRef>
          </c:yVal>
          <c:smooth val="0"/>
          <c:extLst>
            <c:ext xmlns:c16="http://schemas.microsoft.com/office/drawing/2014/chart" uri="{C3380CC4-5D6E-409C-BE32-E72D297353CC}">
              <c16:uniqueId val="{00000000-B91B-4304-AD27-FF5657E3C00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6082621082621084E-2"/>
          <c:y val="5.7783668133799981E-2"/>
          <c:w val="0.86368415772272689"/>
          <c:h val="0.84387042832429549"/>
        </c:manualLayout>
      </c:layout>
      <c:scatterChart>
        <c:scatterStyle val="lineMarker"/>
        <c:varyColors val="0"/>
        <c:ser>
          <c:idx val="0"/>
          <c:order val="0"/>
          <c:tx>
            <c:strRef>
              <c:f>'29'!$C$8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8DE-461D-A9FE-79ED55717713}"/>
              </c:ext>
            </c:extLst>
          </c:dPt>
          <c:dLbls>
            <c:delete val="1"/>
          </c:dLbls>
          <c:xVal>
            <c:numRef>
              <c:f>'29'!$B$7</c:f>
              <c:numCache>
                <c:formatCode>0.00</c:formatCode>
                <c:ptCount val="1"/>
                <c:pt idx="0">
                  <c:v>3.3911281833819511</c:v>
                </c:pt>
              </c:numCache>
            </c:numRef>
          </c:xVal>
          <c:yVal>
            <c:numRef>
              <c:f>'29'!$C$9</c:f>
              <c:numCache>
                <c:formatCode>0.00</c:formatCode>
                <c:ptCount val="1"/>
                <c:pt idx="0">
                  <c:v>0.42178503759489483</c:v>
                </c:pt>
              </c:numCache>
            </c:numRef>
          </c:yVal>
          <c:smooth val="0"/>
          <c:extLst>
            <c:ext xmlns:c16="http://schemas.microsoft.com/office/drawing/2014/chart" uri="{C3380CC4-5D6E-409C-BE32-E72D297353CC}">
              <c16:uniqueId val="{00000001-18DE-461D-A9FE-79ED55717713}"/>
            </c:ext>
          </c:extLst>
        </c:ser>
        <c:ser>
          <c:idx val="1"/>
          <c:order val="1"/>
          <c:tx>
            <c:strRef>
              <c:f>'29'!$C$6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'29'!$B$7</c:f>
              <c:numCache>
                <c:formatCode>0.00</c:formatCode>
                <c:ptCount val="1"/>
                <c:pt idx="0">
                  <c:v>3.3911281833819511</c:v>
                </c:pt>
              </c:numCache>
            </c:numRef>
          </c:xVal>
          <c:yVal>
            <c:numRef>
              <c:f>'29'!$C$7</c:f>
              <c:numCache>
                <c:formatCode>0.00</c:formatCode>
                <c:ptCount val="1"/>
                <c:pt idx="0">
                  <c:v>0.46665024266619282</c:v>
                </c:pt>
              </c:numCache>
            </c:numRef>
          </c:yVal>
          <c:smooth val="0"/>
          <c:extLst>
            <c:ext xmlns:c16="http://schemas.microsoft.com/office/drawing/2014/chart" uri="{C3380CC4-5D6E-409C-BE32-E72D297353CC}">
              <c16:uniqueId val="{00000002-18DE-461D-A9FE-79ED5571771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'3'!$B$9</c:f>
              <c:numCache>
                <c:formatCode>0.00</c:formatCode>
                <c:ptCount val="1"/>
                <c:pt idx="0">
                  <c:v>0</c:v>
                </c:pt>
              </c:numCache>
            </c:numRef>
          </c:xVal>
          <c:yVal>
            <c:numRef>
              <c:f>'3'!$Y$59</c:f>
              <c:numCache>
                <c:formatCode>0</c:formatCode>
                <c:ptCount val="1"/>
                <c:pt idx="0">
                  <c:v>1305</c:v>
                </c:pt>
              </c:numCache>
            </c:numRef>
          </c:yVal>
          <c:smooth val="0"/>
          <c:extLst>
            <c:ext xmlns:c16="http://schemas.microsoft.com/office/drawing/2014/chart" uri="{C3380CC4-5D6E-409C-BE32-E72D297353CC}">
              <c16:uniqueId val="{00000000-5B92-4C7E-A104-00E1915D9CE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'30'!$B$9</c:f>
              <c:numCache>
                <c:formatCode>0.00</c:formatCode>
                <c:ptCount val="1"/>
                <c:pt idx="0">
                  <c:v>0</c:v>
                </c:pt>
              </c:numCache>
            </c:numRef>
          </c:xVal>
          <c:yVal>
            <c:numRef>
              <c:f>'30'!$Y$59</c:f>
              <c:numCache>
                <c:formatCode>0</c:formatCode>
                <c:ptCount val="1"/>
                <c:pt idx="0">
                  <c:v>1305</c:v>
                </c:pt>
              </c:numCache>
            </c:numRef>
          </c:yVal>
          <c:smooth val="0"/>
          <c:extLst>
            <c:ext xmlns:c16="http://schemas.microsoft.com/office/drawing/2014/chart" uri="{C3380CC4-5D6E-409C-BE32-E72D297353CC}">
              <c16:uniqueId val="{00000000-A583-46FB-BBC1-FCDC7FE3413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'30'!$C$8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592-4AAE-84BE-4C6333D04CDC}"/>
              </c:ext>
            </c:extLst>
          </c:dPt>
          <c:dLbls>
            <c:delete val="1"/>
          </c:dLbls>
          <c:xVal>
            <c:numRef>
              <c:f>'30'!$B$7</c:f>
              <c:numCache>
                <c:formatCode>0.00</c:formatCode>
                <c:ptCount val="1"/>
                <c:pt idx="0">
                  <c:v>3.3911281833819511</c:v>
                </c:pt>
              </c:numCache>
            </c:numRef>
          </c:xVal>
          <c:yVal>
            <c:numRef>
              <c:f>'30'!$C$9</c:f>
              <c:numCache>
                <c:formatCode>0.00</c:formatCode>
                <c:ptCount val="1"/>
                <c:pt idx="0">
                  <c:v>0.42178503759489483</c:v>
                </c:pt>
              </c:numCache>
            </c:numRef>
          </c:yVal>
          <c:smooth val="0"/>
          <c:extLst>
            <c:ext xmlns:c16="http://schemas.microsoft.com/office/drawing/2014/chart" uri="{C3380CC4-5D6E-409C-BE32-E72D297353CC}">
              <c16:uniqueId val="{00000001-F592-4AAE-84BE-4C6333D04CDC}"/>
            </c:ext>
          </c:extLst>
        </c:ser>
        <c:ser>
          <c:idx val="1"/>
          <c:order val="1"/>
          <c:tx>
            <c:strRef>
              <c:f>'30'!$C$6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'30'!$B$7</c:f>
              <c:numCache>
                <c:formatCode>0.00</c:formatCode>
                <c:ptCount val="1"/>
                <c:pt idx="0">
                  <c:v>3.3911281833819511</c:v>
                </c:pt>
              </c:numCache>
            </c:numRef>
          </c:xVal>
          <c:yVal>
            <c:numRef>
              <c:f>'30'!$C$7</c:f>
              <c:numCache>
                <c:formatCode>0.00</c:formatCode>
                <c:ptCount val="1"/>
                <c:pt idx="0">
                  <c:v>0.46665024266619282</c:v>
                </c:pt>
              </c:numCache>
            </c:numRef>
          </c:yVal>
          <c:smooth val="0"/>
          <c:extLst>
            <c:ext xmlns:c16="http://schemas.microsoft.com/office/drawing/2014/chart" uri="{C3380CC4-5D6E-409C-BE32-E72D297353CC}">
              <c16:uniqueId val="{00000002-F592-4AAE-84BE-4C6333D04CD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'31'!$B$9</c:f>
              <c:numCache>
                <c:formatCode>0.00</c:formatCode>
                <c:ptCount val="1"/>
                <c:pt idx="0">
                  <c:v>0</c:v>
                </c:pt>
              </c:numCache>
            </c:numRef>
          </c:xVal>
          <c:yVal>
            <c:numRef>
              <c:f>'31'!$Y$59</c:f>
              <c:numCache>
                <c:formatCode>0</c:formatCode>
                <c:ptCount val="1"/>
                <c:pt idx="0">
                  <c:v>1305</c:v>
                </c:pt>
              </c:numCache>
            </c:numRef>
          </c:yVal>
          <c:smooth val="0"/>
          <c:extLst>
            <c:ext xmlns:c16="http://schemas.microsoft.com/office/drawing/2014/chart" uri="{C3380CC4-5D6E-409C-BE32-E72D297353CC}">
              <c16:uniqueId val="{00000000-DC0D-4B10-8810-F76379FA0B7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'31'!$C$8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A93B-440B-91C9-DAC0283039EC}"/>
              </c:ext>
            </c:extLst>
          </c:dPt>
          <c:dLbls>
            <c:delete val="1"/>
          </c:dLbls>
          <c:xVal>
            <c:numRef>
              <c:f>'31'!$B$7</c:f>
              <c:numCache>
                <c:formatCode>0.00</c:formatCode>
                <c:ptCount val="1"/>
                <c:pt idx="0">
                  <c:v>3.3911281833819511</c:v>
                </c:pt>
              </c:numCache>
            </c:numRef>
          </c:xVal>
          <c:yVal>
            <c:numRef>
              <c:f>'31'!$C$9</c:f>
              <c:numCache>
                <c:formatCode>0.00</c:formatCode>
                <c:ptCount val="1"/>
                <c:pt idx="0">
                  <c:v>0.42178503759489483</c:v>
                </c:pt>
              </c:numCache>
            </c:numRef>
          </c:yVal>
          <c:smooth val="0"/>
          <c:extLst>
            <c:ext xmlns:c16="http://schemas.microsoft.com/office/drawing/2014/chart" uri="{C3380CC4-5D6E-409C-BE32-E72D297353CC}">
              <c16:uniqueId val="{00000001-A93B-440B-91C9-DAC0283039EC}"/>
            </c:ext>
          </c:extLst>
        </c:ser>
        <c:ser>
          <c:idx val="1"/>
          <c:order val="1"/>
          <c:tx>
            <c:strRef>
              <c:f>'31'!$C$6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'31'!$B$7</c:f>
              <c:numCache>
                <c:formatCode>0.00</c:formatCode>
                <c:ptCount val="1"/>
                <c:pt idx="0">
                  <c:v>3.3911281833819511</c:v>
                </c:pt>
              </c:numCache>
            </c:numRef>
          </c:xVal>
          <c:yVal>
            <c:numRef>
              <c:f>'31'!$C$7</c:f>
              <c:numCache>
                <c:formatCode>0.00</c:formatCode>
                <c:ptCount val="1"/>
                <c:pt idx="0">
                  <c:v>0.46665024266619282</c:v>
                </c:pt>
              </c:numCache>
            </c:numRef>
          </c:yVal>
          <c:smooth val="0"/>
          <c:extLst>
            <c:ext xmlns:c16="http://schemas.microsoft.com/office/drawing/2014/chart" uri="{C3380CC4-5D6E-409C-BE32-E72D297353CC}">
              <c16:uniqueId val="{00000002-A93B-440B-91C9-DAC0283039E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'32'!$B$9</c:f>
              <c:numCache>
                <c:formatCode>0.00</c:formatCode>
                <c:ptCount val="1"/>
                <c:pt idx="0">
                  <c:v>0</c:v>
                </c:pt>
              </c:numCache>
            </c:numRef>
          </c:xVal>
          <c:yVal>
            <c:numRef>
              <c:f>'32'!$Y$59</c:f>
              <c:numCache>
                <c:formatCode>0</c:formatCode>
                <c:ptCount val="1"/>
                <c:pt idx="0">
                  <c:v>1305</c:v>
                </c:pt>
              </c:numCache>
            </c:numRef>
          </c:yVal>
          <c:smooth val="0"/>
          <c:extLst>
            <c:ext xmlns:c16="http://schemas.microsoft.com/office/drawing/2014/chart" uri="{C3380CC4-5D6E-409C-BE32-E72D297353CC}">
              <c16:uniqueId val="{00000000-C26F-47AD-88F5-F7FB73CF5FB1}"/>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'32'!$C$8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DC4-4C16-806A-7C9C13E741EB}"/>
              </c:ext>
            </c:extLst>
          </c:dPt>
          <c:dLbls>
            <c:delete val="1"/>
          </c:dLbls>
          <c:xVal>
            <c:numRef>
              <c:f>'32'!$B$7</c:f>
              <c:numCache>
                <c:formatCode>0.00</c:formatCode>
                <c:ptCount val="1"/>
                <c:pt idx="0">
                  <c:v>3.3911281833819511</c:v>
                </c:pt>
              </c:numCache>
            </c:numRef>
          </c:xVal>
          <c:yVal>
            <c:numRef>
              <c:f>'32'!$C$9</c:f>
              <c:numCache>
                <c:formatCode>0.00</c:formatCode>
                <c:ptCount val="1"/>
                <c:pt idx="0">
                  <c:v>0.42178503759489483</c:v>
                </c:pt>
              </c:numCache>
            </c:numRef>
          </c:yVal>
          <c:smooth val="0"/>
          <c:extLst>
            <c:ext xmlns:c16="http://schemas.microsoft.com/office/drawing/2014/chart" uri="{C3380CC4-5D6E-409C-BE32-E72D297353CC}">
              <c16:uniqueId val="{00000001-FDC4-4C16-806A-7C9C13E741EB}"/>
            </c:ext>
          </c:extLst>
        </c:ser>
        <c:ser>
          <c:idx val="1"/>
          <c:order val="1"/>
          <c:tx>
            <c:strRef>
              <c:f>'32'!$C$6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'32'!$B$7</c:f>
              <c:numCache>
                <c:formatCode>0.00</c:formatCode>
                <c:ptCount val="1"/>
                <c:pt idx="0">
                  <c:v>3.3911281833819511</c:v>
                </c:pt>
              </c:numCache>
            </c:numRef>
          </c:xVal>
          <c:yVal>
            <c:numRef>
              <c:f>'32'!$C$7</c:f>
              <c:numCache>
                <c:formatCode>0.00</c:formatCode>
                <c:ptCount val="1"/>
                <c:pt idx="0">
                  <c:v>0.46665024266619282</c:v>
                </c:pt>
              </c:numCache>
            </c:numRef>
          </c:yVal>
          <c:smooth val="0"/>
          <c:extLst>
            <c:ext xmlns:c16="http://schemas.microsoft.com/office/drawing/2014/chart" uri="{C3380CC4-5D6E-409C-BE32-E72D297353CC}">
              <c16:uniqueId val="{00000002-FDC4-4C16-806A-7C9C13E741E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'33'!$B$9</c:f>
              <c:numCache>
                <c:formatCode>0.00</c:formatCode>
                <c:ptCount val="1"/>
                <c:pt idx="0">
                  <c:v>0</c:v>
                </c:pt>
              </c:numCache>
            </c:numRef>
          </c:xVal>
          <c:yVal>
            <c:numRef>
              <c:f>'33'!$Y$59</c:f>
              <c:numCache>
                <c:formatCode>0</c:formatCode>
                <c:ptCount val="1"/>
                <c:pt idx="0">
                  <c:v>1305</c:v>
                </c:pt>
              </c:numCache>
            </c:numRef>
          </c:yVal>
          <c:smooth val="0"/>
          <c:extLst>
            <c:ext xmlns:c16="http://schemas.microsoft.com/office/drawing/2014/chart" uri="{C3380CC4-5D6E-409C-BE32-E72D297353CC}">
              <c16:uniqueId val="{00000000-71EE-4417-82AA-A08B292463E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'33'!$C$8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E2D-4241-AF70-40EE2F8F8DC1}"/>
              </c:ext>
            </c:extLst>
          </c:dPt>
          <c:dLbls>
            <c:delete val="1"/>
          </c:dLbls>
          <c:xVal>
            <c:numRef>
              <c:f>'33'!$B$7</c:f>
              <c:numCache>
                <c:formatCode>0.00</c:formatCode>
                <c:ptCount val="1"/>
                <c:pt idx="0">
                  <c:v>3.3911281833819511</c:v>
                </c:pt>
              </c:numCache>
            </c:numRef>
          </c:xVal>
          <c:yVal>
            <c:numRef>
              <c:f>'33'!$C$9</c:f>
              <c:numCache>
                <c:formatCode>0.00</c:formatCode>
                <c:ptCount val="1"/>
                <c:pt idx="0">
                  <c:v>0.42178503759489483</c:v>
                </c:pt>
              </c:numCache>
            </c:numRef>
          </c:yVal>
          <c:smooth val="0"/>
          <c:extLst>
            <c:ext xmlns:c16="http://schemas.microsoft.com/office/drawing/2014/chart" uri="{C3380CC4-5D6E-409C-BE32-E72D297353CC}">
              <c16:uniqueId val="{00000001-4E2D-4241-AF70-40EE2F8F8DC1}"/>
            </c:ext>
          </c:extLst>
        </c:ser>
        <c:ser>
          <c:idx val="1"/>
          <c:order val="1"/>
          <c:tx>
            <c:strRef>
              <c:f>'33'!$C$6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'33'!$B$7</c:f>
              <c:numCache>
                <c:formatCode>0.00</c:formatCode>
                <c:ptCount val="1"/>
                <c:pt idx="0">
                  <c:v>3.3911281833819511</c:v>
                </c:pt>
              </c:numCache>
            </c:numRef>
          </c:xVal>
          <c:yVal>
            <c:numRef>
              <c:f>'33'!$C$7</c:f>
              <c:numCache>
                <c:formatCode>0.00</c:formatCode>
                <c:ptCount val="1"/>
                <c:pt idx="0">
                  <c:v>0.46665024266619282</c:v>
                </c:pt>
              </c:numCache>
            </c:numRef>
          </c:yVal>
          <c:smooth val="0"/>
          <c:extLst>
            <c:ext xmlns:c16="http://schemas.microsoft.com/office/drawing/2014/chart" uri="{C3380CC4-5D6E-409C-BE32-E72D297353CC}">
              <c16:uniqueId val="{00000002-4E2D-4241-AF70-40EE2F8F8DC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'34'!$B$9</c:f>
              <c:numCache>
                <c:formatCode>0.00</c:formatCode>
                <c:ptCount val="1"/>
                <c:pt idx="0">
                  <c:v>0</c:v>
                </c:pt>
              </c:numCache>
            </c:numRef>
          </c:xVal>
          <c:yVal>
            <c:numRef>
              <c:f>'34'!$Y$59</c:f>
              <c:numCache>
                <c:formatCode>0</c:formatCode>
                <c:ptCount val="1"/>
                <c:pt idx="0">
                  <c:v>1305</c:v>
                </c:pt>
              </c:numCache>
            </c:numRef>
          </c:yVal>
          <c:smooth val="0"/>
          <c:extLst>
            <c:ext xmlns:c16="http://schemas.microsoft.com/office/drawing/2014/chart" uri="{C3380CC4-5D6E-409C-BE32-E72D297353CC}">
              <c16:uniqueId val="{00000000-C62D-4160-97D3-EB0D24E03324}"/>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'34'!$C$8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C95-45C5-A2F5-C287D62491D8}"/>
              </c:ext>
            </c:extLst>
          </c:dPt>
          <c:dLbls>
            <c:delete val="1"/>
          </c:dLbls>
          <c:xVal>
            <c:numRef>
              <c:f>'34'!$B$7</c:f>
              <c:numCache>
                <c:formatCode>0.00</c:formatCode>
                <c:ptCount val="1"/>
                <c:pt idx="0">
                  <c:v>3.3911281833819511</c:v>
                </c:pt>
              </c:numCache>
            </c:numRef>
          </c:xVal>
          <c:yVal>
            <c:numRef>
              <c:f>'34'!$C$9</c:f>
              <c:numCache>
                <c:formatCode>0.00</c:formatCode>
                <c:ptCount val="1"/>
                <c:pt idx="0">
                  <c:v>0.42178503759489483</c:v>
                </c:pt>
              </c:numCache>
            </c:numRef>
          </c:yVal>
          <c:smooth val="0"/>
          <c:extLst>
            <c:ext xmlns:c16="http://schemas.microsoft.com/office/drawing/2014/chart" uri="{C3380CC4-5D6E-409C-BE32-E72D297353CC}">
              <c16:uniqueId val="{00000001-FC95-45C5-A2F5-C287D62491D8}"/>
            </c:ext>
          </c:extLst>
        </c:ser>
        <c:ser>
          <c:idx val="1"/>
          <c:order val="1"/>
          <c:tx>
            <c:strRef>
              <c:f>'34'!$C$6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'34'!$B$7</c:f>
              <c:numCache>
                <c:formatCode>0.00</c:formatCode>
                <c:ptCount val="1"/>
                <c:pt idx="0">
                  <c:v>3.3911281833819511</c:v>
                </c:pt>
              </c:numCache>
            </c:numRef>
          </c:xVal>
          <c:yVal>
            <c:numRef>
              <c:f>'34'!$C$7</c:f>
              <c:numCache>
                <c:formatCode>0.00</c:formatCode>
                <c:ptCount val="1"/>
                <c:pt idx="0">
                  <c:v>0.46665024266619282</c:v>
                </c:pt>
              </c:numCache>
            </c:numRef>
          </c:yVal>
          <c:smooth val="0"/>
          <c:extLst>
            <c:ext xmlns:c16="http://schemas.microsoft.com/office/drawing/2014/chart" uri="{C3380CC4-5D6E-409C-BE32-E72D297353CC}">
              <c16:uniqueId val="{00000002-FC95-45C5-A2F5-C287D62491D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27-4C11-8053-1750DEDEFB82}"/>
              </c:ext>
            </c:extLst>
          </c:dPt>
          <c:dLbls>
            <c:delete val="1"/>
          </c:dLbls>
          <c:xVal>
            <c:numRef>
              <c:f>'3'!$B$7</c:f>
              <c:numCache>
                <c:formatCode>0.00</c:formatCode>
                <c:ptCount val="1"/>
                <c:pt idx="0">
                  <c:v>3.3911281833819511</c:v>
                </c:pt>
              </c:numCache>
            </c:numRef>
          </c:xVal>
          <c:yVal>
            <c:numRef>
              <c:f>'3'!$C$9</c:f>
              <c:numCache>
                <c:formatCode>0.00</c:formatCode>
                <c:ptCount val="1"/>
                <c:pt idx="0">
                  <c:v>0.42178503759489483</c:v>
                </c:pt>
              </c:numCache>
            </c:numRef>
          </c:yVal>
          <c:smooth val="0"/>
          <c:extLst>
            <c:ext xmlns:c16="http://schemas.microsoft.com/office/drawing/2014/chart" uri="{C3380CC4-5D6E-409C-BE32-E72D297353CC}">
              <c16:uniqueId val="{00000001-0327-4C11-8053-1750DEDEFB82}"/>
            </c:ext>
          </c:extLst>
        </c:ser>
        <c:ser>
          <c:idx val="1"/>
          <c:order val="1"/>
          <c:tx>
            <c:strRef>
              <c:f>'3'!$C$6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'3'!$B$7</c:f>
              <c:numCache>
                <c:formatCode>0.00</c:formatCode>
                <c:ptCount val="1"/>
                <c:pt idx="0">
                  <c:v>3.3911281833819511</c:v>
                </c:pt>
              </c:numCache>
            </c:numRef>
          </c:xVal>
          <c:yVal>
            <c:numRef>
              <c:f>'3'!$C$7</c:f>
              <c:numCache>
                <c:formatCode>0.00</c:formatCode>
                <c:ptCount val="1"/>
                <c:pt idx="0">
                  <c:v>0.46665024266619282</c:v>
                </c:pt>
              </c:numCache>
            </c:numRef>
          </c:yVal>
          <c:smooth val="0"/>
          <c:extLst>
            <c:ext xmlns:c16="http://schemas.microsoft.com/office/drawing/2014/chart" uri="{C3380CC4-5D6E-409C-BE32-E72D297353CC}">
              <c16:uniqueId val="{00000002-0327-4C11-8053-1750DEDEFB82}"/>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'35'!$B$9</c:f>
              <c:numCache>
                <c:formatCode>0.00</c:formatCode>
                <c:ptCount val="1"/>
                <c:pt idx="0">
                  <c:v>0</c:v>
                </c:pt>
              </c:numCache>
            </c:numRef>
          </c:xVal>
          <c:yVal>
            <c:numRef>
              <c:f>'35'!$Y$59</c:f>
              <c:numCache>
                <c:formatCode>0</c:formatCode>
                <c:ptCount val="1"/>
                <c:pt idx="0">
                  <c:v>1305</c:v>
                </c:pt>
              </c:numCache>
            </c:numRef>
          </c:yVal>
          <c:smooth val="0"/>
          <c:extLst>
            <c:ext xmlns:c16="http://schemas.microsoft.com/office/drawing/2014/chart" uri="{C3380CC4-5D6E-409C-BE32-E72D297353CC}">
              <c16:uniqueId val="{00000000-F68C-4DC9-8C6E-0C72C9548C25}"/>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'35'!$C$8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C42-44B5-A85A-65266AAEAC7C}"/>
              </c:ext>
            </c:extLst>
          </c:dPt>
          <c:dLbls>
            <c:delete val="1"/>
          </c:dLbls>
          <c:xVal>
            <c:numRef>
              <c:f>'35'!$B$7</c:f>
              <c:numCache>
                <c:formatCode>0.00</c:formatCode>
                <c:ptCount val="1"/>
                <c:pt idx="0">
                  <c:v>3.3911281833819511</c:v>
                </c:pt>
              </c:numCache>
            </c:numRef>
          </c:xVal>
          <c:yVal>
            <c:numRef>
              <c:f>'35'!$C$9</c:f>
              <c:numCache>
                <c:formatCode>0.00</c:formatCode>
                <c:ptCount val="1"/>
                <c:pt idx="0">
                  <c:v>0.42178503759489483</c:v>
                </c:pt>
              </c:numCache>
            </c:numRef>
          </c:yVal>
          <c:smooth val="0"/>
          <c:extLst>
            <c:ext xmlns:c16="http://schemas.microsoft.com/office/drawing/2014/chart" uri="{C3380CC4-5D6E-409C-BE32-E72D297353CC}">
              <c16:uniqueId val="{00000001-EC42-44B5-A85A-65266AAEAC7C}"/>
            </c:ext>
          </c:extLst>
        </c:ser>
        <c:ser>
          <c:idx val="1"/>
          <c:order val="1"/>
          <c:tx>
            <c:strRef>
              <c:f>'35'!$C$6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'35'!$B$7</c:f>
              <c:numCache>
                <c:formatCode>0.00</c:formatCode>
                <c:ptCount val="1"/>
                <c:pt idx="0">
                  <c:v>3.3911281833819511</c:v>
                </c:pt>
              </c:numCache>
            </c:numRef>
          </c:xVal>
          <c:yVal>
            <c:numRef>
              <c:f>'35'!$C$7</c:f>
              <c:numCache>
                <c:formatCode>0.00</c:formatCode>
                <c:ptCount val="1"/>
                <c:pt idx="0">
                  <c:v>0.46665024266619282</c:v>
                </c:pt>
              </c:numCache>
            </c:numRef>
          </c:yVal>
          <c:smooth val="0"/>
          <c:extLst>
            <c:ext xmlns:c16="http://schemas.microsoft.com/office/drawing/2014/chart" uri="{C3380CC4-5D6E-409C-BE32-E72D297353CC}">
              <c16:uniqueId val="{00000002-EC42-44B5-A85A-65266AAEAC7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'36'!$B$9</c:f>
              <c:numCache>
                <c:formatCode>0.00</c:formatCode>
                <c:ptCount val="1"/>
                <c:pt idx="0">
                  <c:v>0</c:v>
                </c:pt>
              </c:numCache>
            </c:numRef>
          </c:xVal>
          <c:yVal>
            <c:numRef>
              <c:f>'36'!$Y$59</c:f>
              <c:numCache>
                <c:formatCode>0</c:formatCode>
                <c:ptCount val="1"/>
                <c:pt idx="0">
                  <c:v>1305</c:v>
                </c:pt>
              </c:numCache>
            </c:numRef>
          </c:yVal>
          <c:smooth val="0"/>
          <c:extLst>
            <c:ext xmlns:c16="http://schemas.microsoft.com/office/drawing/2014/chart" uri="{C3380CC4-5D6E-409C-BE32-E72D297353CC}">
              <c16:uniqueId val="{00000000-96DD-4F77-A63F-AB920A6CA493}"/>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'36'!$C$8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BDA-4243-AC8D-EFD45B298334}"/>
              </c:ext>
            </c:extLst>
          </c:dPt>
          <c:dLbls>
            <c:delete val="1"/>
          </c:dLbls>
          <c:xVal>
            <c:numRef>
              <c:f>'36'!$B$7</c:f>
              <c:numCache>
                <c:formatCode>0.00</c:formatCode>
                <c:ptCount val="1"/>
                <c:pt idx="0">
                  <c:v>3.3911281833819511</c:v>
                </c:pt>
              </c:numCache>
            </c:numRef>
          </c:xVal>
          <c:yVal>
            <c:numRef>
              <c:f>'36'!$C$9</c:f>
              <c:numCache>
                <c:formatCode>0.00</c:formatCode>
                <c:ptCount val="1"/>
                <c:pt idx="0">
                  <c:v>0.42178503759489483</c:v>
                </c:pt>
              </c:numCache>
            </c:numRef>
          </c:yVal>
          <c:smooth val="0"/>
          <c:extLst>
            <c:ext xmlns:c16="http://schemas.microsoft.com/office/drawing/2014/chart" uri="{C3380CC4-5D6E-409C-BE32-E72D297353CC}">
              <c16:uniqueId val="{00000001-4BDA-4243-AC8D-EFD45B298334}"/>
            </c:ext>
          </c:extLst>
        </c:ser>
        <c:ser>
          <c:idx val="1"/>
          <c:order val="1"/>
          <c:tx>
            <c:strRef>
              <c:f>'36'!$C$6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'36'!$B$7</c:f>
              <c:numCache>
                <c:formatCode>0.00</c:formatCode>
                <c:ptCount val="1"/>
                <c:pt idx="0">
                  <c:v>3.3911281833819511</c:v>
                </c:pt>
              </c:numCache>
            </c:numRef>
          </c:xVal>
          <c:yVal>
            <c:numRef>
              <c:f>'36'!$C$7</c:f>
              <c:numCache>
                <c:formatCode>0.00</c:formatCode>
                <c:ptCount val="1"/>
                <c:pt idx="0">
                  <c:v>0.46665024266619282</c:v>
                </c:pt>
              </c:numCache>
            </c:numRef>
          </c:yVal>
          <c:smooth val="0"/>
          <c:extLst>
            <c:ext xmlns:c16="http://schemas.microsoft.com/office/drawing/2014/chart" uri="{C3380CC4-5D6E-409C-BE32-E72D297353CC}">
              <c16:uniqueId val="{00000002-4BDA-4243-AC8D-EFD45B29833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'37'!$B$9</c:f>
              <c:numCache>
                <c:formatCode>0.00</c:formatCode>
                <c:ptCount val="1"/>
                <c:pt idx="0">
                  <c:v>0</c:v>
                </c:pt>
              </c:numCache>
            </c:numRef>
          </c:xVal>
          <c:yVal>
            <c:numRef>
              <c:f>'37'!$Y$59</c:f>
              <c:numCache>
                <c:formatCode>0</c:formatCode>
                <c:ptCount val="1"/>
                <c:pt idx="0">
                  <c:v>1305</c:v>
                </c:pt>
              </c:numCache>
            </c:numRef>
          </c:yVal>
          <c:smooth val="0"/>
          <c:extLst>
            <c:ext xmlns:c16="http://schemas.microsoft.com/office/drawing/2014/chart" uri="{C3380CC4-5D6E-409C-BE32-E72D297353CC}">
              <c16:uniqueId val="{00000000-7BA0-4DA6-801C-BBF6472762D9}"/>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'37'!$C$8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54F-4E3F-8B52-56FDCCB187C1}"/>
              </c:ext>
            </c:extLst>
          </c:dPt>
          <c:dLbls>
            <c:delete val="1"/>
          </c:dLbls>
          <c:xVal>
            <c:numRef>
              <c:f>'37'!$B$7</c:f>
              <c:numCache>
                <c:formatCode>0.00</c:formatCode>
                <c:ptCount val="1"/>
                <c:pt idx="0">
                  <c:v>3.3911281833819511</c:v>
                </c:pt>
              </c:numCache>
            </c:numRef>
          </c:xVal>
          <c:yVal>
            <c:numRef>
              <c:f>'37'!$C$9</c:f>
              <c:numCache>
                <c:formatCode>0.00</c:formatCode>
                <c:ptCount val="1"/>
                <c:pt idx="0">
                  <c:v>0.42178503759489483</c:v>
                </c:pt>
              </c:numCache>
            </c:numRef>
          </c:yVal>
          <c:smooth val="0"/>
          <c:extLst>
            <c:ext xmlns:c16="http://schemas.microsoft.com/office/drawing/2014/chart" uri="{C3380CC4-5D6E-409C-BE32-E72D297353CC}">
              <c16:uniqueId val="{00000001-554F-4E3F-8B52-56FDCCB187C1}"/>
            </c:ext>
          </c:extLst>
        </c:ser>
        <c:ser>
          <c:idx val="1"/>
          <c:order val="1"/>
          <c:tx>
            <c:strRef>
              <c:f>'37'!$C$6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'37'!$B$7</c:f>
              <c:numCache>
                <c:formatCode>0.00</c:formatCode>
                <c:ptCount val="1"/>
                <c:pt idx="0">
                  <c:v>3.3911281833819511</c:v>
                </c:pt>
              </c:numCache>
            </c:numRef>
          </c:xVal>
          <c:yVal>
            <c:numRef>
              <c:f>'37'!$C$7</c:f>
              <c:numCache>
                <c:formatCode>0.00</c:formatCode>
                <c:ptCount val="1"/>
                <c:pt idx="0">
                  <c:v>0.46665024266619282</c:v>
                </c:pt>
              </c:numCache>
            </c:numRef>
          </c:yVal>
          <c:smooth val="0"/>
          <c:extLst>
            <c:ext xmlns:c16="http://schemas.microsoft.com/office/drawing/2014/chart" uri="{C3380CC4-5D6E-409C-BE32-E72D297353CC}">
              <c16:uniqueId val="{00000002-554F-4E3F-8B52-56FDCCB187C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'38'!$B$9</c:f>
              <c:numCache>
                <c:formatCode>0.00</c:formatCode>
                <c:ptCount val="1"/>
                <c:pt idx="0">
                  <c:v>0</c:v>
                </c:pt>
              </c:numCache>
            </c:numRef>
          </c:xVal>
          <c:yVal>
            <c:numRef>
              <c:f>'38'!$Y$59</c:f>
              <c:numCache>
                <c:formatCode>0</c:formatCode>
                <c:ptCount val="1"/>
                <c:pt idx="0">
                  <c:v>1305</c:v>
                </c:pt>
              </c:numCache>
            </c:numRef>
          </c:yVal>
          <c:smooth val="0"/>
          <c:extLst>
            <c:ext xmlns:c16="http://schemas.microsoft.com/office/drawing/2014/chart" uri="{C3380CC4-5D6E-409C-BE32-E72D297353CC}">
              <c16:uniqueId val="{00000000-DE45-4F95-A6FE-03F7F51C0F5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'38'!$C$8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627-458D-811D-A5761D988434}"/>
              </c:ext>
            </c:extLst>
          </c:dPt>
          <c:dLbls>
            <c:delete val="1"/>
          </c:dLbls>
          <c:xVal>
            <c:numRef>
              <c:f>'38'!$B$7</c:f>
              <c:numCache>
                <c:formatCode>0.00</c:formatCode>
                <c:ptCount val="1"/>
                <c:pt idx="0">
                  <c:v>3.3911281833819511</c:v>
                </c:pt>
              </c:numCache>
            </c:numRef>
          </c:xVal>
          <c:yVal>
            <c:numRef>
              <c:f>'38'!$C$9</c:f>
              <c:numCache>
                <c:formatCode>0.00</c:formatCode>
                <c:ptCount val="1"/>
                <c:pt idx="0">
                  <c:v>0.42178503759489483</c:v>
                </c:pt>
              </c:numCache>
            </c:numRef>
          </c:yVal>
          <c:smooth val="0"/>
          <c:extLst>
            <c:ext xmlns:c16="http://schemas.microsoft.com/office/drawing/2014/chart" uri="{C3380CC4-5D6E-409C-BE32-E72D297353CC}">
              <c16:uniqueId val="{00000001-5627-458D-811D-A5761D988434}"/>
            </c:ext>
          </c:extLst>
        </c:ser>
        <c:ser>
          <c:idx val="1"/>
          <c:order val="1"/>
          <c:tx>
            <c:strRef>
              <c:f>'38'!$C$6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'38'!$B$7</c:f>
              <c:numCache>
                <c:formatCode>0.00</c:formatCode>
                <c:ptCount val="1"/>
                <c:pt idx="0">
                  <c:v>3.3911281833819511</c:v>
                </c:pt>
              </c:numCache>
            </c:numRef>
          </c:xVal>
          <c:yVal>
            <c:numRef>
              <c:f>'38'!$C$7</c:f>
              <c:numCache>
                <c:formatCode>0.00</c:formatCode>
                <c:ptCount val="1"/>
                <c:pt idx="0">
                  <c:v>0.46665024266619282</c:v>
                </c:pt>
              </c:numCache>
            </c:numRef>
          </c:yVal>
          <c:smooth val="0"/>
          <c:extLst>
            <c:ext xmlns:c16="http://schemas.microsoft.com/office/drawing/2014/chart" uri="{C3380CC4-5D6E-409C-BE32-E72D297353CC}">
              <c16:uniqueId val="{00000002-5627-458D-811D-A5761D98843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'39'!$B$9</c:f>
              <c:numCache>
                <c:formatCode>0.00</c:formatCode>
                <c:ptCount val="1"/>
                <c:pt idx="0">
                  <c:v>0</c:v>
                </c:pt>
              </c:numCache>
            </c:numRef>
          </c:xVal>
          <c:yVal>
            <c:numRef>
              <c:f>'39'!$Y$59</c:f>
              <c:numCache>
                <c:formatCode>0</c:formatCode>
                <c:ptCount val="1"/>
                <c:pt idx="0">
                  <c:v>1305</c:v>
                </c:pt>
              </c:numCache>
            </c:numRef>
          </c:yVal>
          <c:smooth val="0"/>
          <c:extLst>
            <c:ext xmlns:c16="http://schemas.microsoft.com/office/drawing/2014/chart" uri="{C3380CC4-5D6E-409C-BE32-E72D297353CC}">
              <c16:uniqueId val="{00000000-05E9-4952-889D-39D621FF2E57}"/>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'39'!$C$8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8C8-4C56-AB75-CC60FC8B0859}"/>
              </c:ext>
            </c:extLst>
          </c:dPt>
          <c:dLbls>
            <c:delete val="1"/>
          </c:dLbls>
          <c:xVal>
            <c:numRef>
              <c:f>'39'!$B$7</c:f>
              <c:numCache>
                <c:formatCode>0.00</c:formatCode>
                <c:ptCount val="1"/>
                <c:pt idx="0">
                  <c:v>3.3911281833819511</c:v>
                </c:pt>
              </c:numCache>
            </c:numRef>
          </c:xVal>
          <c:yVal>
            <c:numRef>
              <c:f>'39'!$C$9</c:f>
              <c:numCache>
                <c:formatCode>0.00</c:formatCode>
                <c:ptCount val="1"/>
                <c:pt idx="0">
                  <c:v>0.42178503759489483</c:v>
                </c:pt>
              </c:numCache>
            </c:numRef>
          </c:yVal>
          <c:smooth val="0"/>
          <c:extLst>
            <c:ext xmlns:c16="http://schemas.microsoft.com/office/drawing/2014/chart" uri="{C3380CC4-5D6E-409C-BE32-E72D297353CC}">
              <c16:uniqueId val="{00000001-28C8-4C56-AB75-CC60FC8B0859}"/>
            </c:ext>
          </c:extLst>
        </c:ser>
        <c:ser>
          <c:idx val="1"/>
          <c:order val="1"/>
          <c:tx>
            <c:strRef>
              <c:f>'39'!$C$6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'39'!$B$7</c:f>
              <c:numCache>
                <c:formatCode>0.00</c:formatCode>
                <c:ptCount val="1"/>
                <c:pt idx="0">
                  <c:v>3.3911281833819511</c:v>
                </c:pt>
              </c:numCache>
            </c:numRef>
          </c:xVal>
          <c:yVal>
            <c:numRef>
              <c:f>'39'!$C$7</c:f>
              <c:numCache>
                <c:formatCode>0.00</c:formatCode>
                <c:ptCount val="1"/>
                <c:pt idx="0">
                  <c:v>0.46665024266619282</c:v>
                </c:pt>
              </c:numCache>
            </c:numRef>
          </c:yVal>
          <c:smooth val="0"/>
          <c:extLst>
            <c:ext xmlns:c16="http://schemas.microsoft.com/office/drawing/2014/chart" uri="{C3380CC4-5D6E-409C-BE32-E72D297353CC}">
              <c16:uniqueId val="{00000002-28C8-4C56-AB75-CC60FC8B085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'4'!$B$9</c:f>
              <c:numCache>
                <c:formatCode>0.00</c:formatCode>
                <c:ptCount val="1"/>
                <c:pt idx="0">
                  <c:v>0</c:v>
                </c:pt>
              </c:numCache>
            </c:numRef>
          </c:xVal>
          <c:yVal>
            <c:numRef>
              <c:f>'4'!$Y$59</c:f>
              <c:numCache>
                <c:formatCode>0</c:formatCode>
                <c:ptCount val="1"/>
                <c:pt idx="0">
                  <c:v>1305</c:v>
                </c:pt>
              </c:numCache>
            </c:numRef>
          </c:yVal>
          <c:smooth val="0"/>
          <c:extLst>
            <c:ext xmlns:c16="http://schemas.microsoft.com/office/drawing/2014/chart" uri="{C3380CC4-5D6E-409C-BE32-E72D297353CC}">
              <c16:uniqueId val="{00000000-1A09-43B9-B650-791F3A4A209B}"/>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'40'!$B$9</c:f>
              <c:numCache>
                <c:formatCode>0.00</c:formatCode>
                <c:ptCount val="1"/>
                <c:pt idx="0">
                  <c:v>0</c:v>
                </c:pt>
              </c:numCache>
            </c:numRef>
          </c:xVal>
          <c:yVal>
            <c:numRef>
              <c:f>'40'!$Y$59</c:f>
              <c:numCache>
                <c:formatCode>0</c:formatCode>
                <c:ptCount val="1"/>
                <c:pt idx="0">
                  <c:v>1305</c:v>
                </c:pt>
              </c:numCache>
            </c:numRef>
          </c:yVal>
          <c:smooth val="0"/>
          <c:extLst>
            <c:ext xmlns:c16="http://schemas.microsoft.com/office/drawing/2014/chart" uri="{C3380CC4-5D6E-409C-BE32-E72D297353CC}">
              <c16:uniqueId val="{00000000-A828-43C3-AE21-9C24DE57C11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'40'!$C$8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A60-4231-A180-AEE93CE10E97}"/>
              </c:ext>
            </c:extLst>
          </c:dPt>
          <c:dLbls>
            <c:delete val="1"/>
          </c:dLbls>
          <c:xVal>
            <c:numRef>
              <c:f>'40'!$B$7</c:f>
              <c:numCache>
                <c:formatCode>0.00</c:formatCode>
                <c:ptCount val="1"/>
                <c:pt idx="0">
                  <c:v>3.3911281833819511</c:v>
                </c:pt>
              </c:numCache>
            </c:numRef>
          </c:xVal>
          <c:yVal>
            <c:numRef>
              <c:f>'40'!$C$9</c:f>
              <c:numCache>
                <c:formatCode>0.00</c:formatCode>
                <c:ptCount val="1"/>
                <c:pt idx="0">
                  <c:v>0.42178503759489483</c:v>
                </c:pt>
              </c:numCache>
            </c:numRef>
          </c:yVal>
          <c:smooth val="0"/>
          <c:extLst>
            <c:ext xmlns:c16="http://schemas.microsoft.com/office/drawing/2014/chart" uri="{C3380CC4-5D6E-409C-BE32-E72D297353CC}">
              <c16:uniqueId val="{00000001-4A60-4231-A180-AEE93CE10E97}"/>
            </c:ext>
          </c:extLst>
        </c:ser>
        <c:ser>
          <c:idx val="1"/>
          <c:order val="1"/>
          <c:tx>
            <c:strRef>
              <c:f>'40'!$C$6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'40'!$B$7</c:f>
              <c:numCache>
                <c:formatCode>0.00</c:formatCode>
                <c:ptCount val="1"/>
                <c:pt idx="0">
                  <c:v>3.3911281833819511</c:v>
                </c:pt>
              </c:numCache>
            </c:numRef>
          </c:xVal>
          <c:yVal>
            <c:numRef>
              <c:f>'40'!$C$7</c:f>
              <c:numCache>
                <c:formatCode>0.00</c:formatCode>
                <c:ptCount val="1"/>
                <c:pt idx="0">
                  <c:v>0.46665024266619282</c:v>
                </c:pt>
              </c:numCache>
            </c:numRef>
          </c:yVal>
          <c:smooth val="0"/>
          <c:extLst>
            <c:ext xmlns:c16="http://schemas.microsoft.com/office/drawing/2014/chart" uri="{C3380CC4-5D6E-409C-BE32-E72D297353CC}">
              <c16:uniqueId val="{00000002-4A60-4231-A180-AEE93CE10E97}"/>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'41'!$B$9</c:f>
              <c:numCache>
                <c:formatCode>0.00</c:formatCode>
                <c:ptCount val="1"/>
                <c:pt idx="0">
                  <c:v>0</c:v>
                </c:pt>
              </c:numCache>
            </c:numRef>
          </c:xVal>
          <c:yVal>
            <c:numRef>
              <c:f>'41'!$Y$59</c:f>
              <c:numCache>
                <c:formatCode>0</c:formatCode>
                <c:ptCount val="1"/>
                <c:pt idx="0">
                  <c:v>1305</c:v>
                </c:pt>
              </c:numCache>
            </c:numRef>
          </c:yVal>
          <c:smooth val="0"/>
          <c:extLst>
            <c:ext xmlns:c16="http://schemas.microsoft.com/office/drawing/2014/chart" uri="{C3380CC4-5D6E-409C-BE32-E72D297353CC}">
              <c16:uniqueId val="{00000000-584A-4761-BC65-B5A28C9C2BFF}"/>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'41'!$C$8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1B1-4FC7-A5E7-51C794190FA0}"/>
              </c:ext>
            </c:extLst>
          </c:dPt>
          <c:dLbls>
            <c:delete val="1"/>
          </c:dLbls>
          <c:xVal>
            <c:numRef>
              <c:f>'41'!$B$7</c:f>
              <c:numCache>
                <c:formatCode>0.00</c:formatCode>
                <c:ptCount val="1"/>
                <c:pt idx="0">
                  <c:v>3.3911281833819511</c:v>
                </c:pt>
              </c:numCache>
            </c:numRef>
          </c:xVal>
          <c:yVal>
            <c:numRef>
              <c:f>'41'!$C$9</c:f>
              <c:numCache>
                <c:formatCode>0.00</c:formatCode>
                <c:ptCount val="1"/>
                <c:pt idx="0">
                  <c:v>0.42178503759489483</c:v>
                </c:pt>
              </c:numCache>
            </c:numRef>
          </c:yVal>
          <c:smooth val="0"/>
          <c:extLst>
            <c:ext xmlns:c16="http://schemas.microsoft.com/office/drawing/2014/chart" uri="{C3380CC4-5D6E-409C-BE32-E72D297353CC}">
              <c16:uniqueId val="{00000001-C1B1-4FC7-A5E7-51C794190FA0}"/>
            </c:ext>
          </c:extLst>
        </c:ser>
        <c:ser>
          <c:idx val="1"/>
          <c:order val="1"/>
          <c:tx>
            <c:strRef>
              <c:f>'41'!$C$6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'41'!$B$7</c:f>
              <c:numCache>
                <c:formatCode>0.00</c:formatCode>
                <c:ptCount val="1"/>
                <c:pt idx="0">
                  <c:v>3.3911281833819511</c:v>
                </c:pt>
              </c:numCache>
            </c:numRef>
          </c:xVal>
          <c:yVal>
            <c:numRef>
              <c:f>'41'!$C$7</c:f>
              <c:numCache>
                <c:formatCode>0.00</c:formatCode>
                <c:ptCount val="1"/>
                <c:pt idx="0">
                  <c:v>0.46665024266619282</c:v>
                </c:pt>
              </c:numCache>
            </c:numRef>
          </c:yVal>
          <c:smooth val="0"/>
          <c:extLst>
            <c:ext xmlns:c16="http://schemas.microsoft.com/office/drawing/2014/chart" uri="{C3380CC4-5D6E-409C-BE32-E72D297353CC}">
              <c16:uniqueId val="{00000002-C1B1-4FC7-A5E7-51C794190FA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'42'!$B$9</c:f>
              <c:numCache>
                <c:formatCode>0.00</c:formatCode>
                <c:ptCount val="1"/>
                <c:pt idx="0">
                  <c:v>0</c:v>
                </c:pt>
              </c:numCache>
            </c:numRef>
          </c:xVal>
          <c:yVal>
            <c:numRef>
              <c:f>'42'!$Y$59</c:f>
              <c:numCache>
                <c:formatCode>0</c:formatCode>
                <c:ptCount val="1"/>
                <c:pt idx="0">
                  <c:v>1305</c:v>
                </c:pt>
              </c:numCache>
            </c:numRef>
          </c:yVal>
          <c:smooth val="0"/>
          <c:extLst>
            <c:ext xmlns:c16="http://schemas.microsoft.com/office/drawing/2014/chart" uri="{C3380CC4-5D6E-409C-BE32-E72D297353CC}">
              <c16:uniqueId val="{00000000-E177-40FC-928B-989691CEBC81}"/>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'42'!$C$8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C6B-41DA-A5C2-2B1884DB47C1}"/>
              </c:ext>
            </c:extLst>
          </c:dPt>
          <c:dLbls>
            <c:delete val="1"/>
          </c:dLbls>
          <c:xVal>
            <c:numRef>
              <c:f>'42'!$B$7</c:f>
              <c:numCache>
                <c:formatCode>0.00</c:formatCode>
                <c:ptCount val="1"/>
                <c:pt idx="0">
                  <c:v>3.3911281833819511</c:v>
                </c:pt>
              </c:numCache>
            </c:numRef>
          </c:xVal>
          <c:yVal>
            <c:numRef>
              <c:f>'42'!$C$9</c:f>
              <c:numCache>
                <c:formatCode>0.00</c:formatCode>
                <c:ptCount val="1"/>
                <c:pt idx="0">
                  <c:v>0.42178503759489483</c:v>
                </c:pt>
              </c:numCache>
            </c:numRef>
          </c:yVal>
          <c:smooth val="0"/>
          <c:extLst>
            <c:ext xmlns:c16="http://schemas.microsoft.com/office/drawing/2014/chart" uri="{C3380CC4-5D6E-409C-BE32-E72D297353CC}">
              <c16:uniqueId val="{00000001-FC6B-41DA-A5C2-2B1884DB47C1}"/>
            </c:ext>
          </c:extLst>
        </c:ser>
        <c:ser>
          <c:idx val="1"/>
          <c:order val="1"/>
          <c:tx>
            <c:strRef>
              <c:f>'42'!$C$6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'42'!$B$7</c:f>
              <c:numCache>
                <c:formatCode>0.00</c:formatCode>
                <c:ptCount val="1"/>
                <c:pt idx="0">
                  <c:v>3.3911281833819511</c:v>
                </c:pt>
              </c:numCache>
            </c:numRef>
          </c:xVal>
          <c:yVal>
            <c:numRef>
              <c:f>'42'!$C$7</c:f>
              <c:numCache>
                <c:formatCode>0.00</c:formatCode>
                <c:ptCount val="1"/>
                <c:pt idx="0">
                  <c:v>0.46665024266619282</c:v>
                </c:pt>
              </c:numCache>
            </c:numRef>
          </c:yVal>
          <c:smooth val="0"/>
          <c:extLst>
            <c:ext xmlns:c16="http://schemas.microsoft.com/office/drawing/2014/chart" uri="{C3380CC4-5D6E-409C-BE32-E72D297353CC}">
              <c16:uniqueId val="{00000002-FC6B-41DA-A5C2-2B1884DB47C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'43'!$B$9</c:f>
              <c:numCache>
                <c:formatCode>0.00</c:formatCode>
                <c:ptCount val="1"/>
                <c:pt idx="0">
                  <c:v>0</c:v>
                </c:pt>
              </c:numCache>
            </c:numRef>
          </c:xVal>
          <c:yVal>
            <c:numRef>
              <c:f>'43'!$Y$59</c:f>
              <c:numCache>
                <c:formatCode>0</c:formatCode>
                <c:ptCount val="1"/>
                <c:pt idx="0">
                  <c:v>1305</c:v>
                </c:pt>
              </c:numCache>
            </c:numRef>
          </c:yVal>
          <c:smooth val="0"/>
          <c:extLst>
            <c:ext xmlns:c16="http://schemas.microsoft.com/office/drawing/2014/chart" uri="{C3380CC4-5D6E-409C-BE32-E72D297353CC}">
              <c16:uniqueId val="{00000000-107F-495F-9606-D4D96114DB66}"/>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'43'!$C$8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168-4445-A04B-5797D2E63224}"/>
              </c:ext>
            </c:extLst>
          </c:dPt>
          <c:dLbls>
            <c:delete val="1"/>
          </c:dLbls>
          <c:xVal>
            <c:numRef>
              <c:f>'43'!$B$7</c:f>
              <c:numCache>
                <c:formatCode>0.00</c:formatCode>
                <c:ptCount val="1"/>
                <c:pt idx="0">
                  <c:v>3.3911281833819511</c:v>
                </c:pt>
              </c:numCache>
            </c:numRef>
          </c:xVal>
          <c:yVal>
            <c:numRef>
              <c:f>'43'!$C$9</c:f>
              <c:numCache>
                <c:formatCode>0.00</c:formatCode>
                <c:ptCount val="1"/>
                <c:pt idx="0">
                  <c:v>0.42178503759489483</c:v>
                </c:pt>
              </c:numCache>
            </c:numRef>
          </c:yVal>
          <c:smooth val="0"/>
          <c:extLst>
            <c:ext xmlns:c16="http://schemas.microsoft.com/office/drawing/2014/chart" uri="{C3380CC4-5D6E-409C-BE32-E72D297353CC}">
              <c16:uniqueId val="{00000001-C168-4445-A04B-5797D2E63224}"/>
            </c:ext>
          </c:extLst>
        </c:ser>
        <c:ser>
          <c:idx val="1"/>
          <c:order val="1"/>
          <c:tx>
            <c:strRef>
              <c:f>'43'!$C$6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'43'!$B$7</c:f>
              <c:numCache>
                <c:formatCode>0.00</c:formatCode>
                <c:ptCount val="1"/>
                <c:pt idx="0">
                  <c:v>3.3911281833819511</c:v>
                </c:pt>
              </c:numCache>
            </c:numRef>
          </c:xVal>
          <c:yVal>
            <c:numRef>
              <c:f>'43'!$C$7</c:f>
              <c:numCache>
                <c:formatCode>0.00</c:formatCode>
                <c:ptCount val="1"/>
                <c:pt idx="0">
                  <c:v>0.46665024266619282</c:v>
                </c:pt>
              </c:numCache>
            </c:numRef>
          </c:yVal>
          <c:smooth val="0"/>
          <c:extLst>
            <c:ext xmlns:c16="http://schemas.microsoft.com/office/drawing/2014/chart" uri="{C3380CC4-5D6E-409C-BE32-E72D297353CC}">
              <c16:uniqueId val="{00000002-C168-4445-A04B-5797D2E6322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'44'!$B$9</c:f>
              <c:numCache>
                <c:formatCode>0.00</c:formatCode>
                <c:ptCount val="1"/>
                <c:pt idx="0">
                  <c:v>0</c:v>
                </c:pt>
              </c:numCache>
            </c:numRef>
          </c:xVal>
          <c:yVal>
            <c:numRef>
              <c:f>'44'!$Y$59</c:f>
              <c:numCache>
                <c:formatCode>0</c:formatCode>
                <c:ptCount val="1"/>
                <c:pt idx="0">
                  <c:v>1305</c:v>
                </c:pt>
              </c:numCache>
            </c:numRef>
          </c:yVal>
          <c:smooth val="0"/>
          <c:extLst>
            <c:ext xmlns:c16="http://schemas.microsoft.com/office/drawing/2014/chart" uri="{C3380CC4-5D6E-409C-BE32-E72D297353CC}">
              <c16:uniqueId val="{00000000-145A-40E7-95A3-01ACD169F01A}"/>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'44'!$C$8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DAB-4B40-9621-2FA949237CD9}"/>
              </c:ext>
            </c:extLst>
          </c:dPt>
          <c:dLbls>
            <c:delete val="1"/>
          </c:dLbls>
          <c:xVal>
            <c:numRef>
              <c:f>'44'!$B$7</c:f>
              <c:numCache>
                <c:formatCode>0.00</c:formatCode>
                <c:ptCount val="1"/>
                <c:pt idx="0">
                  <c:v>3.3911281833819511</c:v>
                </c:pt>
              </c:numCache>
            </c:numRef>
          </c:xVal>
          <c:yVal>
            <c:numRef>
              <c:f>'44'!$C$9</c:f>
              <c:numCache>
                <c:formatCode>0.00</c:formatCode>
                <c:ptCount val="1"/>
                <c:pt idx="0">
                  <c:v>0.42178503759489483</c:v>
                </c:pt>
              </c:numCache>
            </c:numRef>
          </c:yVal>
          <c:smooth val="0"/>
          <c:extLst>
            <c:ext xmlns:c16="http://schemas.microsoft.com/office/drawing/2014/chart" uri="{C3380CC4-5D6E-409C-BE32-E72D297353CC}">
              <c16:uniqueId val="{00000001-1DAB-4B40-9621-2FA949237CD9}"/>
            </c:ext>
          </c:extLst>
        </c:ser>
        <c:ser>
          <c:idx val="1"/>
          <c:order val="1"/>
          <c:tx>
            <c:strRef>
              <c:f>'44'!$C$6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'44'!$B$7</c:f>
              <c:numCache>
                <c:formatCode>0.00</c:formatCode>
                <c:ptCount val="1"/>
                <c:pt idx="0">
                  <c:v>3.3911281833819511</c:v>
                </c:pt>
              </c:numCache>
            </c:numRef>
          </c:xVal>
          <c:yVal>
            <c:numRef>
              <c:f>'44'!$C$7</c:f>
              <c:numCache>
                <c:formatCode>0.00</c:formatCode>
                <c:ptCount val="1"/>
                <c:pt idx="0">
                  <c:v>0.46665024266619282</c:v>
                </c:pt>
              </c:numCache>
            </c:numRef>
          </c:yVal>
          <c:smooth val="0"/>
          <c:extLst>
            <c:ext xmlns:c16="http://schemas.microsoft.com/office/drawing/2014/chart" uri="{C3380CC4-5D6E-409C-BE32-E72D297353CC}">
              <c16:uniqueId val="{00000002-1DAB-4B40-9621-2FA949237CD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E33-4F93-B12B-70383A683E51}"/>
              </c:ext>
            </c:extLst>
          </c:dPt>
          <c:dLbls>
            <c:delete val="1"/>
          </c:dLbls>
          <c:xVal>
            <c:numRef>
              <c:f>'4'!$B$7</c:f>
              <c:numCache>
                <c:formatCode>0.00</c:formatCode>
                <c:ptCount val="1"/>
                <c:pt idx="0">
                  <c:v>3.3911281833819511</c:v>
                </c:pt>
              </c:numCache>
            </c:numRef>
          </c:xVal>
          <c:yVal>
            <c:numRef>
              <c:f>'4'!$C$9</c:f>
              <c:numCache>
                <c:formatCode>0.00</c:formatCode>
                <c:ptCount val="1"/>
                <c:pt idx="0">
                  <c:v>0.42178503759489483</c:v>
                </c:pt>
              </c:numCache>
            </c:numRef>
          </c:yVal>
          <c:smooth val="0"/>
          <c:extLst>
            <c:ext xmlns:c16="http://schemas.microsoft.com/office/drawing/2014/chart" uri="{C3380CC4-5D6E-409C-BE32-E72D297353CC}">
              <c16:uniqueId val="{00000001-3E33-4F93-B12B-70383A683E51}"/>
            </c:ext>
          </c:extLst>
        </c:ser>
        <c:ser>
          <c:idx val="1"/>
          <c:order val="1"/>
          <c:tx>
            <c:strRef>
              <c:f>'4'!$C$6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'4'!$B$7</c:f>
              <c:numCache>
                <c:formatCode>0.00</c:formatCode>
                <c:ptCount val="1"/>
                <c:pt idx="0">
                  <c:v>3.3911281833819511</c:v>
                </c:pt>
              </c:numCache>
            </c:numRef>
          </c:xVal>
          <c:yVal>
            <c:numRef>
              <c:f>'4'!$C$7</c:f>
              <c:numCache>
                <c:formatCode>0.00</c:formatCode>
                <c:ptCount val="1"/>
                <c:pt idx="0">
                  <c:v>0.46665024266619282</c:v>
                </c:pt>
              </c:numCache>
            </c:numRef>
          </c:yVal>
          <c:smooth val="0"/>
          <c:extLst>
            <c:ext xmlns:c16="http://schemas.microsoft.com/office/drawing/2014/chart" uri="{C3380CC4-5D6E-409C-BE32-E72D297353CC}">
              <c16:uniqueId val="{00000002-3E33-4F93-B12B-70383A683E5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'45'!$B$9</c:f>
              <c:numCache>
                <c:formatCode>0.00</c:formatCode>
                <c:ptCount val="1"/>
                <c:pt idx="0">
                  <c:v>0</c:v>
                </c:pt>
              </c:numCache>
            </c:numRef>
          </c:xVal>
          <c:yVal>
            <c:numRef>
              <c:f>'45'!$Y$59</c:f>
              <c:numCache>
                <c:formatCode>0</c:formatCode>
                <c:ptCount val="1"/>
                <c:pt idx="0">
                  <c:v>1305</c:v>
                </c:pt>
              </c:numCache>
            </c:numRef>
          </c:yVal>
          <c:smooth val="0"/>
          <c:extLst>
            <c:ext xmlns:c16="http://schemas.microsoft.com/office/drawing/2014/chart" uri="{C3380CC4-5D6E-409C-BE32-E72D297353CC}">
              <c16:uniqueId val="{00000000-A651-452A-8834-379E931C3F53}"/>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'45'!$C$8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07B-415C-978A-E1A61697110E}"/>
              </c:ext>
            </c:extLst>
          </c:dPt>
          <c:dLbls>
            <c:delete val="1"/>
          </c:dLbls>
          <c:xVal>
            <c:numRef>
              <c:f>'45'!$B$7</c:f>
              <c:numCache>
                <c:formatCode>0.00</c:formatCode>
                <c:ptCount val="1"/>
                <c:pt idx="0">
                  <c:v>3.3911281833819511</c:v>
                </c:pt>
              </c:numCache>
            </c:numRef>
          </c:xVal>
          <c:yVal>
            <c:numRef>
              <c:f>'45'!$C$9</c:f>
              <c:numCache>
                <c:formatCode>0.00</c:formatCode>
                <c:ptCount val="1"/>
                <c:pt idx="0">
                  <c:v>0.42178503759489483</c:v>
                </c:pt>
              </c:numCache>
            </c:numRef>
          </c:yVal>
          <c:smooth val="0"/>
          <c:extLst>
            <c:ext xmlns:c16="http://schemas.microsoft.com/office/drawing/2014/chart" uri="{C3380CC4-5D6E-409C-BE32-E72D297353CC}">
              <c16:uniqueId val="{00000001-707B-415C-978A-E1A61697110E}"/>
            </c:ext>
          </c:extLst>
        </c:ser>
        <c:ser>
          <c:idx val="1"/>
          <c:order val="1"/>
          <c:tx>
            <c:strRef>
              <c:f>'45'!$C$6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'45'!$B$7</c:f>
              <c:numCache>
                <c:formatCode>0.00</c:formatCode>
                <c:ptCount val="1"/>
                <c:pt idx="0">
                  <c:v>3.3911281833819511</c:v>
                </c:pt>
              </c:numCache>
            </c:numRef>
          </c:xVal>
          <c:yVal>
            <c:numRef>
              <c:f>'45'!$C$7</c:f>
              <c:numCache>
                <c:formatCode>0.00</c:formatCode>
                <c:ptCount val="1"/>
                <c:pt idx="0">
                  <c:v>0.46665024266619282</c:v>
                </c:pt>
              </c:numCache>
            </c:numRef>
          </c:yVal>
          <c:smooth val="0"/>
          <c:extLst>
            <c:ext xmlns:c16="http://schemas.microsoft.com/office/drawing/2014/chart" uri="{C3380CC4-5D6E-409C-BE32-E72D297353CC}">
              <c16:uniqueId val="{00000002-707B-415C-978A-E1A61697110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'46'!$B$9</c:f>
              <c:numCache>
                <c:formatCode>0.00</c:formatCode>
                <c:ptCount val="1"/>
                <c:pt idx="0">
                  <c:v>0</c:v>
                </c:pt>
              </c:numCache>
            </c:numRef>
          </c:xVal>
          <c:yVal>
            <c:numRef>
              <c:f>'46'!$Y$59</c:f>
              <c:numCache>
                <c:formatCode>0</c:formatCode>
                <c:ptCount val="1"/>
                <c:pt idx="0">
                  <c:v>1305</c:v>
                </c:pt>
              </c:numCache>
            </c:numRef>
          </c:yVal>
          <c:smooth val="0"/>
          <c:extLst>
            <c:ext xmlns:c16="http://schemas.microsoft.com/office/drawing/2014/chart" uri="{C3380CC4-5D6E-409C-BE32-E72D297353CC}">
              <c16:uniqueId val="{00000000-C2B6-45DF-921C-D10AFF8DC9C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'46'!$C$8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188-445D-ABA9-A632BE8AF73A}"/>
              </c:ext>
            </c:extLst>
          </c:dPt>
          <c:dLbls>
            <c:delete val="1"/>
          </c:dLbls>
          <c:xVal>
            <c:numRef>
              <c:f>'46'!$B$7</c:f>
              <c:numCache>
                <c:formatCode>0.00</c:formatCode>
                <c:ptCount val="1"/>
                <c:pt idx="0">
                  <c:v>3.3911281833819511</c:v>
                </c:pt>
              </c:numCache>
            </c:numRef>
          </c:xVal>
          <c:yVal>
            <c:numRef>
              <c:f>'46'!$C$9</c:f>
              <c:numCache>
                <c:formatCode>0.00</c:formatCode>
                <c:ptCount val="1"/>
                <c:pt idx="0">
                  <c:v>0.42178503759489483</c:v>
                </c:pt>
              </c:numCache>
            </c:numRef>
          </c:yVal>
          <c:smooth val="0"/>
          <c:extLst>
            <c:ext xmlns:c16="http://schemas.microsoft.com/office/drawing/2014/chart" uri="{C3380CC4-5D6E-409C-BE32-E72D297353CC}">
              <c16:uniqueId val="{00000001-7188-445D-ABA9-A632BE8AF73A}"/>
            </c:ext>
          </c:extLst>
        </c:ser>
        <c:ser>
          <c:idx val="1"/>
          <c:order val="1"/>
          <c:tx>
            <c:strRef>
              <c:f>'46'!$C$6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'46'!$B$7</c:f>
              <c:numCache>
                <c:formatCode>0.00</c:formatCode>
                <c:ptCount val="1"/>
                <c:pt idx="0">
                  <c:v>3.3911281833819511</c:v>
                </c:pt>
              </c:numCache>
            </c:numRef>
          </c:xVal>
          <c:yVal>
            <c:numRef>
              <c:f>'46'!$C$7</c:f>
              <c:numCache>
                <c:formatCode>0.00</c:formatCode>
                <c:ptCount val="1"/>
                <c:pt idx="0">
                  <c:v>0.46665024266619282</c:v>
                </c:pt>
              </c:numCache>
            </c:numRef>
          </c:yVal>
          <c:smooth val="0"/>
          <c:extLst>
            <c:ext xmlns:c16="http://schemas.microsoft.com/office/drawing/2014/chart" uri="{C3380CC4-5D6E-409C-BE32-E72D297353CC}">
              <c16:uniqueId val="{00000002-7188-445D-ABA9-A632BE8AF73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'47'!$B$9</c:f>
              <c:numCache>
                <c:formatCode>0.00</c:formatCode>
                <c:ptCount val="1"/>
                <c:pt idx="0">
                  <c:v>0</c:v>
                </c:pt>
              </c:numCache>
            </c:numRef>
          </c:xVal>
          <c:yVal>
            <c:numRef>
              <c:f>'47'!$Y$59</c:f>
              <c:numCache>
                <c:formatCode>0</c:formatCode>
                <c:ptCount val="1"/>
                <c:pt idx="0">
                  <c:v>1305</c:v>
                </c:pt>
              </c:numCache>
            </c:numRef>
          </c:yVal>
          <c:smooth val="0"/>
          <c:extLst>
            <c:ext xmlns:c16="http://schemas.microsoft.com/office/drawing/2014/chart" uri="{C3380CC4-5D6E-409C-BE32-E72D297353CC}">
              <c16:uniqueId val="{00000000-BF2C-4D4F-9BD3-EB50BD0C77EE}"/>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'47'!$C$8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C9F-49AA-B965-93C8531133FD}"/>
              </c:ext>
            </c:extLst>
          </c:dPt>
          <c:dLbls>
            <c:delete val="1"/>
          </c:dLbls>
          <c:xVal>
            <c:numRef>
              <c:f>'47'!$B$7</c:f>
              <c:numCache>
                <c:formatCode>0.00</c:formatCode>
                <c:ptCount val="1"/>
                <c:pt idx="0">
                  <c:v>3.3911281833819511</c:v>
                </c:pt>
              </c:numCache>
            </c:numRef>
          </c:xVal>
          <c:yVal>
            <c:numRef>
              <c:f>'47'!$C$9</c:f>
              <c:numCache>
                <c:formatCode>0.00</c:formatCode>
                <c:ptCount val="1"/>
                <c:pt idx="0">
                  <c:v>0.42178503759489483</c:v>
                </c:pt>
              </c:numCache>
            </c:numRef>
          </c:yVal>
          <c:smooth val="0"/>
          <c:extLst>
            <c:ext xmlns:c16="http://schemas.microsoft.com/office/drawing/2014/chart" uri="{C3380CC4-5D6E-409C-BE32-E72D297353CC}">
              <c16:uniqueId val="{00000001-3C9F-49AA-B965-93C8531133FD}"/>
            </c:ext>
          </c:extLst>
        </c:ser>
        <c:ser>
          <c:idx val="1"/>
          <c:order val="1"/>
          <c:tx>
            <c:strRef>
              <c:f>'47'!$C$6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'47'!$B$7</c:f>
              <c:numCache>
                <c:formatCode>0.00</c:formatCode>
                <c:ptCount val="1"/>
                <c:pt idx="0">
                  <c:v>3.3911281833819511</c:v>
                </c:pt>
              </c:numCache>
            </c:numRef>
          </c:xVal>
          <c:yVal>
            <c:numRef>
              <c:f>'47'!$C$7</c:f>
              <c:numCache>
                <c:formatCode>0.00</c:formatCode>
                <c:ptCount val="1"/>
                <c:pt idx="0">
                  <c:v>0.46665024266619282</c:v>
                </c:pt>
              </c:numCache>
            </c:numRef>
          </c:yVal>
          <c:smooth val="0"/>
          <c:extLst>
            <c:ext xmlns:c16="http://schemas.microsoft.com/office/drawing/2014/chart" uri="{C3380CC4-5D6E-409C-BE32-E72D297353CC}">
              <c16:uniqueId val="{00000002-3C9F-49AA-B965-93C8531133F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'48'!$B$9</c:f>
              <c:numCache>
                <c:formatCode>0.00</c:formatCode>
                <c:ptCount val="1"/>
                <c:pt idx="0">
                  <c:v>0</c:v>
                </c:pt>
              </c:numCache>
            </c:numRef>
          </c:xVal>
          <c:yVal>
            <c:numRef>
              <c:f>'48'!$Y$59</c:f>
              <c:numCache>
                <c:formatCode>0</c:formatCode>
                <c:ptCount val="1"/>
                <c:pt idx="0">
                  <c:v>1305</c:v>
                </c:pt>
              </c:numCache>
            </c:numRef>
          </c:yVal>
          <c:smooth val="0"/>
          <c:extLst>
            <c:ext xmlns:c16="http://schemas.microsoft.com/office/drawing/2014/chart" uri="{C3380CC4-5D6E-409C-BE32-E72D297353CC}">
              <c16:uniqueId val="{00000000-47D3-4EC7-9CCE-FB35E9E06D85}"/>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'48'!$C$8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FF9-4BC0-BA4B-931FF12B1F8D}"/>
              </c:ext>
            </c:extLst>
          </c:dPt>
          <c:dLbls>
            <c:delete val="1"/>
          </c:dLbls>
          <c:xVal>
            <c:numRef>
              <c:f>'48'!$B$7</c:f>
              <c:numCache>
                <c:formatCode>0.00</c:formatCode>
                <c:ptCount val="1"/>
                <c:pt idx="0">
                  <c:v>3.3911281833819511</c:v>
                </c:pt>
              </c:numCache>
            </c:numRef>
          </c:xVal>
          <c:yVal>
            <c:numRef>
              <c:f>'48'!$C$9</c:f>
              <c:numCache>
                <c:formatCode>0.00</c:formatCode>
                <c:ptCount val="1"/>
                <c:pt idx="0">
                  <c:v>0.42178503759489483</c:v>
                </c:pt>
              </c:numCache>
            </c:numRef>
          </c:yVal>
          <c:smooth val="0"/>
          <c:extLst>
            <c:ext xmlns:c16="http://schemas.microsoft.com/office/drawing/2014/chart" uri="{C3380CC4-5D6E-409C-BE32-E72D297353CC}">
              <c16:uniqueId val="{00000001-FFF9-4BC0-BA4B-931FF12B1F8D}"/>
            </c:ext>
          </c:extLst>
        </c:ser>
        <c:ser>
          <c:idx val="1"/>
          <c:order val="1"/>
          <c:tx>
            <c:strRef>
              <c:f>'48'!$C$6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'48'!$B$7</c:f>
              <c:numCache>
                <c:formatCode>0.00</c:formatCode>
                <c:ptCount val="1"/>
                <c:pt idx="0">
                  <c:v>3.3911281833819511</c:v>
                </c:pt>
              </c:numCache>
            </c:numRef>
          </c:xVal>
          <c:yVal>
            <c:numRef>
              <c:f>'48'!$C$7</c:f>
              <c:numCache>
                <c:formatCode>0.00</c:formatCode>
                <c:ptCount val="1"/>
                <c:pt idx="0">
                  <c:v>0.46665024266619282</c:v>
                </c:pt>
              </c:numCache>
            </c:numRef>
          </c:yVal>
          <c:smooth val="0"/>
          <c:extLst>
            <c:ext xmlns:c16="http://schemas.microsoft.com/office/drawing/2014/chart" uri="{C3380CC4-5D6E-409C-BE32-E72D297353CC}">
              <c16:uniqueId val="{00000002-FFF9-4BC0-BA4B-931FF12B1F8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13"/>
            <c:spPr>
              <a:solidFill>
                <a:srgbClr val="FF99FF"/>
              </a:solidFill>
              <a:ln w="9525">
                <a:solidFill>
                  <a:schemeClr val="accent1"/>
                </a:solidFill>
              </a:ln>
              <a:effectLst/>
            </c:spPr>
          </c:marker>
          <c:xVal>
            <c:numRef>
              <c:f>'49'!$B$9</c:f>
              <c:numCache>
                <c:formatCode>0.00</c:formatCode>
                <c:ptCount val="1"/>
                <c:pt idx="0">
                  <c:v>0</c:v>
                </c:pt>
              </c:numCache>
            </c:numRef>
          </c:xVal>
          <c:yVal>
            <c:numRef>
              <c:f>'49'!$Y$59</c:f>
              <c:numCache>
                <c:formatCode>0</c:formatCode>
                <c:ptCount val="1"/>
                <c:pt idx="0">
                  <c:v>1305</c:v>
                </c:pt>
              </c:numCache>
            </c:numRef>
          </c:yVal>
          <c:smooth val="0"/>
          <c:extLst>
            <c:ext xmlns:c16="http://schemas.microsoft.com/office/drawing/2014/chart" uri="{C3380CC4-5D6E-409C-BE32-E72D297353CC}">
              <c16:uniqueId val="{00000000-8F12-43C1-8C05-FD74A0D9E7F0}"/>
            </c:ext>
          </c:extLst>
        </c:ser>
        <c:dLbls>
          <c:showLegendKey val="0"/>
          <c:showVal val="0"/>
          <c:showCatName val="0"/>
          <c:showSerName val="0"/>
          <c:showPercent val="0"/>
          <c:showBubbleSize val="0"/>
        </c:dLbls>
        <c:axId val="737580920"/>
        <c:axId val="737582232"/>
      </c:scatterChart>
      <c:valAx>
        <c:axId val="737580920"/>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991072874822956"/>
          <c:y val="4.9019853590232358E-3"/>
        </c:manualLayout>
      </c:layout>
      <c:overlay val="0"/>
    </c:title>
    <c:autoTitleDeleted val="0"/>
    <c:plotArea>
      <c:layout>
        <c:manualLayout>
          <c:layoutTarget val="inner"/>
          <c:xMode val="edge"/>
          <c:yMode val="edge"/>
          <c:x val="9.9643874643874641E-2"/>
          <c:y val="5.2672313037094749E-2"/>
          <c:w val="0.86368415772272689"/>
          <c:h val="0.84387042832429549"/>
        </c:manualLayout>
      </c:layout>
      <c:scatterChart>
        <c:scatterStyle val="lineMarker"/>
        <c:varyColors val="0"/>
        <c:ser>
          <c:idx val="0"/>
          <c:order val="0"/>
          <c:tx>
            <c:strRef>
              <c:f>'49'!$C$8</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6D3-4194-9C88-DB68535B0D14}"/>
              </c:ext>
            </c:extLst>
          </c:dPt>
          <c:dLbls>
            <c:delete val="1"/>
          </c:dLbls>
          <c:xVal>
            <c:numRef>
              <c:f>'49'!$B$7</c:f>
              <c:numCache>
                <c:formatCode>0.00</c:formatCode>
                <c:ptCount val="1"/>
                <c:pt idx="0">
                  <c:v>3.3911281833819511</c:v>
                </c:pt>
              </c:numCache>
            </c:numRef>
          </c:xVal>
          <c:yVal>
            <c:numRef>
              <c:f>'49'!$C$9</c:f>
              <c:numCache>
                <c:formatCode>0.00</c:formatCode>
                <c:ptCount val="1"/>
                <c:pt idx="0">
                  <c:v>0.42178503759489483</c:v>
                </c:pt>
              </c:numCache>
            </c:numRef>
          </c:yVal>
          <c:smooth val="0"/>
          <c:extLst>
            <c:ext xmlns:c16="http://schemas.microsoft.com/office/drawing/2014/chart" uri="{C3380CC4-5D6E-409C-BE32-E72D297353CC}">
              <c16:uniqueId val="{00000001-46D3-4194-9C88-DB68535B0D14}"/>
            </c:ext>
          </c:extLst>
        </c:ser>
        <c:ser>
          <c:idx val="1"/>
          <c:order val="1"/>
          <c:tx>
            <c:strRef>
              <c:f>'49'!$C$6</c:f>
              <c:strCache>
                <c:ptCount val="1"/>
                <c:pt idx="0">
                  <c:v>Collective "Al2O3"</c:v>
                </c:pt>
              </c:strCache>
            </c:strRef>
          </c:tx>
          <c:spPr>
            <a:ln w="66675">
              <a:noFill/>
            </a:ln>
          </c:spPr>
          <c:marker>
            <c:symbol val="triangle"/>
            <c:size val="13"/>
            <c:spPr>
              <a:solidFill>
                <a:srgbClr val="FFC000"/>
              </a:solidFill>
              <a:ln>
                <a:noFill/>
              </a:ln>
            </c:spPr>
          </c:marker>
          <c:dLbls>
            <c:delete val="1"/>
          </c:dLbls>
          <c:xVal>
            <c:numRef>
              <c:f>'49'!$B$7</c:f>
              <c:numCache>
                <c:formatCode>0.00</c:formatCode>
                <c:ptCount val="1"/>
                <c:pt idx="0">
                  <c:v>3.3911281833819511</c:v>
                </c:pt>
              </c:numCache>
            </c:numRef>
          </c:xVal>
          <c:yVal>
            <c:numRef>
              <c:f>'49'!$C$7</c:f>
              <c:numCache>
                <c:formatCode>0.00</c:formatCode>
                <c:ptCount val="1"/>
                <c:pt idx="0">
                  <c:v>0.46665024266619282</c:v>
                </c:pt>
              </c:numCache>
            </c:numRef>
          </c:yVal>
          <c:smooth val="0"/>
          <c:extLst>
            <c:ext xmlns:c16="http://schemas.microsoft.com/office/drawing/2014/chart" uri="{C3380CC4-5D6E-409C-BE32-E72D297353CC}">
              <c16:uniqueId val="{00000002-46D3-4194-9C88-DB68535B0D1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twoCellAnchor editAs="absolute">
    <xdr:from>
      <xdr:col>0</xdr:col>
      <xdr:colOff>134092</xdr:colOff>
      <xdr:row>0</xdr:row>
      <xdr:rowOff>39545</xdr:rowOff>
    </xdr:from>
    <xdr:to>
      <xdr:col>15</xdr:col>
      <xdr:colOff>1640417</xdr:colOff>
      <xdr:row>42</xdr:row>
      <xdr:rowOff>174134</xdr:rowOff>
    </xdr:to>
    <xdr:graphicFrame macro="">
      <xdr:nvGraphicFramePr>
        <xdr:cNvPr id="2" name="Chart 1" title="STULL CONE 10">
          <a:extLst>
            <a:ext uri="{FF2B5EF4-FFF2-40B4-BE49-F238E27FC236}">
              <a16:creationId xmlns:a16="http://schemas.microsoft.com/office/drawing/2014/main" id="{9BA22F5B-D2B7-4AE1-A705-F4291DF6824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4" name="Chart 3" title="U.M.F. Boron">
          <a:extLst>
            <a:ext uri="{FF2B5EF4-FFF2-40B4-BE49-F238E27FC236}">
              <a16:creationId xmlns:a16="http://schemas.microsoft.com/office/drawing/2014/main" id="{B450895B-223E-429D-991D-77F9C2E11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8C3A6771-8B88-40F9-8830-76CCAEE4F29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0</xdr:colOff>
      <xdr:row>17</xdr:row>
      <xdr:rowOff>1</xdr:rowOff>
    </xdr:from>
    <xdr:to>
      <xdr:col>20</xdr:col>
      <xdr:colOff>383177</xdr:colOff>
      <xdr:row>33</xdr:row>
      <xdr:rowOff>1</xdr:rowOff>
    </xdr:to>
    <xdr:graphicFrame macro="">
      <xdr:nvGraphicFramePr>
        <xdr:cNvPr id="2" name="Chart 1" title="U.M.F. Boron">
          <a:extLst>
            <a:ext uri="{FF2B5EF4-FFF2-40B4-BE49-F238E27FC236}">
              <a16:creationId xmlns:a16="http://schemas.microsoft.com/office/drawing/2014/main" id="{35CFF705-AB59-4193-9E8C-E254047F7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5443</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9376DC95-9158-459D-83A6-9119F29F67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2.xml><?xml version="1.0" encoding="utf-8"?>
<xdr:wsDr xmlns:xdr="http://schemas.openxmlformats.org/drawingml/2006/spreadsheetDrawing" xmlns:a="http://schemas.openxmlformats.org/drawingml/2006/main">
  <xdr:twoCellAnchor>
    <xdr:from>
      <xdr:col>6</xdr:col>
      <xdr:colOff>2002970</xdr:colOff>
      <xdr:row>16</xdr:row>
      <xdr:rowOff>253886</xdr:rowOff>
    </xdr:from>
    <xdr:to>
      <xdr:col>20</xdr:col>
      <xdr:colOff>380999</xdr:colOff>
      <xdr:row>33</xdr:row>
      <xdr:rowOff>0</xdr:rowOff>
    </xdr:to>
    <xdr:graphicFrame macro="">
      <xdr:nvGraphicFramePr>
        <xdr:cNvPr id="4" name="Chart 3" title="U.M.F. Boron">
          <a:extLst>
            <a:ext uri="{FF2B5EF4-FFF2-40B4-BE49-F238E27FC236}">
              <a16:creationId xmlns:a16="http://schemas.microsoft.com/office/drawing/2014/main" id="{DC57850E-ED37-4EAA-812C-55E1CF559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16714153-F990-49A4-8AC9-C12E7A601D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6" name="Chart 5" title="U.M.F. Boron">
          <a:extLst>
            <a:ext uri="{FF2B5EF4-FFF2-40B4-BE49-F238E27FC236}">
              <a16:creationId xmlns:a16="http://schemas.microsoft.com/office/drawing/2014/main" id="{2A8378EF-FF9B-45D9-9756-3DD08B868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36809D2E-AF78-48CB-968A-2E204206B8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380999</xdr:colOff>
      <xdr:row>33</xdr:row>
      <xdr:rowOff>0</xdr:rowOff>
    </xdr:to>
    <xdr:graphicFrame macro="">
      <xdr:nvGraphicFramePr>
        <xdr:cNvPr id="4" name="Chart 3" title="U.M.F. Boron">
          <a:extLst>
            <a:ext uri="{FF2B5EF4-FFF2-40B4-BE49-F238E27FC236}">
              <a16:creationId xmlns:a16="http://schemas.microsoft.com/office/drawing/2014/main" id="{677961CE-CF2A-4F3B-BB34-B116488C9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4EB2625F-5E51-41A4-9CC5-EE9945E038D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381000</xdr:colOff>
      <xdr:row>33</xdr:row>
      <xdr:rowOff>0</xdr:rowOff>
    </xdr:to>
    <xdr:graphicFrame macro="">
      <xdr:nvGraphicFramePr>
        <xdr:cNvPr id="4" name="Chart 3" title="U.M.F. Boron">
          <a:extLst>
            <a:ext uri="{FF2B5EF4-FFF2-40B4-BE49-F238E27FC236}">
              <a16:creationId xmlns:a16="http://schemas.microsoft.com/office/drawing/2014/main" id="{8C0500C1-7F92-45BA-96D9-EA5897268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200007A1-9D0E-4D72-A24D-9160F850FC6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6" name="Chart 5" title="U.M.F. Boron">
          <a:extLst>
            <a:ext uri="{FF2B5EF4-FFF2-40B4-BE49-F238E27FC236}">
              <a16:creationId xmlns:a16="http://schemas.microsoft.com/office/drawing/2014/main" id="{A70544ED-4BE0-4F9B-9066-2ABE53A18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0</xdr:row>
      <xdr:rowOff>54428</xdr:rowOff>
    </xdr:from>
    <xdr:to>
      <xdr:col>20</xdr:col>
      <xdr:colOff>154577</xdr:colOff>
      <xdr:row>16</xdr:row>
      <xdr:rowOff>261256</xdr:rowOff>
    </xdr:to>
    <xdr:graphicFrame macro="">
      <xdr:nvGraphicFramePr>
        <xdr:cNvPr id="7" name="Chart 6" title="STULL CONE 10">
          <a:extLst>
            <a:ext uri="{FF2B5EF4-FFF2-40B4-BE49-F238E27FC236}">
              <a16:creationId xmlns:a16="http://schemas.microsoft.com/office/drawing/2014/main" id="{31C67F42-3E31-46D7-B2EE-CAD4FAADD2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4" name="Chart 3" title="U.M.F. Boron">
          <a:extLst>
            <a:ext uri="{FF2B5EF4-FFF2-40B4-BE49-F238E27FC236}">
              <a16:creationId xmlns:a16="http://schemas.microsoft.com/office/drawing/2014/main" id="{EA01F216-08BC-4498-8125-C4B4C2C04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2" name="Chart 1" title="STULL CONE 10">
          <a:extLst>
            <a:ext uri="{FF2B5EF4-FFF2-40B4-BE49-F238E27FC236}">
              <a16:creationId xmlns:a16="http://schemas.microsoft.com/office/drawing/2014/main" id="{70CBE9D3-90D8-4F5F-B9A3-C0F911557B6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1CF76869-59D2-428C-A201-F3449534D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0101E5C4-F83B-49B9-BEFA-19D6A56542F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2002970</xdr:colOff>
      <xdr:row>17</xdr:row>
      <xdr:rowOff>0</xdr:rowOff>
    </xdr:from>
    <xdr:to>
      <xdr:col>20</xdr:col>
      <xdr:colOff>380999</xdr:colOff>
      <xdr:row>33</xdr:row>
      <xdr:rowOff>0</xdr:rowOff>
    </xdr:to>
    <xdr:graphicFrame macro="">
      <xdr:nvGraphicFramePr>
        <xdr:cNvPr id="2" name="Chart 1" title="U.M.F. Boron">
          <a:extLst>
            <a:ext uri="{FF2B5EF4-FFF2-40B4-BE49-F238E27FC236}">
              <a16:creationId xmlns:a16="http://schemas.microsoft.com/office/drawing/2014/main" id="{BC760BBB-94F6-42A9-90F0-F3CAC2E03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DE4962FF-13AC-41C1-8251-DD36B24ACF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16</xdr:row>
      <xdr:rowOff>253886</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8DB595B6-FAA3-46FD-9DB7-97B53D607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85A00EE5-B6F9-40DC-B384-84AD19B7AE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840804AA-CEAD-41C9-B8B9-C51AA3B12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23A6A787-DF18-4D64-8D83-E1055D7B31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2229F7F4-3C91-44CD-810D-D6FDE4E31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E0CAE509-4501-43CA-AAD6-FA705E8E945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E8D3306F-7A03-4E72-B9F9-49501ACA4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1391B187-1BE5-4207-8F72-45765EA532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974AC7A6-0FE5-415F-B972-7DCC0FFF4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9C2DBB98-6B06-49DF-8633-831850903F8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505858C6-8F6D-4006-B7AB-B9D34CF05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7C7E1449-C2CF-4C9E-89DF-A40A37A98E4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8A6D028B-F1FB-4C32-BCC1-48163113A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852A5CF4-4588-4848-A4CB-94BA26A991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382812</xdr:colOff>
      <xdr:row>33</xdr:row>
      <xdr:rowOff>0</xdr:rowOff>
    </xdr:to>
    <xdr:graphicFrame macro="">
      <xdr:nvGraphicFramePr>
        <xdr:cNvPr id="5" name="Chart 4" title="U.M.F. Boron">
          <a:extLst>
            <a:ext uri="{FF2B5EF4-FFF2-40B4-BE49-F238E27FC236}">
              <a16:creationId xmlns:a16="http://schemas.microsoft.com/office/drawing/2014/main" id="{EAAB4D03-434A-49ED-82DA-BAFC0249C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0</xdr:row>
      <xdr:rowOff>54428</xdr:rowOff>
    </xdr:from>
    <xdr:to>
      <xdr:col>20</xdr:col>
      <xdr:colOff>383177</xdr:colOff>
      <xdr:row>16</xdr:row>
      <xdr:rowOff>261256</xdr:rowOff>
    </xdr:to>
    <xdr:graphicFrame macro="">
      <xdr:nvGraphicFramePr>
        <xdr:cNvPr id="4" name="Chart 3" title="STULL CONE 10">
          <a:extLst>
            <a:ext uri="{FF2B5EF4-FFF2-40B4-BE49-F238E27FC236}">
              <a16:creationId xmlns:a16="http://schemas.microsoft.com/office/drawing/2014/main" id="{C9EE20BD-86E4-4881-AD3E-8DFA2CA3476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16</xdr:row>
      <xdr:rowOff>253886</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000FDF1E-430E-42A1-A917-F0F5211F4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E726CD50-C0AD-4321-992D-6610CCDAC12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4DD4D82E-BC34-4F80-AE22-3F431E13A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6263DCE0-5BE0-4E0B-915F-4625D8E4035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0C19B062-B059-4996-9245-95AE35817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16</xdr:row>
      <xdr:rowOff>261256</xdr:rowOff>
    </xdr:to>
    <xdr:graphicFrame macro="">
      <xdr:nvGraphicFramePr>
        <xdr:cNvPr id="4" name="Chart 3" title="STULL CONE 10">
          <a:extLst>
            <a:ext uri="{FF2B5EF4-FFF2-40B4-BE49-F238E27FC236}">
              <a16:creationId xmlns:a16="http://schemas.microsoft.com/office/drawing/2014/main" id="{565A4030-EE12-4FD6-897B-1E9ABAB5D4F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10CCA42A-DB7D-45E7-BEEF-0453F0F80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61B90721-345F-4813-ADC3-043A313D7B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F65849EB-BFD5-494C-A4B9-6BF808428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8" name="Chart 7" title="STULL CONE 10">
          <a:extLst>
            <a:ext uri="{FF2B5EF4-FFF2-40B4-BE49-F238E27FC236}">
              <a16:creationId xmlns:a16="http://schemas.microsoft.com/office/drawing/2014/main" id="{B97ED7E2-2B8C-4FBE-A888-B625FA68F7F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6A24C4BB-4783-4311-999E-B3913E42B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79E2648E-8B71-4404-AF2F-1888D9CE03E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7371</xdr:rowOff>
    </xdr:to>
    <xdr:graphicFrame macro="">
      <xdr:nvGraphicFramePr>
        <xdr:cNvPr id="2" name="Chart 1" title="U.M.F. Boron">
          <a:extLst>
            <a:ext uri="{FF2B5EF4-FFF2-40B4-BE49-F238E27FC236}">
              <a16:creationId xmlns:a16="http://schemas.microsoft.com/office/drawing/2014/main" id="{CC840A7F-4E3C-4B17-8451-88B4185E4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16</xdr:row>
      <xdr:rowOff>261256</xdr:rowOff>
    </xdr:to>
    <xdr:graphicFrame macro="">
      <xdr:nvGraphicFramePr>
        <xdr:cNvPr id="4" name="Chart 3" title="STULL CONE 10">
          <a:extLst>
            <a:ext uri="{FF2B5EF4-FFF2-40B4-BE49-F238E27FC236}">
              <a16:creationId xmlns:a16="http://schemas.microsoft.com/office/drawing/2014/main" id="{619B9234-9123-41EA-83B5-B90F9B2CFB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0689842E-4E21-4C99-BCA8-24C27B1E1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9AACCE18-6EE0-40FB-96D0-709BEE1DC0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3D703556-6BD0-4D9E-8FE3-05B06D6DA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719DA8DA-DC99-4529-BE9A-FE4A21DDDC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8.xml><?xml version="1.0" encoding="utf-8"?>
<xdr:wsDr xmlns:xdr="http://schemas.openxmlformats.org/drawingml/2006/spreadsheetDrawing" xmlns:a="http://schemas.openxmlformats.org/drawingml/2006/main">
  <xdr:twoCellAnchor>
    <xdr:from>
      <xdr:col>7</xdr:col>
      <xdr:colOff>0</xdr:colOff>
      <xdr:row>17</xdr:row>
      <xdr:rowOff>1</xdr:rowOff>
    </xdr:from>
    <xdr:to>
      <xdr:col>20</xdr:col>
      <xdr:colOff>383177</xdr:colOff>
      <xdr:row>33</xdr:row>
      <xdr:rowOff>1</xdr:rowOff>
    </xdr:to>
    <xdr:graphicFrame macro="">
      <xdr:nvGraphicFramePr>
        <xdr:cNvPr id="2" name="Chart 1" title="U.M.F. Boron">
          <a:extLst>
            <a:ext uri="{FF2B5EF4-FFF2-40B4-BE49-F238E27FC236}">
              <a16:creationId xmlns:a16="http://schemas.microsoft.com/office/drawing/2014/main" id="{D058635F-500D-4C7B-B506-D55CFFBB8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5" name="Chart 4" title="STULL CONE 10">
          <a:extLst>
            <a:ext uri="{FF2B5EF4-FFF2-40B4-BE49-F238E27FC236}">
              <a16:creationId xmlns:a16="http://schemas.microsoft.com/office/drawing/2014/main" id="{921EFBEF-0FA4-411E-A956-21D42DCE918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xdr:colOff>
      <xdr:row>17</xdr:row>
      <xdr:rowOff>1601</xdr:rowOff>
    </xdr:from>
    <xdr:to>
      <xdr:col>20</xdr:col>
      <xdr:colOff>383178</xdr:colOff>
      <xdr:row>33</xdr:row>
      <xdr:rowOff>0</xdr:rowOff>
    </xdr:to>
    <xdr:graphicFrame macro="">
      <xdr:nvGraphicFramePr>
        <xdr:cNvPr id="3" name="Chart 2" title="U.M.F. Boron">
          <a:extLst>
            <a:ext uri="{FF2B5EF4-FFF2-40B4-BE49-F238E27FC236}">
              <a16:creationId xmlns:a16="http://schemas.microsoft.com/office/drawing/2014/main" id="{144D6BAD-CE9D-4255-AB02-DFFF2E431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5" name="Chart 4" title="STULL CONE 10">
          <a:extLst>
            <a:ext uri="{FF2B5EF4-FFF2-40B4-BE49-F238E27FC236}">
              <a16:creationId xmlns:a16="http://schemas.microsoft.com/office/drawing/2014/main" id="{6682F95E-FFD9-4A47-96F5-74606AFDA2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17</xdr:row>
      <xdr:rowOff>1</xdr:rowOff>
    </xdr:from>
    <xdr:to>
      <xdr:col>20</xdr:col>
      <xdr:colOff>383177</xdr:colOff>
      <xdr:row>33</xdr:row>
      <xdr:rowOff>1</xdr:rowOff>
    </xdr:to>
    <xdr:graphicFrame macro="">
      <xdr:nvGraphicFramePr>
        <xdr:cNvPr id="2" name="Chart 1" title="U.M.F. Boron">
          <a:extLst>
            <a:ext uri="{FF2B5EF4-FFF2-40B4-BE49-F238E27FC236}">
              <a16:creationId xmlns:a16="http://schemas.microsoft.com/office/drawing/2014/main" id="{791E120C-349A-4DCC-9BD2-A8687019A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0637B359-54ED-4CF4-9D14-43FFBFCD1BE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0A4DBD12-9EF6-47B5-AEC1-168732406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0871D0E5-5F30-429C-B5D9-C9FA2A54BE4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30970124-0CD8-4B5F-BB9F-8B227860F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CFFA90F8-B6D3-4799-BE97-D361F92F976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AAF9D76A-DAA4-4C22-8874-2CFF17C64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5" name="Chart 4" title="STULL CONE 10">
          <a:extLst>
            <a:ext uri="{FF2B5EF4-FFF2-40B4-BE49-F238E27FC236}">
              <a16:creationId xmlns:a16="http://schemas.microsoft.com/office/drawing/2014/main" id="{EF69F054-278C-401D-A374-273A31D41B9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A0165DC8-583F-4DBD-B83D-B7E8F495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B6421A78-2F67-404B-9FE8-0E7852D4833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D5896E7A-F930-4452-9AA9-B6D79A5E1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3C426930-39DA-433C-914D-D03507716B8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7371</xdr:rowOff>
    </xdr:to>
    <xdr:graphicFrame macro="">
      <xdr:nvGraphicFramePr>
        <xdr:cNvPr id="2" name="Chart 1" title="U.M.F. Boron">
          <a:extLst>
            <a:ext uri="{FF2B5EF4-FFF2-40B4-BE49-F238E27FC236}">
              <a16:creationId xmlns:a16="http://schemas.microsoft.com/office/drawing/2014/main" id="{CD5DEA20-4462-4AB2-A341-8C58E7B2A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EE1B4E1B-9062-4248-89FF-D99824F1AD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603BD469-0511-4862-B8FB-58DBE0B06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8CC842D8-89DF-45AD-9128-CBA63CA5F3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3C5BC24E-57BC-482F-9C7D-ACEB7062B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16467CD0-4AED-4B23-88FF-4EBC8CD1B52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9B89248C-F7FE-487F-9984-C1B608ECA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4120E9EB-07A6-4572-8021-0E64310A45B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7371</xdr:rowOff>
    </xdr:to>
    <xdr:graphicFrame macro="">
      <xdr:nvGraphicFramePr>
        <xdr:cNvPr id="4" name="Chart 3" title="U.M.F. Boron">
          <a:extLst>
            <a:ext uri="{FF2B5EF4-FFF2-40B4-BE49-F238E27FC236}">
              <a16:creationId xmlns:a16="http://schemas.microsoft.com/office/drawing/2014/main" id="{FD72C024-75FC-467E-93F1-53BA2F4EF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3" name="Chart 2" title="STULL CONE 10">
          <a:extLst>
            <a:ext uri="{FF2B5EF4-FFF2-40B4-BE49-F238E27FC236}">
              <a16:creationId xmlns:a16="http://schemas.microsoft.com/office/drawing/2014/main" id="{229EDF22-5EA0-414B-AFF3-9FC4658C9C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4EB32B0B-5D93-4C70-882F-684DA6535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89C5EBB3-C064-4BC0-BD82-01739A235FC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BE785025-6B7A-4C39-BDEB-99EB7FDFB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DFC4BECC-76A6-4C1D-BA7D-8A1E9269CDE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4.xml><?xml version="1.0" encoding="utf-8"?>
<xdr:wsDr xmlns:xdr="http://schemas.openxmlformats.org/drawingml/2006/spreadsheetDrawing" xmlns:a="http://schemas.openxmlformats.org/drawingml/2006/main">
  <xdr:twoCellAnchor>
    <xdr:from>
      <xdr:col>6</xdr:col>
      <xdr:colOff>2001731</xdr:colOff>
      <xdr:row>17</xdr:row>
      <xdr:rowOff>1</xdr:rowOff>
    </xdr:from>
    <xdr:to>
      <xdr:col>20</xdr:col>
      <xdr:colOff>381937</xdr:colOff>
      <xdr:row>33</xdr:row>
      <xdr:rowOff>1</xdr:rowOff>
    </xdr:to>
    <xdr:graphicFrame macro="">
      <xdr:nvGraphicFramePr>
        <xdr:cNvPr id="2" name="Chart 1" title="U.M.F. Boron">
          <a:extLst>
            <a:ext uri="{FF2B5EF4-FFF2-40B4-BE49-F238E27FC236}">
              <a16:creationId xmlns:a16="http://schemas.microsoft.com/office/drawing/2014/main" id="{B74F55F4-2C9C-4C8F-967A-6F5EEA72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0</xdr:row>
      <xdr:rowOff>70756</xdr:rowOff>
    </xdr:from>
    <xdr:to>
      <xdr:col>20</xdr:col>
      <xdr:colOff>383177</xdr:colOff>
      <xdr:row>16</xdr:row>
      <xdr:rowOff>261256</xdr:rowOff>
    </xdr:to>
    <xdr:graphicFrame macro="">
      <xdr:nvGraphicFramePr>
        <xdr:cNvPr id="4" name="Chart 3" title="STULL CONE 10">
          <a:extLst>
            <a:ext uri="{FF2B5EF4-FFF2-40B4-BE49-F238E27FC236}">
              <a16:creationId xmlns:a16="http://schemas.microsoft.com/office/drawing/2014/main" id="{B5291922-2EEE-454A-824F-84E66386B8D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FA991C99-9905-4F30-BA57-B34D98CB2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5" name="Chart 4" title="STULL CONE 10">
          <a:extLst>
            <a:ext uri="{FF2B5EF4-FFF2-40B4-BE49-F238E27FC236}">
              <a16:creationId xmlns:a16="http://schemas.microsoft.com/office/drawing/2014/main" id="{34D82BED-3548-4A22-BD27-365802586F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EC478AF2-D1BF-46CB-A645-0E61FCC7C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C450EFBC-0AE5-4CB1-8FFC-55025E9BFB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0</xdr:colOff>
      <xdr:row>17</xdr:row>
      <xdr:rowOff>2269</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2E997FDF-AB5A-4A6D-B0EE-897B9F5BA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D0E865A6-B8A1-49DE-BF7D-E0F4ABCD1A2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F53028B1-4550-4D8F-92B9-6D686A936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EF301797-9C49-4E92-A61B-D97DC37DE6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2EA95BB1-5B28-45F0-94DD-D6844F809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55A6636B-E9F4-41C2-BEC3-1869FEA07EC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0</xdr:rowOff>
    </xdr:to>
    <xdr:graphicFrame macro="">
      <xdr:nvGraphicFramePr>
        <xdr:cNvPr id="2" name="Chart 1" title="U.M.F. Boron">
          <a:extLst>
            <a:ext uri="{FF2B5EF4-FFF2-40B4-BE49-F238E27FC236}">
              <a16:creationId xmlns:a16="http://schemas.microsoft.com/office/drawing/2014/main" id="{BD6C40FC-C6A0-4CF9-82AA-92130F33D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0</xdr:rowOff>
    </xdr:from>
    <xdr:to>
      <xdr:col>20</xdr:col>
      <xdr:colOff>383177</xdr:colOff>
      <xdr:row>17</xdr:row>
      <xdr:rowOff>0</xdr:rowOff>
    </xdr:to>
    <xdr:graphicFrame macro="">
      <xdr:nvGraphicFramePr>
        <xdr:cNvPr id="4" name="Chart 3" title="STULL CONE 10">
          <a:extLst>
            <a:ext uri="{FF2B5EF4-FFF2-40B4-BE49-F238E27FC236}">
              <a16:creationId xmlns:a16="http://schemas.microsoft.com/office/drawing/2014/main" id="{BB883E06-9DA5-4492-A525-82D8C7DB988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383177</xdr:colOff>
      <xdr:row>33</xdr:row>
      <xdr:rowOff>3173</xdr:rowOff>
    </xdr:to>
    <xdr:graphicFrame macro="">
      <xdr:nvGraphicFramePr>
        <xdr:cNvPr id="2" name="Chart 1" title="U.M.F. Boron">
          <a:extLst>
            <a:ext uri="{FF2B5EF4-FFF2-40B4-BE49-F238E27FC236}">
              <a16:creationId xmlns:a16="http://schemas.microsoft.com/office/drawing/2014/main" id="{3190949B-A1BD-4FFB-AB61-DA11A2E9E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0</xdr:row>
      <xdr:rowOff>54428</xdr:rowOff>
    </xdr:from>
    <xdr:to>
      <xdr:col>20</xdr:col>
      <xdr:colOff>383177</xdr:colOff>
      <xdr:row>16</xdr:row>
      <xdr:rowOff>261256</xdr:rowOff>
    </xdr:to>
    <xdr:graphicFrame macro="">
      <xdr:nvGraphicFramePr>
        <xdr:cNvPr id="4" name="Chart 3" title="STULL CONE 10">
          <a:extLst>
            <a:ext uri="{FF2B5EF4-FFF2-40B4-BE49-F238E27FC236}">
              <a16:creationId xmlns:a16="http://schemas.microsoft.com/office/drawing/2014/main" id="{8D9C8D0F-AB98-429B-BB7C-8E61BC7F26F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0.13014</cdr:y>
    </cdr:from>
    <cdr:to>
      <cdr:x>0.07207</cdr:x>
      <cdr:y>0.98215</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0764" y="522178"/>
          <a:ext cx="439057" cy="34185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40DC-2EF8-40F3-ADDB-3F20978056F8}">
  <sheetPr codeName="Sheet12"/>
  <dimension ref="A1:AB54"/>
  <sheetViews>
    <sheetView zoomScale="90" zoomScaleNormal="90" workbookViewId="0">
      <selection activeCell="AB17" sqref="AB17"/>
    </sheetView>
  </sheetViews>
  <sheetFormatPr defaultRowHeight="12.45" x14ac:dyDescent="0.3"/>
  <cols>
    <col min="16" max="16" width="26.84375" customWidth="1"/>
    <col min="17" max="17" width="7.3046875" customWidth="1"/>
    <col min="18" max="18" width="6.84375" style="2" bestFit="1" customWidth="1"/>
    <col min="19" max="19" width="31" style="2" customWidth="1"/>
    <col min="20" max="20" width="8.3046875" customWidth="1"/>
    <col min="21" max="22" width="8.69140625" customWidth="1"/>
    <col min="27" max="27" width="5.69140625" bestFit="1" customWidth="1"/>
    <col min="28" max="28" width="8" bestFit="1" customWidth="1"/>
  </cols>
  <sheetData>
    <row r="1" spans="1:28" x14ac:dyDescent="0.3">
      <c r="A1" s="235"/>
      <c r="B1" s="235"/>
      <c r="C1" s="235"/>
      <c r="D1" s="235"/>
      <c r="E1" s="235"/>
      <c r="F1" s="235"/>
      <c r="G1" s="235"/>
      <c r="H1" s="235"/>
      <c r="I1" s="235"/>
      <c r="J1" s="235"/>
      <c r="K1" s="235"/>
      <c r="L1" s="235"/>
      <c r="M1" s="235"/>
      <c r="N1" s="235"/>
      <c r="O1" s="235"/>
      <c r="P1" s="235"/>
    </row>
    <row r="2" spans="1:28" x14ac:dyDescent="0.3">
      <c r="A2" s="235"/>
      <c r="B2" s="235"/>
      <c r="C2" s="235"/>
      <c r="D2" s="235"/>
      <c r="E2" s="235"/>
      <c r="F2" s="235"/>
      <c r="G2" s="235"/>
      <c r="H2" s="235"/>
      <c r="I2" s="235"/>
      <c r="J2" s="235"/>
      <c r="K2" s="235"/>
      <c r="L2" s="235"/>
      <c r="M2" s="235"/>
      <c r="N2" s="235"/>
      <c r="O2" s="235"/>
      <c r="P2" s="235"/>
      <c r="R2" s="160"/>
      <c r="S2" s="160"/>
      <c r="T2" s="160"/>
      <c r="U2" s="160"/>
      <c r="V2" s="160"/>
    </row>
    <row r="3" spans="1:28" ht="12.9" thickBot="1" x14ac:dyDescent="0.35">
      <c r="A3" s="235"/>
      <c r="B3" s="235"/>
      <c r="C3" s="235"/>
      <c r="D3" s="235"/>
      <c r="E3" s="235"/>
      <c r="F3" s="235"/>
      <c r="G3" s="235"/>
      <c r="H3" s="235"/>
      <c r="I3" s="235"/>
      <c r="J3" s="235"/>
      <c r="K3" s="235"/>
      <c r="L3" s="235"/>
      <c r="M3" s="235"/>
      <c r="N3" s="235"/>
      <c r="O3" s="235"/>
      <c r="P3" s="235"/>
      <c r="R3" s="160"/>
      <c r="S3" s="211" t="s">
        <v>155</v>
      </c>
      <c r="X3" s="198" t="s">
        <v>153</v>
      </c>
      <c r="Y3" s="198" t="s">
        <v>152</v>
      </c>
      <c r="Z3" s="198" t="s">
        <v>153</v>
      </c>
    </row>
    <row r="4" spans="1:28" ht="15.45" thickBot="1" x14ac:dyDescent="0.5">
      <c r="A4" s="235"/>
      <c r="B4" s="235"/>
      <c r="C4" s="235"/>
      <c r="D4" s="235"/>
      <c r="E4" s="235"/>
      <c r="F4" s="235"/>
      <c r="G4" s="235"/>
      <c r="H4" s="235"/>
      <c r="I4" s="235"/>
      <c r="J4" s="235"/>
      <c r="K4" s="235"/>
      <c r="L4" s="235"/>
      <c r="M4" s="235"/>
      <c r="N4" s="235"/>
      <c r="O4" s="235"/>
      <c r="P4" s="235"/>
      <c r="R4" s="193" t="s">
        <v>137</v>
      </c>
      <c r="S4" s="162" t="s">
        <v>151</v>
      </c>
      <c r="T4" s="107" t="s">
        <v>139</v>
      </c>
      <c r="U4" s="108" t="s">
        <v>140</v>
      </c>
      <c r="V4" s="108" t="s">
        <v>142</v>
      </c>
      <c r="W4" s="161" t="s">
        <v>141</v>
      </c>
      <c r="X4" s="162" t="s">
        <v>154</v>
      </c>
      <c r="Y4" s="162" t="s">
        <v>143</v>
      </c>
      <c r="Z4" s="162" t="s">
        <v>144</v>
      </c>
      <c r="AA4" s="162" t="s">
        <v>83</v>
      </c>
      <c r="AB4" s="162" t="s">
        <v>145</v>
      </c>
    </row>
    <row r="5" spans="1:28" ht="15" thickBot="1" x14ac:dyDescent="0.45">
      <c r="A5" s="235"/>
      <c r="B5" s="235"/>
      <c r="C5" s="235"/>
      <c r="D5" s="235"/>
      <c r="E5" s="235"/>
      <c r="F5" s="235"/>
      <c r="G5" s="235"/>
      <c r="H5" s="235"/>
      <c r="I5" s="235"/>
      <c r="J5" s="235"/>
      <c r="K5" s="235"/>
      <c r="L5" s="235"/>
      <c r="M5" s="235"/>
      <c r="N5" s="235"/>
      <c r="O5" s="235"/>
      <c r="P5" s="235"/>
      <c r="R5" s="197" t="str">
        <f>'1'!B2</f>
        <v>010123</v>
      </c>
      <c r="S5" s="200">
        <f>'1'!C2</f>
        <v>-1</v>
      </c>
      <c r="T5" s="201">
        <f>'1'!$B$7</f>
        <v>3.3911281833819511</v>
      </c>
      <c r="U5" s="201">
        <f>'1'!$C$7</f>
        <v>0.46665024266619282</v>
      </c>
      <c r="V5" s="202">
        <f>'1'!$B$5</f>
        <v>7.2669590055430753</v>
      </c>
      <c r="W5" s="202">
        <f>'1'!$B$9</f>
        <v>0</v>
      </c>
      <c r="X5" s="199">
        <f>'1'!$F$11</f>
        <v>0</v>
      </c>
      <c r="Y5" s="202">
        <f>'1'!$D$5</f>
        <v>0.29393120668971656</v>
      </c>
      <c r="Z5" s="202">
        <f>'1'!$F$5</f>
        <v>0.70606879331028338</v>
      </c>
      <c r="AA5" s="203">
        <f>'1'!$G$3</f>
        <v>10</v>
      </c>
      <c r="AB5" s="204">
        <f>'1'!$Y$59</f>
        <v>1305</v>
      </c>
    </row>
    <row r="6" spans="1:28" ht="15" thickBot="1" x14ac:dyDescent="0.45">
      <c r="A6" s="235"/>
      <c r="B6" s="235"/>
      <c r="C6" s="235"/>
      <c r="D6" s="235"/>
      <c r="E6" s="235"/>
      <c r="F6" s="235"/>
      <c r="G6" s="235"/>
      <c r="H6" s="235"/>
      <c r="I6" s="235"/>
      <c r="J6" s="235"/>
      <c r="K6" s="235"/>
      <c r="L6" s="235"/>
      <c r="M6" s="235"/>
      <c r="N6" s="235"/>
      <c r="O6" s="235"/>
      <c r="P6" s="235"/>
      <c r="R6" s="197" t="str">
        <f>'2'!B2</f>
        <v>010123</v>
      </c>
      <c r="S6" s="200">
        <f>'2'!C2</f>
        <v>-2</v>
      </c>
      <c r="T6" s="201">
        <f>'2'!$B$7</f>
        <v>3.3911281833819511</v>
      </c>
      <c r="U6" s="201">
        <f>'2'!$C$7</f>
        <v>0.46665024266619282</v>
      </c>
      <c r="V6" s="202">
        <f>'2'!$B$5</f>
        <v>7.2669590055430753</v>
      </c>
      <c r="W6" s="202">
        <f>'2'!$B$9</f>
        <v>0</v>
      </c>
      <c r="X6" s="199">
        <f>'2'!$F$11</f>
        <v>0</v>
      </c>
      <c r="Y6" s="202">
        <f>'2'!$D$5</f>
        <v>0.29393120668971656</v>
      </c>
      <c r="Z6" s="202">
        <f>'2'!$F$5</f>
        <v>0.70606879331028338</v>
      </c>
      <c r="AA6" s="204">
        <f>'2'!$G$3</f>
        <v>10</v>
      </c>
      <c r="AB6" s="204">
        <f>'2'!$Y$59</f>
        <v>1305</v>
      </c>
    </row>
    <row r="7" spans="1:28" ht="15" thickBot="1" x14ac:dyDescent="0.45">
      <c r="A7" s="235"/>
      <c r="B7" s="235"/>
      <c r="C7" s="235"/>
      <c r="D7" s="235"/>
      <c r="E7" s="235"/>
      <c r="F7" s="235"/>
      <c r="G7" s="235"/>
      <c r="H7" s="235"/>
      <c r="I7" s="235"/>
      <c r="J7" s="235"/>
      <c r="K7" s="235"/>
      <c r="L7" s="235"/>
      <c r="M7" s="235"/>
      <c r="N7" s="235"/>
      <c r="O7" s="235"/>
      <c r="P7" s="235"/>
      <c r="R7" s="197" t="str">
        <f>'3'!B2</f>
        <v>010123</v>
      </c>
      <c r="S7" s="200">
        <f>'3'!C2</f>
        <v>-3</v>
      </c>
      <c r="T7" s="199">
        <f>'3'!$B$7</f>
        <v>3.3911281833819511</v>
      </c>
      <c r="U7" s="199">
        <f>'3'!$C$7</f>
        <v>0.46665024266619282</v>
      </c>
      <c r="V7" s="205">
        <f>'3'!$B$5</f>
        <v>7.2669590055430753</v>
      </c>
      <c r="W7" s="205">
        <f>'3'!$B$9</f>
        <v>0</v>
      </c>
      <c r="X7" s="199">
        <f>'3'!$F$11</f>
        <v>0</v>
      </c>
      <c r="Y7" s="205">
        <f>'3'!$D$5</f>
        <v>0.29393120668971656</v>
      </c>
      <c r="Z7" s="199">
        <f>'3'!$F$5</f>
        <v>0.70606879331028338</v>
      </c>
      <c r="AA7" s="206">
        <f>'3'!$G$3</f>
        <v>10</v>
      </c>
      <c r="AB7" s="206">
        <f>'3'!$Y$59</f>
        <v>1305</v>
      </c>
    </row>
    <row r="8" spans="1:28" ht="15" thickBot="1" x14ac:dyDescent="0.45">
      <c r="A8" s="235"/>
      <c r="B8" s="235"/>
      <c r="C8" s="235"/>
      <c r="D8" s="235"/>
      <c r="E8" s="235"/>
      <c r="F8" s="235"/>
      <c r="G8" s="235"/>
      <c r="H8" s="235"/>
      <c r="I8" s="235"/>
      <c r="J8" s="235"/>
      <c r="K8" s="235"/>
      <c r="L8" s="235"/>
      <c r="M8" s="235"/>
      <c r="N8" s="235"/>
      <c r="O8" s="235"/>
      <c r="P8" s="235"/>
      <c r="R8" s="197" t="str">
        <f>'4'!B2</f>
        <v>010123</v>
      </c>
      <c r="S8" s="200">
        <f>'4'!C2</f>
        <v>-4</v>
      </c>
      <c r="T8" s="199">
        <f>'4'!$B$7</f>
        <v>3.3911281833819511</v>
      </c>
      <c r="U8" s="199">
        <f>'4'!$C$7</f>
        <v>0.46665024266619282</v>
      </c>
      <c r="V8" s="205">
        <f>'4'!$B$5</f>
        <v>7.2669590055430753</v>
      </c>
      <c r="W8" s="205">
        <f>'4'!$B$9</f>
        <v>0</v>
      </c>
      <c r="X8" s="199">
        <f>'4'!$F$11</f>
        <v>0</v>
      </c>
      <c r="Y8" s="205">
        <f>'4'!$D$5</f>
        <v>0.29393120668971656</v>
      </c>
      <c r="Z8" s="199">
        <f>'4'!$F$5</f>
        <v>0.70606879331028338</v>
      </c>
      <c r="AA8" s="206">
        <f>'4'!$G$3</f>
        <v>10</v>
      </c>
      <c r="AB8" s="206">
        <f>'4'!$Y$59</f>
        <v>1305</v>
      </c>
    </row>
    <row r="9" spans="1:28" ht="15" thickBot="1" x14ac:dyDescent="0.45">
      <c r="A9" s="235"/>
      <c r="B9" s="235"/>
      <c r="C9" s="235"/>
      <c r="D9" s="235"/>
      <c r="E9" s="235"/>
      <c r="F9" s="235"/>
      <c r="G9" s="235"/>
      <c r="H9" s="235"/>
      <c r="I9" s="235"/>
      <c r="J9" s="235"/>
      <c r="K9" s="235"/>
      <c r="L9" s="235"/>
      <c r="M9" s="235"/>
      <c r="N9" s="235"/>
      <c r="O9" s="235"/>
      <c r="P9" s="235"/>
      <c r="R9" s="197" t="str">
        <f>'5'!B2</f>
        <v>010123</v>
      </c>
      <c r="S9" s="200">
        <f>'5'!C2</f>
        <v>-5</v>
      </c>
      <c r="T9" s="199">
        <f>'5'!$B$7</f>
        <v>3.3911281833819511</v>
      </c>
      <c r="U9" s="199">
        <f>'5'!$C$7</f>
        <v>0.46665024266619282</v>
      </c>
      <c r="V9" s="205">
        <f>'5'!$B$5</f>
        <v>7.2669590055430753</v>
      </c>
      <c r="W9" s="205">
        <f>'5'!$B$9</f>
        <v>0</v>
      </c>
      <c r="X9" s="199">
        <f>'5'!$F$11</f>
        <v>0</v>
      </c>
      <c r="Y9" s="205">
        <f>'5'!$D$5</f>
        <v>0.29393120668971656</v>
      </c>
      <c r="Z9" s="199">
        <f>'5'!$F$5</f>
        <v>0.70606879331028338</v>
      </c>
      <c r="AA9" s="206">
        <f>'5'!$G$3</f>
        <v>10</v>
      </c>
      <c r="AB9" s="206">
        <f>'5'!$Y$59</f>
        <v>1305</v>
      </c>
    </row>
    <row r="10" spans="1:28" ht="15" thickBot="1" x14ac:dyDescent="0.45">
      <c r="A10" s="235"/>
      <c r="B10" s="235"/>
      <c r="C10" s="235"/>
      <c r="D10" s="235"/>
      <c r="E10" s="235"/>
      <c r="F10" s="235"/>
      <c r="G10" s="235"/>
      <c r="H10" s="235"/>
      <c r="I10" s="235"/>
      <c r="J10" s="235"/>
      <c r="K10" s="235"/>
      <c r="L10" s="235"/>
      <c r="M10" s="235"/>
      <c r="N10" s="235"/>
      <c r="O10" s="235"/>
      <c r="P10" s="235"/>
      <c r="R10" s="197" t="str">
        <f>'6'!B2</f>
        <v>010123</v>
      </c>
      <c r="S10" s="200">
        <f>'6'!C2</f>
        <v>-6</v>
      </c>
      <c r="T10" s="199">
        <f>'6'!$B$7</f>
        <v>3.3911281833819511</v>
      </c>
      <c r="U10" s="199">
        <f>'6'!$C$7</f>
        <v>0.46665024266619282</v>
      </c>
      <c r="V10" s="205">
        <f>'6'!$B$5</f>
        <v>7.2669590055430753</v>
      </c>
      <c r="W10" s="205">
        <f>'6'!$B$9</f>
        <v>0</v>
      </c>
      <c r="X10" s="199">
        <f>'6'!$F$11</f>
        <v>0</v>
      </c>
      <c r="Y10" s="205">
        <f>'6'!$D$5</f>
        <v>0.29393120668971656</v>
      </c>
      <c r="Z10" s="199">
        <f>'6'!$F$5</f>
        <v>0.70606879331028338</v>
      </c>
      <c r="AA10" s="206">
        <f>'6'!$G$3</f>
        <v>10</v>
      </c>
      <c r="AB10" s="206">
        <f>'6'!$Y$59</f>
        <v>1305</v>
      </c>
    </row>
    <row r="11" spans="1:28" ht="15" thickBot="1" x14ac:dyDescent="0.45">
      <c r="A11" s="235"/>
      <c r="B11" s="235"/>
      <c r="C11" s="235"/>
      <c r="D11" s="235"/>
      <c r="E11" s="235"/>
      <c r="F11" s="235"/>
      <c r="G11" s="235"/>
      <c r="H11" s="235"/>
      <c r="I11" s="235"/>
      <c r="J11" s="235"/>
      <c r="K11" s="235"/>
      <c r="L11" s="235"/>
      <c r="M11" s="235"/>
      <c r="N11" s="235"/>
      <c r="O11" s="235"/>
      <c r="P11" s="235"/>
      <c r="R11" s="197" t="str">
        <f>'7'!B2</f>
        <v>010123</v>
      </c>
      <c r="S11" s="200">
        <f>'7'!C2</f>
        <v>-7</v>
      </c>
      <c r="T11" s="199">
        <f>'7'!$B$7</f>
        <v>3.3911281833819511</v>
      </c>
      <c r="U11" s="199">
        <f>'7'!$C$7</f>
        <v>0.46665024266619282</v>
      </c>
      <c r="V11" s="205">
        <f>'7'!$B$5</f>
        <v>7.2669590055430753</v>
      </c>
      <c r="W11" s="205">
        <f>'7'!$B$9</f>
        <v>0</v>
      </c>
      <c r="X11" s="199">
        <f>'7'!$F$11</f>
        <v>0</v>
      </c>
      <c r="Y11" s="205">
        <f>'7'!$D$5</f>
        <v>0.29393120668971656</v>
      </c>
      <c r="Z11" s="199">
        <f>'7'!$F$5</f>
        <v>0.70606879331028338</v>
      </c>
      <c r="AA11" s="206">
        <f>'7'!$G$3</f>
        <v>10</v>
      </c>
      <c r="AB11" s="206">
        <f>'7'!$Y$59</f>
        <v>1305</v>
      </c>
    </row>
    <row r="12" spans="1:28" ht="15" thickBot="1" x14ac:dyDescent="0.45">
      <c r="A12" s="235"/>
      <c r="B12" s="235"/>
      <c r="C12" s="235"/>
      <c r="D12" s="235"/>
      <c r="E12" s="235"/>
      <c r="F12" s="235"/>
      <c r="G12" s="235"/>
      <c r="H12" s="235"/>
      <c r="I12" s="235"/>
      <c r="J12" s="235"/>
      <c r="K12" s="235"/>
      <c r="L12" s="235"/>
      <c r="M12" s="235"/>
      <c r="N12" s="235"/>
      <c r="O12" s="235"/>
      <c r="P12" s="235"/>
      <c r="R12" s="197" t="str">
        <f>'8'!B2</f>
        <v>010123</v>
      </c>
      <c r="S12" s="200">
        <f>'8'!C2</f>
        <v>-8</v>
      </c>
      <c r="T12" s="199">
        <f>'8'!$B$7</f>
        <v>3.3911281833819511</v>
      </c>
      <c r="U12" s="199">
        <f>'8'!$C$7</f>
        <v>0.46665024266619282</v>
      </c>
      <c r="V12" s="205">
        <f>'8'!$B$5</f>
        <v>7.2669590055430753</v>
      </c>
      <c r="W12" s="205">
        <f>'8'!$B$9</f>
        <v>0</v>
      </c>
      <c r="X12" s="199">
        <f>'8'!$F$11</f>
        <v>0</v>
      </c>
      <c r="Y12" s="205">
        <f>'8'!$D$5</f>
        <v>0.29393120668971656</v>
      </c>
      <c r="Z12" s="199">
        <f>'8'!$F$5</f>
        <v>0.70606879331028338</v>
      </c>
      <c r="AA12" s="206">
        <f>'8'!$G$3</f>
        <v>8</v>
      </c>
      <c r="AB12" s="206">
        <f>'8'!$Y$59</f>
        <v>1271</v>
      </c>
    </row>
    <row r="13" spans="1:28" ht="15" thickBot="1" x14ac:dyDescent="0.45">
      <c r="A13" s="235"/>
      <c r="B13" s="235"/>
      <c r="C13" s="235"/>
      <c r="D13" s="235"/>
      <c r="E13" s="235"/>
      <c r="F13" s="235"/>
      <c r="G13" s="235"/>
      <c r="H13" s="235"/>
      <c r="I13" s="235"/>
      <c r="J13" s="235"/>
      <c r="K13" s="235"/>
      <c r="L13" s="235"/>
      <c r="M13" s="235"/>
      <c r="N13" s="235"/>
      <c r="O13" s="235"/>
      <c r="P13" s="235"/>
      <c r="R13" s="197" t="str">
        <f>'9'!B2</f>
        <v>010123</v>
      </c>
      <c r="S13" s="200">
        <f>'9'!C2</f>
        <v>-9</v>
      </c>
      <c r="T13" s="207">
        <f>'9'!$B$7</f>
        <v>3.3911281833819511</v>
      </c>
      <c r="U13" s="207">
        <f>'9'!$C$7</f>
        <v>0.46665024266619282</v>
      </c>
      <c r="V13" s="208">
        <f>'9'!$B$5</f>
        <v>7.2669590055430753</v>
      </c>
      <c r="W13" s="208">
        <f>'9'!$B$9</f>
        <v>0</v>
      </c>
      <c r="X13" s="199">
        <f>'9'!$F$11</f>
        <v>0</v>
      </c>
      <c r="Y13" s="208">
        <f>'9'!$D$5</f>
        <v>0.29393120668971656</v>
      </c>
      <c r="Z13" s="208">
        <f>'9'!$F$5</f>
        <v>0.70606879331028338</v>
      </c>
      <c r="AA13" s="196">
        <f>'9'!$G$3</f>
        <v>10</v>
      </c>
      <c r="AB13" s="206">
        <f>'9'!$Y$59</f>
        <v>1305</v>
      </c>
    </row>
    <row r="14" spans="1:28" ht="15" thickBot="1" x14ac:dyDescent="0.45">
      <c r="A14" s="235"/>
      <c r="B14" s="235"/>
      <c r="C14" s="235"/>
      <c r="D14" s="235"/>
      <c r="E14" s="235"/>
      <c r="F14" s="235"/>
      <c r="G14" s="235"/>
      <c r="H14" s="235"/>
      <c r="I14" s="235"/>
      <c r="J14" s="235"/>
      <c r="K14" s="235"/>
      <c r="L14" s="235"/>
      <c r="M14" s="235"/>
      <c r="N14" s="235"/>
      <c r="O14" s="235"/>
      <c r="P14" s="235"/>
      <c r="R14" s="209" t="str">
        <f>'10'!B2</f>
        <v>010123</v>
      </c>
      <c r="S14" s="210">
        <f>'10'!$C$2</f>
        <v>-10</v>
      </c>
      <c r="T14" s="207">
        <f>'10'!$B$7</f>
        <v>3.3911281833819511</v>
      </c>
      <c r="U14" s="207">
        <f>'10'!$C$7</f>
        <v>0.46665024266619282</v>
      </c>
      <c r="V14" s="208">
        <f>'10'!$B$5</f>
        <v>7.2669590055430753</v>
      </c>
      <c r="W14" s="208">
        <f>'10'!$B$9</f>
        <v>0</v>
      </c>
      <c r="X14" s="199">
        <f>'10'!$F$11</f>
        <v>0</v>
      </c>
      <c r="Y14" s="208">
        <f>'10'!$D$5</f>
        <v>0.29393120668971656</v>
      </c>
      <c r="Z14" s="208">
        <f>'10'!$F$5</f>
        <v>0.70606879331028338</v>
      </c>
      <c r="AA14" s="195">
        <f>'10'!$G$3</f>
        <v>10</v>
      </c>
      <c r="AB14" s="196">
        <f>'10'!$Y$59</f>
        <v>1305</v>
      </c>
    </row>
    <row r="15" spans="1:28" ht="15" thickBot="1" x14ac:dyDescent="0.45">
      <c r="A15" s="235"/>
      <c r="B15" s="235"/>
      <c r="C15" s="235"/>
      <c r="D15" s="235"/>
      <c r="E15" s="235"/>
      <c r="F15" s="235"/>
      <c r="G15" s="235"/>
      <c r="H15" s="235"/>
      <c r="I15" s="235"/>
      <c r="J15" s="235"/>
      <c r="K15" s="235"/>
      <c r="L15" s="235"/>
      <c r="M15" s="235"/>
      <c r="N15" s="235"/>
      <c r="O15" s="235"/>
      <c r="P15" s="235"/>
      <c r="R15" s="197" t="str">
        <f>'11'!B2</f>
        <v>010123</v>
      </c>
      <c r="S15" s="210">
        <f>'11'!$C$2</f>
        <v>-11</v>
      </c>
      <c r="T15" s="207">
        <f>'11'!$B$7</f>
        <v>3.3911281833819511</v>
      </c>
      <c r="U15" s="207">
        <f>'11'!$C$7</f>
        <v>0.46665024266619282</v>
      </c>
      <c r="V15" s="208">
        <f>'11'!$B$5</f>
        <v>7.2669590055430753</v>
      </c>
      <c r="W15" s="208">
        <f>'11'!$B$9</f>
        <v>0</v>
      </c>
      <c r="X15" s="199">
        <f>'11'!$F$11</f>
        <v>0</v>
      </c>
      <c r="Y15" s="208">
        <f>'11'!$D$5</f>
        <v>0.29393120668971656</v>
      </c>
      <c r="Z15" s="208">
        <f>'11'!$F$5</f>
        <v>0.70606879331028338</v>
      </c>
      <c r="AA15" s="195">
        <f>'11'!$G$3</f>
        <v>10</v>
      </c>
      <c r="AB15" s="196">
        <f>'11'!$Y$59</f>
        <v>1305</v>
      </c>
    </row>
    <row r="16" spans="1:28" ht="15" thickBot="1" x14ac:dyDescent="0.45">
      <c r="A16" s="235"/>
      <c r="B16" s="235"/>
      <c r="C16" s="235"/>
      <c r="D16" s="235"/>
      <c r="E16" s="235"/>
      <c r="F16" s="235"/>
      <c r="G16" s="235"/>
      <c r="H16" s="235"/>
      <c r="I16" s="235"/>
      <c r="J16" s="235"/>
      <c r="K16" s="235"/>
      <c r="L16" s="235"/>
      <c r="M16" s="235"/>
      <c r="N16" s="235"/>
      <c r="O16" s="235"/>
      <c r="P16" s="235"/>
      <c r="R16" s="197" t="str">
        <f>'12'!B2</f>
        <v>010123</v>
      </c>
      <c r="S16" s="210">
        <f>'12'!$C$2</f>
        <v>-12</v>
      </c>
      <c r="T16" s="207">
        <f>'12'!$B$7</f>
        <v>3.3911281833819511</v>
      </c>
      <c r="U16" s="207">
        <f>'12'!$C$7</f>
        <v>0.46665024266619282</v>
      </c>
      <c r="V16" s="208">
        <f>'12'!$B$5</f>
        <v>7.2669590055430753</v>
      </c>
      <c r="W16" s="208">
        <f>'12'!$B$9</f>
        <v>0</v>
      </c>
      <c r="X16" s="199">
        <f>'12'!$F$11</f>
        <v>0</v>
      </c>
      <c r="Y16" s="208">
        <f>'12'!$D$5</f>
        <v>0.29393120668971656</v>
      </c>
      <c r="Z16" s="208">
        <f>'12'!$F$5</f>
        <v>0.70606879331028338</v>
      </c>
      <c r="AA16" s="195">
        <f>'12'!$G$3</f>
        <v>10</v>
      </c>
      <c r="AB16" s="196">
        <f>'12'!$Y$59</f>
        <v>1305</v>
      </c>
    </row>
    <row r="17" spans="1:28" ht="15" thickBot="1" x14ac:dyDescent="0.45">
      <c r="A17" s="235"/>
      <c r="B17" s="235"/>
      <c r="C17" s="235"/>
      <c r="D17" s="235"/>
      <c r="E17" s="235"/>
      <c r="F17" s="235"/>
      <c r="G17" s="235"/>
      <c r="H17" s="235"/>
      <c r="I17" s="235"/>
      <c r="J17" s="235"/>
      <c r="K17" s="235"/>
      <c r="L17" s="235"/>
      <c r="M17" s="235"/>
      <c r="N17" s="235"/>
      <c r="O17" s="235"/>
      <c r="P17" s="235"/>
      <c r="R17" s="197" t="str">
        <f>'13'!B2</f>
        <v>010123</v>
      </c>
      <c r="S17" s="210">
        <f>'13'!$C$2</f>
        <v>-13</v>
      </c>
      <c r="T17" s="207">
        <f>'13'!$B$7</f>
        <v>3.3911281833819511</v>
      </c>
      <c r="U17" s="207">
        <f>'13'!$C$7</f>
        <v>0.46665024266619282</v>
      </c>
      <c r="V17" s="208">
        <f>'13'!$B$5</f>
        <v>7.2669590055430753</v>
      </c>
      <c r="W17" s="208">
        <f>'13'!$B$9</f>
        <v>0</v>
      </c>
      <c r="X17" s="199">
        <f>'13'!$F$11</f>
        <v>0</v>
      </c>
      <c r="Y17" s="208">
        <f>'13'!$D$5</f>
        <v>0.29393120668971656</v>
      </c>
      <c r="Z17" s="208">
        <f>'13'!$F$5</f>
        <v>0.70606879331028338</v>
      </c>
      <c r="AA17" s="195">
        <f>'13'!$G$3</f>
        <v>10</v>
      </c>
      <c r="AB17" s="196">
        <f>'13'!$Y$59</f>
        <v>1305</v>
      </c>
    </row>
    <row r="18" spans="1:28" ht="15" thickBot="1" x14ac:dyDescent="0.45">
      <c r="A18" s="235"/>
      <c r="B18" s="235"/>
      <c r="C18" s="235"/>
      <c r="D18" s="235"/>
      <c r="E18" s="235"/>
      <c r="F18" s="235"/>
      <c r="G18" s="235"/>
      <c r="H18" s="235"/>
      <c r="I18" s="235"/>
      <c r="J18" s="235"/>
      <c r="K18" s="235"/>
      <c r="L18" s="235"/>
      <c r="M18" s="235"/>
      <c r="N18" s="235"/>
      <c r="O18" s="235"/>
      <c r="P18" s="235"/>
      <c r="R18" s="197" t="str">
        <f>'14'!B2</f>
        <v>010123</v>
      </c>
      <c r="S18" s="210">
        <f>'14'!$C$2</f>
        <v>-14</v>
      </c>
      <c r="T18" s="207">
        <f>'14'!$B$7</f>
        <v>3.3911281833819511</v>
      </c>
      <c r="U18" s="207">
        <f>'14'!$C$7</f>
        <v>0.46665024266619282</v>
      </c>
      <c r="V18" s="208">
        <f>'14'!$B$5</f>
        <v>7.2669590055430753</v>
      </c>
      <c r="W18" s="208">
        <f>'14'!$B$9</f>
        <v>0</v>
      </c>
      <c r="X18" s="199">
        <f>'14'!$F$11</f>
        <v>0</v>
      </c>
      <c r="Y18" s="208">
        <f>'14'!$D$5</f>
        <v>0.29393120668971656</v>
      </c>
      <c r="Z18" s="208">
        <f>'14'!$F$5</f>
        <v>0.70606879331028338</v>
      </c>
      <c r="AA18" s="195">
        <f>'14'!$G$3</f>
        <v>10</v>
      </c>
      <c r="AB18" s="196">
        <f>'14'!$Y$59</f>
        <v>1305</v>
      </c>
    </row>
    <row r="19" spans="1:28" ht="15" thickBot="1" x14ac:dyDescent="0.45">
      <c r="A19" s="235"/>
      <c r="B19" s="235"/>
      <c r="C19" s="235"/>
      <c r="D19" s="235"/>
      <c r="E19" s="235"/>
      <c r="F19" s="235"/>
      <c r="G19" s="235"/>
      <c r="H19" s="235"/>
      <c r="I19" s="235"/>
      <c r="J19" s="235"/>
      <c r="K19" s="235"/>
      <c r="L19" s="235"/>
      <c r="M19" s="235"/>
      <c r="N19" s="235"/>
      <c r="O19" s="235"/>
      <c r="P19" s="235"/>
      <c r="R19" s="197" t="str">
        <f>'15'!B2</f>
        <v>010123</v>
      </c>
      <c r="S19" s="210">
        <f>'15'!$C$2</f>
        <v>-15</v>
      </c>
      <c r="T19" s="207">
        <f>'15'!$B$7</f>
        <v>3.3911281833819511</v>
      </c>
      <c r="U19" s="207">
        <f>'15'!$C$7</f>
        <v>0.46665024266619282</v>
      </c>
      <c r="V19" s="208">
        <f>'15'!$B$5</f>
        <v>7.2669590055430753</v>
      </c>
      <c r="W19" s="208">
        <f>'15'!$B$9</f>
        <v>0</v>
      </c>
      <c r="X19" s="199">
        <f>'15'!$F$11</f>
        <v>0</v>
      </c>
      <c r="Y19" s="208">
        <f>'15'!$D$5</f>
        <v>0.29393120668971656</v>
      </c>
      <c r="Z19" s="208">
        <f>'15'!$F$5</f>
        <v>0.70606879331028338</v>
      </c>
      <c r="AA19" s="195">
        <f>'15'!$G$3</f>
        <v>10</v>
      </c>
      <c r="AB19" s="196">
        <f>'15'!$Y$59</f>
        <v>1305</v>
      </c>
    </row>
    <row r="20" spans="1:28" ht="15" thickBot="1" x14ac:dyDescent="0.45">
      <c r="A20" s="235"/>
      <c r="B20" s="235"/>
      <c r="C20" s="235"/>
      <c r="D20" s="235"/>
      <c r="E20" s="235"/>
      <c r="F20" s="235"/>
      <c r="G20" s="235"/>
      <c r="H20" s="235"/>
      <c r="I20" s="235"/>
      <c r="J20" s="235"/>
      <c r="K20" s="235"/>
      <c r="L20" s="235"/>
      <c r="M20" s="235"/>
      <c r="N20" s="235"/>
      <c r="O20" s="235"/>
      <c r="P20" s="235"/>
      <c r="R20" s="197" t="str">
        <f>'16'!B2</f>
        <v>010123</v>
      </c>
      <c r="S20" s="210">
        <f>'16'!$C$2</f>
        <v>-16</v>
      </c>
      <c r="T20" s="207">
        <f>'16'!$B$7</f>
        <v>3.3911281833819511</v>
      </c>
      <c r="U20" s="207">
        <f>'16'!$C$7</f>
        <v>0.46665024266619282</v>
      </c>
      <c r="V20" s="208">
        <f>'16'!$B$5</f>
        <v>7.2669590055430753</v>
      </c>
      <c r="W20" s="208">
        <f>'16'!$B$9</f>
        <v>0</v>
      </c>
      <c r="X20" s="199">
        <f>'16'!$F$11</f>
        <v>0</v>
      </c>
      <c r="Y20" s="208">
        <f>'16'!$D$5</f>
        <v>0.29393120668971656</v>
      </c>
      <c r="Z20" s="208">
        <f>'16'!$F$5</f>
        <v>0.70606879331028338</v>
      </c>
      <c r="AA20" s="195">
        <f>'16'!$G$3</f>
        <v>10</v>
      </c>
      <c r="AB20" s="196">
        <f>'16'!$Y$59</f>
        <v>1305</v>
      </c>
    </row>
    <row r="21" spans="1:28" ht="15" thickBot="1" x14ac:dyDescent="0.45">
      <c r="A21" s="235"/>
      <c r="B21" s="235"/>
      <c r="C21" s="235"/>
      <c r="D21" s="235"/>
      <c r="E21" s="235"/>
      <c r="F21" s="235"/>
      <c r="G21" s="235"/>
      <c r="H21" s="235"/>
      <c r="I21" s="235"/>
      <c r="J21" s="235"/>
      <c r="K21" s="235"/>
      <c r="L21" s="235"/>
      <c r="M21" s="235"/>
      <c r="N21" s="235"/>
      <c r="O21" s="235"/>
      <c r="P21" s="235"/>
      <c r="R21" s="197" t="str">
        <f>'17'!B2</f>
        <v>010123</v>
      </c>
      <c r="S21" s="210">
        <f>'17'!$C$2</f>
        <v>-17</v>
      </c>
      <c r="T21" s="207">
        <f>'17'!$B$7</f>
        <v>3.3911281833819511</v>
      </c>
      <c r="U21" s="207">
        <f>'17'!$C$7</f>
        <v>0.46665024266619282</v>
      </c>
      <c r="V21" s="208">
        <f>'17'!$B$5</f>
        <v>7.2669590055430753</v>
      </c>
      <c r="W21" s="208">
        <f>'17'!$B$9</f>
        <v>0</v>
      </c>
      <c r="X21" s="199">
        <f>'17'!$F$11</f>
        <v>0</v>
      </c>
      <c r="Y21" s="208">
        <f>'17'!$D$5</f>
        <v>0.29393120668971656</v>
      </c>
      <c r="Z21" s="208">
        <f>'17'!$F$5</f>
        <v>0.70606879331028338</v>
      </c>
      <c r="AA21" s="195">
        <f>'17'!$G$3</f>
        <v>10</v>
      </c>
      <c r="AB21" s="196">
        <f>'17'!$Y$59</f>
        <v>1305</v>
      </c>
    </row>
    <row r="22" spans="1:28" ht="15" thickBot="1" x14ac:dyDescent="0.45">
      <c r="A22" s="235"/>
      <c r="B22" s="235"/>
      <c r="C22" s="235"/>
      <c r="D22" s="235"/>
      <c r="E22" s="235"/>
      <c r="F22" s="235"/>
      <c r="G22" s="235"/>
      <c r="H22" s="235"/>
      <c r="I22" s="235"/>
      <c r="J22" s="235"/>
      <c r="K22" s="235"/>
      <c r="L22" s="235"/>
      <c r="M22" s="235"/>
      <c r="N22" s="235"/>
      <c r="O22" s="235"/>
      <c r="P22" s="235"/>
      <c r="R22" s="197" t="str">
        <f>'18'!B2</f>
        <v>010123</v>
      </c>
      <c r="S22" s="210">
        <f>'18'!$C$2</f>
        <v>-18</v>
      </c>
      <c r="T22" s="207">
        <f>'18'!$B$7</f>
        <v>3.3911281833819511</v>
      </c>
      <c r="U22" s="207">
        <f>'18'!$C$7</f>
        <v>0.46665024266619282</v>
      </c>
      <c r="V22" s="208">
        <f>'18'!$B$5</f>
        <v>7.2669590055430753</v>
      </c>
      <c r="W22" s="208">
        <f>'18'!$B$9</f>
        <v>0</v>
      </c>
      <c r="X22" s="199">
        <f>'18'!$F$11</f>
        <v>0</v>
      </c>
      <c r="Y22" s="208">
        <f>'18'!$D$5</f>
        <v>0.29393120668971656</v>
      </c>
      <c r="Z22" s="208">
        <f>'18'!$F$5</f>
        <v>0.70606879331028338</v>
      </c>
      <c r="AA22" s="195">
        <f>'18'!$G$3</f>
        <v>10</v>
      </c>
      <c r="AB22" s="196">
        <f>'18'!$Y$59</f>
        <v>1305</v>
      </c>
    </row>
    <row r="23" spans="1:28" ht="15" thickBot="1" x14ac:dyDescent="0.45">
      <c r="A23" s="235"/>
      <c r="B23" s="235"/>
      <c r="C23" s="235"/>
      <c r="D23" s="235"/>
      <c r="E23" s="235"/>
      <c r="F23" s="235"/>
      <c r="G23" s="235"/>
      <c r="H23" s="235"/>
      <c r="I23" s="235"/>
      <c r="J23" s="235"/>
      <c r="K23" s="235"/>
      <c r="L23" s="235"/>
      <c r="M23" s="235"/>
      <c r="N23" s="235"/>
      <c r="O23" s="235"/>
      <c r="P23" s="235"/>
      <c r="R23" s="197" t="str">
        <f>'19'!B2</f>
        <v>010123</v>
      </c>
      <c r="S23" s="210">
        <f>'19'!$C$2</f>
        <v>-19</v>
      </c>
      <c r="T23" s="207">
        <f>'19'!$B$7</f>
        <v>3.3911281833819511</v>
      </c>
      <c r="U23" s="207">
        <f>'19'!$C$7</f>
        <v>0.46665024266619282</v>
      </c>
      <c r="V23" s="208">
        <f>'19'!$B$5</f>
        <v>7.2669590055430753</v>
      </c>
      <c r="W23" s="208">
        <f>'19'!$B$9</f>
        <v>0</v>
      </c>
      <c r="X23" s="199">
        <f>'19'!$F$11</f>
        <v>0</v>
      </c>
      <c r="Y23" s="208">
        <f>'19'!$D$5</f>
        <v>0.29393120668971656</v>
      </c>
      <c r="Z23" s="208">
        <f>'19'!$F$5</f>
        <v>0.70606879331028338</v>
      </c>
      <c r="AA23" s="195">
        <f>'19'!$G$3</f>
        <v>10</v>
      </c>
      <c r="AB23" s="196">
        <f>'19'!$Y$59</f>
        <v>1305</v>
      </c>
    </row>
    <row r="24" spans="1:28" ht="15" thickBot="1" x14ac:dyDescent="0.45">
      <c r="A24" s="235"/>
      <c r="B24" s="235"/>
      <c r="C24" s="235"/>
      <c r="D24" s="235"/>
      <c r="E24" s="235"/>
      <c r="F24" s="235"/>
      <c r="G24" s="235"/>
      <c r="H24" s="235"/>
      <c r="I24" s="235"/>
      <c r="J24" s="235"/>
      <c r="K24" s="235"/>
      <c r="L24" s="235"/>
      <c r="M24" s="235"/>
      <c r="N24" s="235"/>
      <c r="O24" s="235"/>
      <c r="P24" s="235"/>
      <c r="R24" s="197" t="str">
        <f>'20'!B2</f>
        <v>010123</v>
      </c>
      <c r="S24" s="210">
        <f>'20'!$C$2</f>
        <v>-20</v>
      </c>
      <c r="T24" s="207">
        <f>'20'!$B$7</f>
        <v>3.3911281833819511</v>
      </c>
      <c r="U24" s="207">
        <f>'20'!$C$7</f>
        <v>0.46665024266619282</v>
      </c>
      <c r="V24" s="208">
        <f>'20'!$B$5</f>
        <v>7.2669590055430753</v>
      </c>
      <c r="W24" s="208">
        <f>'20'!$B$9</f>
        <v>0</v>
      </c>
      <c r="X24" s="199">
        <f>'20'!$F$11</f>
        <v>0</v>
      </c>
      <c r="Y24" s="208">
        <f>'20'!$D$5</f>
        <v>0.29393120668971656</v>
      </c>
      <c r="Z24" s="208">
        <f>'20'!$F$5</f>
        <v>0.70606879331028338</v>
      </c>
      <c r="AA24" s="195">
        <f>'20'!$G$3</f>
        <v>10</v>
      </c>
      <c r="AB24" s="196">
        <f>'20'!$Y$59</f>
        <v>1305</v>
      </c>
    </row>
    <row r="25" spans="1:28" ht="15" thickBot="1" x14ac:dyDescent="0.45">
      <c r="A25" s="235"/>
      <c r="B25" s="235"/>
      <c r="C25" s="235"/>
      <c r="D25" s="235"/>
      <c r="E25" s="235"/>
      <c r="F25" s="235"/>
      <c r="G25" s="235"/>
      <c r="H25" s="235"/>
      <c r="I25" s="235"/>
      <c r="J25" s="235"/>
      <c r="K25" s="235"/>
      <c r="L25" s="235"/>
      <c r="M25" s="235"/>
      <c r="N25" s="235"/>
      <c r="O25" s="235"/>
      <c r="P25" s="235"/>
      <c r="R25" s="197" t="str">
        <f>'21'!B2</f>
        <v>010123</v>
      </c>
      <c r="S25" s="210">
        <f>'21'!$C$2</f>
        <v>-21</v>
      </c>
      <c r="T25" s="207">
        <f>'21'!$B$7</f>
        <v>3.3911281833819511</v>
      </c>
      <c r="U25" s="207">
        <f>'21'!$C$7</f>
        <v>0.46665024266619282</v>
      </c>
      <c r="V25" s="208">
        <f>'21'!$B$5</f>
        <v>7.2669590055430753</v>
      </c>
      <c r="W25" s="208">
        <f>'21'!$B$9</f>
        <v>0</v>
      </c>
      <c r="X25" s="199">
        <f>'21'!$F$11</f>
        <v>0</v>
      </c>
      <c r="Y25" s="208">
        <f>'21'!$D$5</f>
        <v>0.29393120668971656</v>
      </c>
      <c r="Z25" s="208">
        <f>'21'!$F$5</f>
        <v>0.70606879331028338</v>
      </c>
      <c r="AA25" s="195">
        <f>'21'!$G$3</f>
        <v>10</v>
      </c>
      <c r="AB25" s="196">
        <f>'21'!$Y$59</f>
        <v>1305</v>
      </c>
    </row>
    <row r="26" spans="1:28" ht="15" thickBot="1" x14ac:dyDescent="0.45">
      <c r="A26" s="235"/>
      <c r="B26" s="235"/>
      <c r="C26" s="235"/>
      <c r="D26" s="235"/>
      <c r="E26" s="235"/>
      <c r="F26" s="235"/>
      <c r="G26" s="235"/>
      <c r="H26" s="235"/>
      <c r="I26" s="235"/>
      <c r="J26" s="235"/>
      <c r="K26" s="235"/>
      <c r="L26" s="235"/>
      <c r="M26" s="235"/>
      <c r="N26" s="235"/>
      <c r="O26" s="235"/>
      <c r="P26" s="235"/>
      <c r="R26" s="197" t="str">
        <f>'22'!B2</f>
        <v>010123</v>
      </c>
      <c r="S26" s="210">
        <f>'22'!$C$2</f>
        <v>-22</v>
      </c>
      <c r="T26" s="207">
        <f>'22'!$B$7</f>
        <v>3.3911281833819511</v>
      </c>
      <c r="U26" s="207">
        <f>'22'!$C$7</f>
        <v>0.46665024266619282</v>
      </c>
      <c r="V26" s="208">
        <f>'22'!$B$5</f>
        <v>7.2669590055430753</v>
      </c>
      <c r="W26" s="208">
        <f>'22'!$B$9</f>
        <v>0</v>
      </c>
      <c r="X26" s="199">
        <f>'22'!$F$11</f>
        <v>0</v>
      </c>
      <c r="Y26" s="208">
        <f>'22'!$D$5</f>
        <v>0.29393120668971656</v>
      </c>
      <c r="Z26" s="208">
        <f>'22'!$F$5</f>
        <v>0.70606879331028338</v>
      </c>
      <c r="AA26" s="195">
        <f>'22'!$G$3</f>
        <v>10</v>
      </c>
      <c r="AB26" s="196">
        <f>'22'!$Y$59</f>
        <v>1305</v>
      </c>
    </row>
    <row r="27" spans="1:28" ht="15" thickBot="1" x14ac:dyDescent="0.45">
      <c r="A27" s="235"/>
      <c r="B27" s="235"/>
      <c r="C27" s="235"/>
      <c r="D27" s="235"/>
      <c r="E27" s="235"/>
      <c r="F27" s="235"/>
      <c r="G27" s="235"/>
      <c r="H27" s="235"/>
      <c r="I27" s="235"/>
      <c r="J27" s="235"/>
      <c r="K27" s="235"/>
      <c r="L27" s="235"/>
      <c r="M27" s="235"/>
      <c r="N27" s="235"/>
      <c r="O27" s="235"/>
      <c r="P27" s="235"/>
      <c r="R27" s="197" t="str">
        <f>'23'!B2</f>
        <v>010123</v>
      </c>
      <c r="S27" s="210">
        <f>'23'!$C$2</f>
        <v>-23</v>
      </c>
      <c r="T27" s="207">
        <f>'23'!$B$7</f>
        <v>3.3911281833819511</v>
      </c>
      <c r="U27" s="207">
        <f>'23'!$C$7</f>
        <v>0.46665024266619282</v>
      </c>
      <c r="V27" s="208">
        <f>'23'!$B$5</f>
        <v>7.2669590055430753</v>
      </c>
      <c r="W27" s="208">
        <f>'23'!$B$9</f>
        <v>0</v>
      </c>
      <c r="X27" s="199">
        <f>'23'!$F$11</f>
        <v>0</v>
      </c>
      <c r="Y27" s="208">
        <f>'23'!$D$5</f>
        <v>0.29393120668971656</v>
      </c>
      <c r="Z27" s="208">
        <f>'23'!$F$5</f>
        <v>0.70606879331028338</v>
      </c>
      <c r="AA27" s="195">
        <f>'23'!$G$3</f>
        <v>10</v>
      </c>
      <c r="AB27" s="196">
        <f>'23'!$Y$59</f>
        <v>1305</v>
      </c>
    </row>
    <row r="28" spans="1:28" ht="15" thickBot="1" x14ac:dyDescent="0.45">
      <c r="A28" s="235"/>
      <c r="B28" s="235"/>
      <c r="C28" s="235"/>
      <c r="D28" s="235"/>
      <c r="E28" s="235"/>
      <c r="F28" s="235"/>
      <c r="G28" s="235"/>
      <c r="H28" s="235"/>
      <c r="I28" s="235"/>
      <c r="J28" s="235"/>
      <c r="K28" s="235"/>
      <c r="L28" s="235"/>
      <c r="M28" s="235"/>
      <c r="N28" s="235"/>
      <c r="O28" s="235"/>
      <c r="P28" s="235"/>
      <c r="R28" s="197" t="str">
        <f>'24'!B2</f>
        <v>010123</v>
      </c>
      <c r="S28" s="210">
        <f>'24'!$C$2</f>
        <v>-24</v>
      </c>
      <c r="T28" s="207">
        <f>'24'!$B$7</f>
        <v>3.3911281833819511</v>
      </c>
      <c r="U28" s="207">
        <f>'24'!$C$7</f>
        <v>0.46665024266619282</v>
      </c>
      <c r="V28" s="208">
        <f>'24'!$B$5</f>
        <v>7.2669590055430753</v>
      </c>
      <c r="W28" s="208">
        <f>'24'!$B$9</f>
        <v>0</v>
      </c>
      <c r="X28" s="199">
        <f>'24'!$F$11</f>
        <v>0</v>
      </c>
      <c r="Y28" s="208">
        <f>'24'!$D$5</f>
        <v>0.29393120668971656</v>
      </c>
      <c r="Z28" s="208">
        <f>'24'!$F$5</f>
        <v>0.70606879331028338</v>
      </c>
      <c r="AA28" s="195">
        <f>'24'!$G$3</f>
        <v>10</v>
      </c>
      <c r="AB28" s="196">
        <f>'24'!$Y$59</f>
        <v>1305</v>
      </c>
    </row>
    <row r="29" spans="1:28" ht="15" thickBot="1" x14ac:dyDescent="0.45">
      <c r="A29" s="235"/>
      <c r="B29" s="235"/>
      <c r="C29" s="235"/>
      <c r="D29" s="235"/>
      <c r="E29" s="235"/>
      <c r="F29" s="235"/>
      <c r="G29" s="235"/>
      <c r="H29" s="235"/>
      <c r="I29" s="235"/>
      <c r="J29" s="235"/>
      <c r="K29" s="235"/>
      <c r="L29" s="235"/>
      <c r="M29" s="235"/>
      <c r="N29" s="235"/>
      <c r="O29" s="235"/>
      <c r="P29" s="235"/>
      <c r="R29" s="197" t="str">
        <f>'25'!B2</f>
        <v>010123</v>
      </c>
      <c r="S29" s="210">
        <f>'25'!$C$2</f>
        <v>-25</v>
      </c>
      <c r="T29" s="207">
        <f>'25'!$B$7</f>
        <v>3.3911281833819511</v>
      </c>
      <c r="U29" s="207">
        <f>'25'!$C$7</f>
        <v>0.46665024266619282</v>
      </c>
      <c r="V29" s="208">
        <f>'25'!$B$5</f>
        <v>7.2669590055430753</v>
      </c>
      <c r="W29" s="208">
        <f>'25'!$B$9</f>
        <v>0</v>
      </c>
      <c r="X29" s="199">
        <f>'25'!$F$11</f>
        <v>0</v>
      </c>
      <c r="Y29" s="208">
        <f>'25'!$D$5</f>
        <v>0.29393120668971656</v>
      </c>
      <c r="Z29" s="208">
        <f>'25'!$F$5</f>
        <v>0.70606879331028338</v>
      </c>
      <c r="AA29" s="195">
        <f>'25'!$G$3</f>
        <v>10</v>
      </c>
      <c r="AB29" s="196">
        <f>'25'!$Y$59</f>
        <v>1305</v>
      </c>
    </row>
    <row r="30" spans="1:28" ht="15" thickBot="1" x14ac:dyDescent="0.45">
      <c r="A30" s="235"/>
      <c r="B30" s="235"/>
      <c r="C30" s="235"/>
      <c r="D30" s="235"/>
      <c r="E30" s="235"/>
      <c r="F30" s="235"/>
      <c r="G30" s="235"/>
      <c r="H30" s="235"/>
      <c r="I30" s="235"/>
      <c r="J30" s="235"/>
      <c r="K30" s="235"/>
      <c r="L30" s="235"/>
      <c r="M30" s="235"/>
      <c r="N30" s="235"/>
      <c r="O30" s="235"/>
      <c r="P30" s="235"/>
      <c r="R30" s="197" t="str">
        <f>'26'!B2</f>
        <v>010123</v>
      </c>
      <c r="S30" s="210">
        <f>'26'!$C$2</f>
        <v>-26</v>
      </c>
      <c r="T30" s="207">
        <f>'26'!$B$7</f>
        <v>3.3911281833819511</v>
      </c>
      <c r="U30" s="207">
        <f>'26'!$C$7</f>
        <v>0.46665024266619282</v>
      </c>
      <c r="V30" s="208">
        <f>'26'!$B$5</f>
        <v>7.2669590055430753</v>
      </c>
      <c r="W30" s="208">
        <f>'26'!$B$9</f>
        <v>0</v>
      </c>
      <c r="X30" s="199">
        <f>'26'!$F$11</f>
        <v>0</v>
      </c>
      <c r="Y30" s="208">
        <f>'26'!$D$5</f>
        <v>0.29393120668971656</v>
      </c>
      <c r="Z30" s="208">
        <f>'26'!$F$5</f>
        <v>0.70606879331028338</v>
      </c>
      <c r="AA30" s="195">
        <f>'26'!$G$3</f>
        <v>10</v>
      </c>
      <c r="AB30" s="196">
        <f>'26'!$Y$59</f>
        <v>1305</v>
      </c>
    </row>
    <row r="31" spans="1:28" ht="15" thickBot="1" x14ac:dyDescent="0.45">
      <c r="A31" s="235"/>
      <c r="B31" s="235"/>
      <c r="C31" s="235"/>
      <c r="D31" s="235"/>
      <c r="E31" s="235"/>
      <c r="F31" s="235"/>
      <c r="G31" s="235"/>
      <c r="H31" s="235"/>
      <c r="I31" s="235"/>
      <c r="J31" s="235"/>
      <c r="K31" s="235"/>
      <c r="L31" s="235"/>
      <c r="M31" s="235"/>
      <c r="N31" s="235"/>
      <c r="O31" s="235"/>
      <c r="P31" s="235"/>
      <c r="R31" s="197" t="str">
        <f>'27'!B2</f>
        <v>010123</v>
      </c>
      <c r="S31" s="210">
        <f>'27'!$C$2</f>
        <v>-27</v>
      </c>
      <c r="T31" s="207">
        <f>'27'!$B$7</f>
        <v>3.3911281833819511</v>
      </c>
      <c r="U31" s="207">
        <f>'27'!$C$7</f>
        <v>0.46665024266619282</v>
      </c>
      <c r="V31" s="208">
        <f>'27'!$B$5</f>
        <v>7.2669590055430753</v>
      </c>
      <c r="W31" s="208">
        <f>'27'!$B$9</f>
        <v>0</v>
      </c>
      <c r="X31" s="199">
        <f>'27'!$F$11</f>
        <v>0</v>
      </c>
      <c r="Y31" s="208">
        <f>'27'!$D$5</f>
        <v>0.29393120668971656</v>
      </c>
      <c r="Z31" s="208">
        <f>'27'!$F$5</f>
        <v>0.70606879331028338</v>
      </c>
      <c r="AA31" s="195">
        <f>'27'!$G$3</f>
        <v>10</v>
      </c>
      <c r="AB31" s="196">
        <f>'27'!$Y$59</f>
        <v>1305</v>
      </c>
    </row>
    <row r="32" spans="1:28" ht="15" thickBot="1" x14ac:dyDescent="0.45">
      <c r="A32" s="235"/>
      <c r="B32" s="235"/>
      <c r="C32" s="235"/>
      <c r="D32" s="235"/>
      <c r="E32" s="235"/>
      <c r="F32" s="235"/>
      <c r="G32" s="235"/>
      <c r="H32" s="235"/>
      <c r="I32" s="235"/>
      <c r="J32" s="235"/>
      <c r="K32" s="235"/>
      <c r="L32" s="235"/>
      <c r="M32" s="235"/>
      <c r="N32" s="235"/>
      <c r="O32" s="235"/>
      <c r="P32" s="235"/>
      <c r="R32" s="197" t="str">
        <f>'28'!B2</f>
        <v>010123</v>
      </c>
      <c r="S32" s="210">
        <f>'28'!$C$2</f>
        <v>-28</v>
      </c>
      <c r="T32" s="207">
        <f>'28'!$B$7</f>
        <v>3.3911281833819511</v>
      </c>
      <c r="U32" s="207">
        <f>'28'!$C$7</f>
        <v>0.46665024266619282</v>
      </c>
      <c r="V32" s="208">
        <f>'28'!$B$5</f>
        <v>7.2669590055430753</v>
      </c>
      <c r="W32" s="208">
        <f>'28'!$B$9</f>
        <v>0</v>
      </c>
      <c r="X32" s="199">
        <f>'28'!$F$11</f>
        <v>0</v>
      </c>
      <c r="Y32" s="208">
        <f>'28'!$D$5</f>
        <v>0.29393120668971656</v>
      </c>
      <c r="Z32" s="208">
        <f>'28'!$F$5</f>
        <v>0.70606879331028338</v>
      </c>
      <c r="AA32" s="195">
        <f>'28'!$G$3</f>
        <v>10</v>
      </c>
      <c r="AB32" s="196">
        <f>'28'!$Y$59</f>
        <v>1305</v>
      </c>
    </row>
    <row r="33" spans="1:28" ht="15" thickBot="1" x14ac:dyDescent="0.45">
      <c r="A33" s="235"/>
      <c r="B33" s="235"/>
      <c r="C33" s="235"/>
      <c r="D33" s="235"/>
      <c r="E33" s="235"/>
      <c r="F33" s="235"/>
      <c r="G33" s="235"/>
      <c r="H33" s="235"/>
      <c r="I33" s="235"/>
      <c r="J33" s="235"/>
      <c r="K33" s="235"/>
      <c r="L33" s="235"/>
      <c r="M33" s="235"/>
      <c r="N33" s="235"/>
      <c r="O33" s="235"/>
      <c r="P33" s="235"/>
      <c r="R33" s="197" t="str">
        <f>'29'!B2</f>
        <v>010123</v>
      </c>
      <c r="S33" s="210">
        <f>'29'!$C$2</f>
        <v>-29</v>
      </c>
      <c r="T33" s="207">
        <f>'29'!$B$7</f>
        <v>3.3911281833819511</v>
      </c>
      <c r="U33" s="207">
        <f>'29'!$C$7</f>
        <v>0.46665024266619282</v>
      </c>
      <c r="V33" s="208">
        <f>'29'!$B$5</f>
        <v>7.2669590055430753</v>
      </c>
      <c r="W33" s="208">
        <f>'29'!$B$9</f>
        <v>0</v>
      </c>
      <c r="X33" s="199">
        <f>'29'!$F$11</f>
        <v>0</v>
      </c>
      <c r="Y33" s="208">
        <f>'29'!$D$5</f>
        <v>0.29393120668971656</v>
      </c>
      <c r="Z33" s="208">
        <f>'29'!$F$5</f>
        <v>0.70606879331028338</v>
      </c>
      <c r="AA33" s="195">
        <f>'29'!$G$3</f>
        <v>10</v>
      </c>
      <c r="AB33" s="196">
        <f>'29'!$Y$59</f>
        <v>1305</v>
      </c>
    </row>
    <row r="34" spans="1:28" ht="15" thickBot="1" x14ac:dyDescent="0.45">
      <c r="A34" s="235"/>
      <c r="B34" s="235"/>
      <c r="C34" s="235"/>
      <c r="D34" s="235"/>
      <c r="E34" s="235"/>
      <c r="F34" s="235"/>
      <c r="G34" s="235"/>
      <c r="H34" s="235"/>
      <c r="I34" s="235"/>
      <c r="J34" s="235"/>
      <c r="K34" s="235"/>
      <c r="L34" s="235"/>
      <c r="M34" s="235"/>
      <c r="N34" s="235"/>
      <c r="O34" s="235"/>
      <c r="P34" s="235"/>
      <c r="R34" s="197" t="str">
        <f>'30'!B2</f>
        <v>010123</v>
      </c>
      <c r="S34" s="210">
        <f>'30'!$C$2</f>
        <v>-30</v>
      </c>
      <c r="T34" s="207">
        <f>'30'!$B$7</f>
        <v>3.3911281833819511</v>
      </c>
      <c r="U34" s="207">
        <f>'30'!$C$7</f>
        <v>0.46665024266619282</v>
      </c>
      <c r="V34" s="208">
        <f>'30'!$B$5</f>
        <v>7.2669590055430753</v>
      </c>
      <c r="W34" s="208">
        <f>'30'!$B$9</f>
        <v>0</v>
      </c>
      <c r="X34" s="199">
        <f>'30'!$F$11</f>
        <v>0</v>
      </c>
      <c r="Y34" s="208">
        <f>'30'!$D$5</f>
        <v>0.29393120668971656</v>
      </c>
      <c r="Z34" s="208">
        <f>'30'!$F$5</f>
        <v>0.70606879331028338</v>
      </c>
      <c r="AA34" s="195">
        <f>'30'!$G$3</f>
        <v>10</v>
      </c>
      <c r="AB34" s="196">
        <f>'30'!$Y$59</f>
        <v>1305</v>
      </c>
    </row>
    <row r="35" spans="1:28" ht="15" thickBot="1" x14ac:dyDescent="0.45">
      <c r="A35" s="235"/>
      <c r="B35" s="235"/>
      <c r="C35" s="235"/>
      <c r="D35" s="235"/>
      <c r="E35" s="235"/>
      <c r="F35" s="235"/>
      <c r="G35" s="235"/>
      <c r="H35" s="235"/>
      <c r="I35" s="235"/>
      <c r="J35" s="235"/>
      <c r="K35" s="235"/>
      <c r="L35" s="235"/>
      <c r="M35" s="235"/>
      <c r="N35" s="235"/>
      <c r="O35" s="235"/>
      <c r="P35" s="235"/>
      <c r="R35" s="197" t="str">
        <f>'31'!B2</f>
        <v>010123</v>
      </c>
      <c r="S35" s="210">
        <f>'31'!$C$2</f>
        <v>-31</v>
      </c>
      <c r="T35" s="207">
        <f>'31'!$B$7</f>
        <v>3.3911281833819511</v>
      </c>
      <c r="U35" s="207">
        <f>'31'!$C$7</f>
        <v>0.46665024266619282</v>
      </c>
      <c r="V35" s="208">
        <f>'31'!$B$5</f>
        <v>7.2669590055430753</v>
      </c>
      <c r="W35" s="208">
        <f>'31'!$B$9</f>
        <v>0</v>
      </c>
      <c r="X35" s="199">
        <f>'31'!$F$11</f>
        <v>0</v>
      </c>
      <c r="Y35" s="208">
        <f>'31'!$D$5</f>
        <v>0.29393120668971656</v>
      </c>
      <c r="Z35" s="208">
        <f>'31'!$F$5</f>
        <v>0.70606879331028338</v>
      </c>
      <c r="AA35" s="195">
        <f>'31'!$G$3</f>
        <v>10</v>
      </c>
      <c r="AB35" s="196">
        <f>'31'!$Y$59</f>
        <v>1305</v>
      </c>
    </row>
    <row r="36" spans="1:28" ht="15" thickBot="1" x14ac:dyDescent="0.45">
      <c r="A36" s="235"/>
      <c r="B36" s="235"/>
      <c r="C36" s="235"/>
      <c r="D36" s="235"/>
      <c r="E36" s="235"/>
      <c r="F36" s="235"/>
      <c r="G36" s="235"/>
      <c r="H36" s="235"/>
      <c r="I36" s="235"/>
      <c r="J36" s="235"/>
      <c r="K36" s="235"/>
      <c r="L36" s="235"/>
      <c r="M36" s="235"/>
      <c r="N36" s="235"/>
      <c r="O36" s="235"/>
      <c r="P36" s="235"/>
      <c r="R36" s="197" t="str">
        <f>'32'!B2</f>
        <v>010123</v>
      </c>
      <c r="S36" s="210">
        <f>'32'!$C$2</f>
        <v>-32</v>
      </c>
      <c r="T36" s="207">
        <f>'32'!$B$7</f>
        <v>3.3911281833819511</v>
      </c>
      <c r="U36" s="207">
        <f>'32'!$C$7</f>
        <v>0.46665024266619282</v>
      </c>
      <c r="V36" s="208">
        <f>'32'!$B$5</f>
        <v>7.2669590055430753</v>
      </c>
      <c r="W36" s="208">
        <f>'32'!$B$9</f>
        <v>0</v>
      </c>
      <c r="X36" s="199">
        <f>'32'!$F$11</f>
        <v>0</v>
      </c>
      <c r="Y36" s="208">
        <f>'32'!$D$5</f>
        <v>0.29393120668971656</v>
      </c>
      <c r="Z36" s="208">
        <f>'32'!$F$5</f>
        <v>0.70606879331028338</v>
      </c>
      <c r="AA36" s="195">
        <f>'32'!$G$3</f>
        <v>10</v>
      </c>
      <c r="AB36" s="196">
        <f>'32'!$Y$59</f>
        <v>1305</v>
      </c>
    </row>
    <row r="37" spans="1:28" ht="15" thickBot="1" x14ac:dyDescent="0.45">
      <c r="A37" s="235"/>
      <c r="B37" s="235"/>
      <c r="C37" s="235"/>
      <c r="D37" s="235"/>
      <c r="E37" s="235"/>
      <c r="F37" s="235"/>
      <c r="G37" s="235"/>
      <c r="H37" s="235"/>
      <c r="I37" s="235"/>
      <c r="J37" s="235"/>
      <c r="K37" s="235"/>
      <c r="L37" s="235"/>
      <c r="M37" s="235"/>
      <c r="N37" s="235"/>
      <c r="O37" s="235"/>
      <c r="P37" s="235"/>
      <c r="R37" s="197" t="str">
        <f>'33'!B2</f>
        <v>010123</v>
      </c>
      <c r="S37" s="210">
        <f>'33'!$C$2</f>
        <v>-33</v>
      </c>
      <c r="T37" s="207">
        <f>'33'!$B$7</f>
        <v>3.3911281833819511</v>
      </c>
      <c r="U37" s="207">
        <f>'33'!$C$7</f>
        <v>0.46665024266619282</v>
      </c>
      <c r="V37" s="208">
        <f>'33'!$B$5</f>
        <v>7.2669590055430753</v>
      </c>
      <c r="W37" s="208">
        <f>'33'!$B$9</f>
        <v>0</v>
      </c>
      <c r="X37" s="199">
        <f>'33'!$F$11</f>
        <v>0</v>
      </c>
      <c r="Y37" s="208">
        <f>'33'!$D$5</f>
        <v>0.29393120668971656</v>
      </c>
      <c r="Z37" s="208">
        <f>'33'!$F$5</f>
        <v>0.70606879331028338</v>
      </c>
      <c r="AA37" s="195">
        <f>'33'!$G$3</f>
        <v>10</v>
      </c>
      <c r="AB37" s="196">
        <f>'33'!$Y$59</f>
        <v>1305</v>
      </c>
    </row>
    <row r="38" spans="1:28" ht="15" thickBot="1" x14ac:dyDescent="0.45">
      <c r="A38" s="235"/>
      <c r="B38" s="235"/>
      <c r="C38" s="235"/>
      <c r="D38" s="235"/>
      <c r="E38" s="235"/>
      <c r="F38" s="235"/>
      <c r="G38" s="235"/>
      <c r="H38" s="235"/>
      <c r="I38" s="235"/>
      <c r="J38" s="235"/>
      <c r="K38" s="235"/>
      <c r="L38" s="235"/>
      <c r="M38" s="235"/>
      <c r="N38" s="235"/>
      <c r="O38" s="235"/>
      <c r="P38" s="235"/>
      <c r="R38" s="197" t="str">
        <f>'34'!B2</f>
        <v>010123</v>
      </c>
      <c r="S38" s="210">
        <f>'34'!$C$2</f>
        <v>-34</v>
      </c>
      <c r="T38" s="207">
        <f>'34'!$B$7</f>
        <v>3.3911281833819511</v>
      </c>
      <c r="U38" s="207">
        <f>'34'!$C$7</f>
        <v>0.46665024266619282</v>
      </c>
      <c r="V38" s="208">
        <f>'34'!$B$5</f>
        <v>7.2669590055430753</v>
      </c>
      <c r="W38" s="208">
        <f>'34'!$B$9</f>
        <v>0</v>
      </c>
      <c r="X38" s="199">
        <f>'34'!$F$11</f>
        <v>0</v>
      </c>
      <c r="Y38" s="208">
        <f>'34'!$D$5</f>
        <v>0.29393120668971656</v>
      </c>
      <c r="Z38" s="208">
        <f>'34'!$F$5</f>
        <v>0.70606879331028338</v>
      </c>
      <c r="AA38" s="195">
        <f>'34'!$G$3</f>
        <v>10</v>
      </c>
      <c r="AB38" s="196">
        <f>'34'!$Y$59</f>
        <v>1305</v>
      </c>
    </row>
    <row r="39" spans="1:28" ht="15" thickBot="1" x14ac:dyDescent="0.45">
      <c r="A39" s="235"/>
      <c r="B39" s="235"/>
      <c r="C39" s="235"/>
      <c r="D39" s="235"/>
      <c r="E39" s="235"/>
      <c r="F39" s="235"/>
      <c r="G39" s="235"/>
      <c r="H39" s="235"/>
      <c r="I39" s="235"/>
      <c r="J39" s="235"/>
      <c r="K39" s="235"/>
      <c r="L39" s="235"/>
      <c r="M39" s="235"/>
      <c r="N39" s="235"/>
      <c r="O39" s="235"/>
      <c r="P39" s="235"/>
      <c r="R39" s="197" t="str">
        <f>'35'!B2</f>
        <v>010123</v>
      </c>
      <c r="S39" s="210">
        <f>'35'!$C$2</f>
        <v>-35</v>
      </c>
      <c r="T39" s="207">
        <f>'35'!$B$7</f>
        <v>3.3911281833819511</v>
      </c>
      <c r="U39" s="207">
        <f>'35'!$C$7</f>
        <v>0.46665024266619282</v>
      </c>
      <c r="V39" s="208">
        <f>'35'!$B$5</f>
        <v>7.2669590055430753</v>
      </c>
      <c r="W39" s="208">
        <f>'35'!$B$9</f>
        <v>0</v>
      </c>
      <c r="X39" s="199">
        <f>'35'!$F$11</f>
        <v>0</v>
      </c>
      <c r="Y39" s="208">
        <f>'35'!$D$5</f>
        <v>0.29393120668971656</v>
      </c>
      <c r="Z39" s="208">
        <f>'35'!$F$5</f>
        <v>0.70606879331028338</v>
      </c>
      <c r="AA39" s="195">
        <f>'35'!$G$3</f>
        <v>10</v>
      </c>
      <c r="AB39" s="196">
        <f>'35'!$Y$59</f>
        <v>1305</v>
      </c>
    </row>
    <row r="40" spans="1:28" ht="15" thickBot="1" x14ac:dyDescent="0.45">
      <c r="A40" s="235"/>
      <c r="B40" s="235"/>
      <c r="C40" s="235"/>
      <c r="D40" s="235"/>
      <c r="E40" s="235"/>
      <c r="F40" s="235"/>
      <c r="G40" s="235"/>
      <c r="H40" s="235"/>
      <c r="I40" s="235"/>
      <c r="J40" s="235"/>
      <c r="K40" s="235"/>
      <c r="L40" s="235"/>
      <c r="M40" s="235"/>
      <c r="N40" s="235"/>
      <c r="O40" s="235"/>
      <c r="P40" s="235"/>
      <c r="R40" s="197" t="str">
        <f>'36'!B2</f>
        <v>010123</v>
      </c>
      <c r="S40" s="210">
        <f>'36'!$C$2</f>
        <v>-36</v>
      </c>
      <c r="T40" s="207">
        <f>'36'!$B$7</f>
        <v>3.3911281833819511</v>
      </c>
      <c r="U40" s="207">
        <f>'36'!$C$7</f>
        <v>0.46665024266619282</v>
      </c>
      <c r="V40" s="208">
        <f>'36'!$B$5</f>
        <v>7.2669590055430753</v>
      </c>
      <c r="W40" s="208">
        <f>'36'!$B$9</f>
        <v>0</v>
      </c>
      <c r="X40" s="199">
        <f>'36'!$F$11</f>
        <v>0</v>
      </c>
      <c r="Y40" s="208">
        <f>'36'!$D$5</f>
        <v>0.29393120668971656</v>
      </c>
      <c r="Z40" s="208">
        <f>'36'!$F$5</f>
        <v>0.70606879331028338</v>
      </c>
      <c r="AA40" s="195">
        <f>'36'!$G$3</f>
        <v>10</v>
      </c>
      <c r="AB40" s="196">
        <f>'36'!$Y$59</f>
        <v>1305</v>
      </c>
    </row>
    <row r="41" spans="1:28" ht="15" thickBot="1" x14ac:dyDescent="0.45">
      <c r="A41" s="235"/>
      <c r="B41" s="235"/>
      <c r="C41" s="235"/>
      <c r="D41" s="235"/>
      <c r="E41" s="235"/>
      <c r="F41" s="235"/>
      <c r="G41" s="235"/>
      <c r="H41" s="235"/>
      <c r="I41" s="235"/>
      <c r="J41" s="235"/>
      <c r="K41" s="235"/>
      <c r="L41" s="235"/>
      <c r="M41" s="235"/>
      <c r="N41" s="235"/>
      <c r="O41" s="235"/>
      <c r="P41" s="235"/>
      <c r="R41" s="197" t="str">
        <f>'37'!B2</f>
        <v>010123</v>
      </c>
      <c r="S41" s="210">
        <f>'37'!$C$2</f>
        <v>-37</v>
      </c>
      <c r="T41" s="207">
        <f>'37'!$B$7</f>
        <v>3.3911281833819511</v>
      </c>
      <c r="U41" s="207">
        <f>'37'!$C$7</f>
        <v>0.46665024266619282</v>
      </c>
      <c r="V41" s="208">
        <f>'37'!$B$5</f>
        <v>7.2669590055430753</v>
      </c>
      <c r="W41" s="208">
        <f>'37'!$B$9</f>
        <v>0</v>
      </c>
      <c r="X41" s="199">
        <f>'37'!$F$11</f>
        <v>0</v>
      </c>
      <c r="Y41" s="208">
        <f>'37'!$D$5</f>
        <v>0.29393120668971656</v>
      </c>
      <c r="Z41" s="208">
        <f>'37'!$F$5</f>
        <v>0.70606879331028338</v>
      </c>
      <c r="AA41" s="195">
        <f>'37'!$G$3</f>
        <v>10</v>
      </c>
      <c r="AB41" s="196">
        <f>'37'!$Y$59</f>
        <v>1305</v>
      </c>
    </row>
    <row r="42" spans="1:28" ht="15" thickBot="1" x14ac:dyDescent="0.45">
      <c r="A42" s="235"/>
      <c r="B42" s="235"/>
      <c r="C42" s="235"/>
      <c r="D42" s="235"/>
      <c r="E42" s="235"/>
      <c r="F42" s="235"/>
      <c r="G42" s="235"/>
      <c r="H42" s="235"/>
      <c r="I42" s="235"/>
      <c r="J42" s="235"/>
      <c r="K42" s="235"/>
      <c r="L42" s="235"/>
      <c r="M42" s="235"/>
      <c r="N42" s="235"/>
      <c r="O42" s="235"/>
      <c r="P42" s="235"/>
      <c r="R42" s="197" t="str">
        <f>'38'!B2</f>
        <v>010123</v>
      </c>
      <c r="S42" s="210">
        <f>'38'!$C$2</f>
        <v>-38</v>
      </c>
      <c r="T42" s="207">
        <f>'38'!$B$7</f>
        <v>3.3911281833819511</v>
      </c>
      <c r="U42" s="207">
        <f>'38'!$C$7</f>
        <v>0.46665024266619282</v>
      </c>
      <c r="V42" s="208">
        <f>'38'!$B$5</f>
        <v>7.2669590055430753</v>
      </c>
      <c r="W42" s="208">
        <f>'38'!$B$9</f>
        <v>0</v>
      </c>
      <c r="X42" s="199">
        <f>'38'!$F$11</f>
        <v>0</v>
      </c>
      <c r="Y42" s="208">
        <f>'38'!$D$5</f>
        <v>0.29393120668971656</v>
      </c>
      <c r="Z42" s="208">
        <f>'38'!$F$5</f>
        <v>0.70606879331028338</v>
      </c>
      <c r="AA42" s="195">
        <f>'38'!$G$3</f>
        <v>10</v>
      </c>
      <c r="AB42" s="196">
        <f>'38'!$Y$59</f>
        <v>1305</v>
      </c>
    </row>
    <row r="43" spans="1:28" ht="15" thickBot="1" x14ac:dyDescent="0.45">
      <c r="A43" s="235"/>
      <c r="B43" s="235"/>
      <c r="C43" s="235"/>
      <c r="D43" s="235"/>
      <c r="E43" s="235"/>
      <c r="F43" s="235"/>
      <c r="G43" s="235"/>
      <c r="H43" s="235"/>
      <c r="I43" s="235"/>
      <c r="J43" s="235"/>
      <c r="K43" s="235"/>
      <c r="L43" s="235"/>
      <c r="M43" s="235"/>
      <c r="N43" s="235"/>
      <c r="O43" s="235"/>
      <c r="P43" s="235"/>
      <c r="R43" s="197" t="str">
        <f>'39'!B2</f>
        <v>010123</v>
      </c>
      <c r="S43" s="210">
        <f>'39'!$C$2</f>
        <v>-39</v>
      </c>
      <c r="T43" s="207">
        <f>'39'!$B$7</f>
        <v>3.3911281833819511</v>
      </c>
      <c r="U43" s="207">
        <f>'39'!$C$7</f>
        <v>0.46665024266619282</v>
      </c>
      <c r="V43" s="208">
        <f>'39'!$B$5</f>
        <v>7.2669590055430753</v>
      </c>
      <c r="W43" s="208">
        <f>'39'!$B$9</f>
        <v>0</v>
      </c>
      <c r="X43" s="199">
        <f>'39'!$F$11</f>
        <v>0</v>
      </c>
      <c r="Y43" s="208">
        <f>'39'!$D$5</f>
        <v>0.29393120668971656</v>
      </c>
      <c r="Z43" s="208">
        <f>'39'!$F$5</f>
        <v>0.70606879331028338</v>
      </c>
      <c r="AA43" s="195">
        <f>'39'!$G$3</f>
        <v>10</v>
      </c>
      <c r="AB43" s="196">
        <f>'39'!$Y$59</f>
        <v>1305</v>
      </c>
    </row>
    <row r="44" spans="1:28" ht="15" thickBot="1" x14ac:dyDescent="0.45">
      <c r="A44" s="235"/>
      <c r="B44" s="235"/>
      <c r="C44" s="235"/>
      <c r="D44" s="235"/>
      <c r="E44" s="235"/>
      <c r="F44" s="235"/>
      <c r="G44" s="235"/>
      <c r="H44" s="235"/>
      <c r="I44" s="235"/>
      <c r="J44" s="235"/>
      <c r="K44" s="235"/>
      <c r="L44" s="235"/>
      <c r="M44" s="235"/>
      <c r="N44" s="235"/>
      <c r="O44" s="235"/>
      <c r="P44" s="235"/>
      <c r="R44" s="209" t="str">
        <f>'40'!B2</f>
        <v>010123</v>
      </c>
      <c r="S44" s="210">
        <f>'40'!$C$2</f>
        <v>-40</v>
      </c>
      <c r="T44" s="207">
        <f>'40'!$B$7</f>
        <v>3.3911281833819511</v>
      </c>
      <c r="U44" s="207">
        <f>'40'!$C$7</f>
        <v>0.46665024266619282</v>
      </c>
      <c r="V44" s="208">
        <f>'40'!$B$5</f>
        <v>7.2669590055430753</v>
      </c>
      <c r="W44" s="208">
        <f>'40'!$B$9</f>
        <v>0</v>
      </c>
      <c r="X44" s="199">
        <f>'40'!$F$11</f>
        <v>0</v>
      </c>
      <c r="Y44" s="208">
        <f>'40'!$D$5</f>
        <v>0.29393120668971656</v>
      </c>
      <c r="Z44" s="208">
        <f>'40'!$F$5</f>
        <v>0.70606879331028338</v>
      </c>
      <c r="AA44" s="195">
        <f>'40'!$G$3</f>
        <v>10</v>
      </c>
      <c r="AB44" s="196">
        <f>'40'!$Y$59</f>
        <v>1305</v>
      </c>
    </row>
    <row r="45" spans="1:28" ht="15" thickBot="1" x14ac:dyDescent="0.45">
      <c r="R45" s="209" t="str">
        <f>'41'!B2</f>
        <v>010123</v>
      </c>
      <c r="S45" s="210">
        <f>'41'!$C$2</f>
        <v>-41</v>
      </c>
      <c r="T45" s="207">
        <f>'41'!$B$7</f>
        <v>3.3911281833819511</v>
      </c>
      <c r="U45" s="207">
        <f>'41'!$C$7</f>
        <v>0.46665024266619282</v>
      </c>
      <c r="V45" s="208">
        <f>'41'!$B$5</f>
        <v>7.2669590055430753</v>
      </c>
      <c r="W45" s="208">
        <f>'41'!$B$9</f>
        <v>0</v>
      </c>
      <c r="X45" s="199">
        <f>'41'!$F$11</f>
        <v>0</v>
      </c>
      <c r="Y45" s="208">
        <f>'41'!$D$5</f>
        <v>0.29393120668971656</v>
      </c>
      <c r="Z45" s="208">
        <f>'41'!$F$5</f>
        <v>0.70606879331028338</v>
      </c>
      <c r="AA45" s="195">
        <f>'41'!$G$3</f>
        <v>10</v>
      </c>
      <c r="AB45" s="196">
        <f>'41'!$Y$59</f>
        <v>1305</v>
      </c>
    </row>
    <row r="46" spans="1:28" ht="15" thickBot="1" x14ac:dyDescent="0.45">
      <c r="R46" s="209" t="str">
        <f>'42'!B2</f>
        <v>010123</v>
      </c>
      <c r="S46" s="210">
        <f>'42'!$C$2</f>
        <v>-42</v>
      </c>
      <c r="T46" s="207">
        <f>'42'!$B$7</f>
        <v>3.3911281833819511</v>
      </c>
      <c r="U46" s="207">
        <f>'42'!$C$7</f>
        <v>0.46665024266619282</v>
      </c>
      <c r="V46" s="208">
        <f>'42'!$B$5</f>
        <v>7.2669590055430753</v>
      </c>
      <c r="W46" s="208">
        <f>'42'!$B$9</f>
        <v>0</v>
      </c>
      <c r="X46" s="199">
        <f>'42'!$F$11</f>
        <v>0</v>
      </c>
      <c r="Y46" s="208">
        <f>'42'!$D$5</f>
        <v>0.29393120668971656</v>
      </c>
      <c r="Z46" s="208">
        <f>'42'!$F$5</f>
        <v>0.70606879331028338</v>
      </c>
      <c r="AA46" s="195">
        <f>'42'!$G$3</f>
        <v>10</v>
      </c>
      <c r="AB46" s="196">
        <f>'42'!$Y$59</f>
        <v>1305</v>
      </c>
    </row>
    <row r="47" spans="1:28" ht="15" thickBot="1" x14ac:dyDescent="0.45">
      <c r="R47" s="209" t="str">
        <f>'43'!B2</f>
        <v>010123</v>
      </c>
      <c r="S47" s="210">
        <f>'43'!$C$2</f>
        <v>-43</v>
      </c>
      <c r="T47" s="207">
        <f>'43'!$B$7</f>
        <v>3.3911281833819511</v>
      </c>
      <c r="U47" s="207">
        <f>'43'!$C$7</f>
        <v>0.46665024266619282</v>
      </c>
      <c r="V47" s="208">
        <f>'43'!$B$5</f>
        <v>7.2669590055430753</v>
      </c>
      <c r="W47" s="208">
        <f>'43'!$B$9</f>
        <v>0</v>
      </c>
      <c r="X47" s="199">
        <f>'43'!$F$11</f>
        <v>0</v>
      </c>
      <c r="Y47" s="208">
        <f>'43'!$D$5</f>
        <v>0.29393120668971656</v>
      </c>
      <c r="Z47" s="208">
        <f>'43'!$F$5</f>
        <v>0.70606879331028338</v>
      </c>
      <c r="AA47" s="195">
        <f>'43'!$G$3</f>
        <v>10</v>
      </c>
      <c r="AB47" s="196">
        <f>'43'!$Y$59</f>
        <v>1305</v>
      </c>
    </row>
    <row r="48" spans="1:28" ht="15" thickBot="1" x14ac:dyDescent="0.45">
      <c r="R48" s="209" t="str">
        <f>'44'!B2</f>
        <v>010123</v>
      </c>
      <c r="S48" s="210">
        <f>'44'!$C$2</f>
        <v>-44</v>
      </c>
      <c r="T48" s="207">
        <f>'44'!$B$7</f>
        <v>3.3911281833819511</v>
      </c>
      <c r="U48" s="207">
        <f>'44'!$C$7</f>
        <v>0.46665024266619282</v>
      </c>
      <c r="V48" s="208">
        <f>'44'!$B$5</f>
        <v>7.2669590055430753</v>
      </c>
      <c r="W48" s="208">
        <f>'44'!$B$9</f>
        <v>0</v>
      </c>
      <c r="X48" s="199">
        <f>'44'!$F$11</f>
        <v>0</v>
      </c>
      <c r="Y48" s="208">
        <f>'44'!$D$5</f>
        <v>0.29393120668971656</v>
      </c>
      <c r="Z48" s="208">
        <f>'44'!$F$5</f>
        <v>0.70606879331028338</v>
      </c>
      <c r="AA48" s="195">
        <f>'44'!$G$3</f>
        <v>10</v>
      </c>
      <c r="AB48" s="196">
        <f>'44'!$Y$59</f>
        <v>1305</v>
      </c>
    </row>
    <row r="49" spans="18:28" ht="15" thickBot="1" x14ac:dyDescent="0.45">
      <c r="R49" s="209" t="str">
        <f>'45'!B2</f>
        <v>010123</v>
      </c>
      <c r="S49" s="210">
        <f>'45'!$C$2</f>
        <v>-45</v>
      </c>
      <c r="T49" s="207">
        <f>'45'!$B$7</f>
        <v>3.3911281833819511</v>
      </c>
      <c r="U49" s="207">
        <f>'45'!$C$7</f>
        <v>0.46665024266619282</v>
      </c>
      <c r="V49" s="208">
        <f>'45'!$B$5</f>
        <v>7.2669590055430753</v>
      </c>
      <c r="W49" s="208">
        <f>'45'!$B$9</f>
        <v>0</v>
      </c>
      <c r="X49" s="199">
        <f>'45'!$F$11</f>
        <v>0</v>
      </c>
      <c r="Y49" s="208">
        <f>'45'!$D$5</f>
        <v>0.29393120668971656</v>
      </c>
      <c r="Z49" s="208">
        <f>'45'!$F$5</f>
        <v>0.70606879331028338</v>
      </c>
      <c r="AA49" s="195">
        <f>'45'!$G$3</f>
        <v>10</v>
      </c>
      <c r="AB49" s="196">
        <f>'45'!$Y$59</f>
        <v>1305</v>
      </c>
    </row>
    <row r="50" spans="18:28" ht="15" thickBot="1" x14ac:dyDescent="0.45">
      <c r="R50" s="209" t="str">
        <f>'46'!B2</f>
        <v>010123</v>
      </c>
      <c r="S50" s="210">
        <f>'46'!$C$2</f>
        <v>-46</v>
      </c>
      <c r="T50" s="207">
        <f>'46'!$B$7</f>
        <v>3.3911281833819511</v>
      </c>
      <c r="U50" s="207">
        <f>'46'!$C$7</f>
        <v>0.46665024266619282</v>
      </c>
      <c r="V50" s="208">
        <f>'46'!$B$5</f>
        <v>7.2669590055430753</v>
      </c>
      <c r="W50" s="208">
        <f>'46'!$B$9</f>
        <v>0</v>
      </c>
      <c r="X50" s="199">
        <f>'46'!$F$11</f>
        <v>0</v>
      </c>
      <c r="Y50" s="208">
        <f>'46'!$D$5</f>
        <v>0.29393120668971656</v>
      </c>
      <c r="Z50" s="208">
        <f>'46'!$F$5</f>
        <v>0.70606879331028338</v>
      </c>
      <c r="AA50" s="195">
        <f>'46'!$G$3</f>
        <v>10</v>
      </c>
      <c r="AB50" s="196">
        <f>'46'!$Y$59</f>
        <v>1305</v>
      </c>
    </row>
    <row r="51" spans="18:28" ht="15" thickBot="1" x14ac:dyDescent="0.45">
      <c r="R51" s="209" t="str">
        <f>'47'!B2</f>
        <v>010123</v>
      </c>
      <c r="S51" s="210">
        <f>'47'!$C$2</f>
        <v>-47</v>
      </c>
      <c r="T51" s="207">
        <f>'47'!$B$7</f>
        <v>3.3911281833819511</v>
      </c>
      <c r="U51" s="207">
        <f>'47'!$C$7</f>
        <v>0.46665024266619282</v>
      </c>
      <c r="V51" s="208">
        <f>'47'!$B$5</f>
        <v>7.2669590055430753</v>
      </c>
      <c r="W51" s="208">
        <f>'47'!$B$9</f>
        <v>0</v>
      </c>
      <c r="X51" s="199">
        <f>'47'!$F$11</f>
        <v>0</v>
      </c>
      <c r="Y51" s="208">
        <f>'47'!$D$5</f>
        <v>0.29393120668971656</v>
      </c>
      <c r="Z51" s="208">
        <f>'47'!$F$5</f>
        <v>0.70606879331028338</v>
      </c>
      <c r="AA51" s="195">
        <f>'47'!$G$3</f>
        <v>10</v>
      </c>
      <c r="AB51" s="196">
        <f>'47'!$Y$59</f>
        <v>1305</v>
      </c>
    </row>
    <row r="52" spans="18:28" ht="15" thickBot="1" x14ac:dyDescent="0.45">
      <c r="R52" s="209" t="str">
        <f>'48'!B2</f>
        <v>010123</v>
      </c>
      <c r="S52" s="210">
        <f>'48'!$C$2</f>
        <v>-48</v>
      </c>
      <c r="T52" s="207">
        <f>'48'!$B$7</f>
        <v>3.3911281833819511</v>
      </c>
      <c r="U52" s="207">
        <f>'48'!$C$7</f>
        <v>0.46665024266619282</v>
      </c>
      <c r="V52" s="208">
        <f>'48'!$B$5</f>
        <v>7.2669590055430753</v>
      </c>
      <c r="W52" s="208">
        <f>'48'!$B$9</f>
        <v>0</v>
      </c>
      <c r="X52" s="199">
        <f>'48'!$F$11</f>
        <v>0</v>
      </c>
      <c r="Y52" s="208">
        <f>'48'!$D$5</f>
        <v>0.29393120668971656</v>
      </c>
      <c r="Z52" s="208">
        <f>'48'!$F$5</f>
        <v>0.70606879331028338</v>
      </c>
      <c r="AA52" s="195">
        <f>'48'!$G$3</f>
        <v>10</v>
      </c>
      <c r="AB52" s="196">
        <f>'48'!$Y$59</f>
        <v>1305</v>
      </c>
    </row>
    <row r="53" spans="18:28" ht="15" thickBot="1" x14ac:dyDescent="0.45">
      <c r="R53" s="209" t="str">
        <f>'49'!B2</f>
        <v>010123</v>
      </c>
      <c r="S53" s="210">
        <f>'49'!$C$2</f>
        <v>-49</v>
      </c>
      <c r="T53" s="207">
        <f>'49'!$B$7</f>
        <v>3.3911281833819511</v>
      </c>
      <c r="U53" s="207">
        <f>'49'!$C$7</f>
        <v>0.46665024266619282</v>
      </c>
      <c r="V53" s="208">
        <f>'49'!$B$5</f>
        <v>7.2669590055430753</v>
      </c>
      <c r="W53" s="208">
        <f>'49'!$B$9</f>
        <v>0</v>
      </c>
      <c r="X53" s="199">
        <f>'49'!$F$11</f>
        <v>0</v>
      </c>
      <c r="Y53" s="208">
        <f>'49'!$D$5</f>
        <v>0.29393120668971656</v>
      </c>
      <c r="Z53" s="208">
        <f>'49'!$F$5</f>
        <v>0.70606879331028338</v>
      </c>
      <c r="AA53" s="195">
        <f>'49'!$G$3</f>
        <v>10</v>
      </c>
      <c r="AB53" s="196">
        <f>'49'!$Y$59</f>
        <v>1305</v>
      </c>
    </row>
    <row r="54" spans="18:28" ht="15" thickBot="1" x14ac:dyDescent="0.45">
      <c r="R54" s="209" t="str">
        <f>'50'!B2</f>
        <v>010123</v>
      </c>
      <c r="S54" s="210">
        <f>'50'!$C$2</f>
        <v>-50</v>
      </c>
      <c r="T54" s="207">
        <f>'50'!$B$7</f>
        <v>3.3911281833819511</v>
      </c>
      <c r="U54" s="207">
        <f>'50'!$C$7</f>
        <v>0.46665024266619282</v>
      </c>
      <c r="V54" s="208">
        <f>'50'!$B$5</f>
        <v>7.2669590055430753</v>
      </c>
      <c r="W54" s="208">
        <f>'50'!$B$9</f>
        <v>0</v>
      </c>
      <c r="X54" s="199">
        <f>'50'!$F$11</f>
        <v>0</v>
      </c>
      <c r="Y54" s="208">
        <f>'50'!$D$5</f>
        <v>0.29393120668971656</v>
      </c>
      <c r="Z54" s="208">
        <f>'50'!$F$5</f>
        <v>0.70606879331028338</v>
      </c>
      <c r="AA54" s="195">
        <f>'50'!$G$3</f>
        <v>10</v>
      </c>
      <c r="AB54" s="196">
        <f>'50'!$Y$59</f>
        <v>1305</v>
      </c>
    </row>
  </sheetData>
  <mergeCells count="1">
    <mergeCell ref="A1:P44"/>
  </mergeCells>
  <pageMargins left="0.7" right="0.7" top="0.75" bottom="0.75" header="0.3" footer="0.3"/>
  <pageSetup orientation="portrait" r:id="rId1"/>
  <ignoredErrors>
    <ignoredError sqref="S5:S13 S14:S54"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-9</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c r="C26" s="93"/>
      <c r="D26" s="97">
        <f t="shared" si="2"/>
        <v>0</v>
      </c>
      <c r="E26" s="98">
        <f t="shared" si="0"/>
        <v>0</v>
      </c>
      <c r="F26" s="97">
        <f t="shared" si="3"/>
        <v>0</v>
      </c>
      <c r="G26" s="98">
        <f t="shared" si="1"/>
        <v>0</v>
      </c>
      <c r="H26" s="31"/>
      <c r="I26" s="16"/>
      <c r="AC26" s="33"/>
      <c r="AE26" s="49"/>
    </row>
    <row r="27" spans="1:31" ht="20.25" customHeight="1" x14ac:dyDescent="0.5">
      <c r="A27" s="31"/>
      <c r="B27" s="92"/>
      <c r="C27" s="93"/>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DE3F87A-DAEE-4C79-93BD-66CBF38FCB6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0B85909A-5B1F-4BCB-A09E-1C40A08998B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216ACED0-5BCD-4027-9B81-DFBB208AE799}">
      <formula1>#REF!</formula1>
    </dataValidation>
    <dataValidation type="list" showInputMessage="1" showErrorMessage="1" sqref="B18:B33" xr:uid="{ABDC1591-D22E-4F60-8EC2-411C3866F6B2}">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3D78985-28C4-4E99-8079-A6FE66D05F08}">
          <x14:formula1>
            <xm:f>'Chemical Analysis'!$AA$4:$AA$27</xm:f>
          </x14:formula1>
          <xm:sqref>G3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-10</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952E0D3-222E-4517-92D7-1635B6C58FA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BAA5DE70-539B-4A48-BC55-46EF8CEF9E77}">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8E40FC4-15D9-4AB6-82C2-8EABFF5685E6}">
      <formula1>#REF!</formula1>
    </dataValidation>
    <dataValidation type="list" showInputMessage="1" showErrorMessage="1" sqref="B18:B33" xr:uid="{1671565C-0559-4ACD-B75B-DBF36B83FCEA}">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D943339-D1AF-4433-B9A8-A83CAA0FE50A}">
          <x14:formula1>
            <xm:f>'Chemical Analysis'!$AA$4:$AA$27</xm:f>
          </x14:formula1>
          <xm:sqref>G3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891D-A91F-43D9-BABB-DA6167BA15F3}">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-11</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W6:X8"/>
    <mergeCell ref="Y6:Z8"/>
    <mergeCell ref="AA6:AB8"/>
    <mergeCell ref="AC6:AD8"/>
    <mergeCell ref="C15:C17"/>
    <mergeCell ref="E15:E17"/>
    <mergeCell ref="G15:G16"/>
    <mergeCell ref="W4:X5"/>
    <mergeCell ref="Y4:Y5"/>
    <mergeCell ref="AA4:AB5"/>
    <mergeCell ref="AC4:AC5"/>
    <mergeCell ref="D5:E5"/>
    <mergeCell ref="F5:G5"/>
    <mergeCell ref="C1:E1"/>
    <mergeCell ref="C2:E2"/>
    <mergeCell ref="F2:G2"/>
    <mergeCell ref="B4:C4"/>
    <mergeCell ref="D4:E4"/>
    <mergeCell ref="F4:G4"/>
    <mergeCell ref="B3:C3"/>
  </mergeCells>
  <dataValidations count="3">
    <dataValidation type="list" showInputMessage="1" showErrorMessage="1" sqref="B18:B33" xr:uid="{95A874F2-D06D-4C40-BCF5-82375110159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1566AE0-68BE-40EF-B410-4276A30DB1C3}">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6806EDA0-01C4-4584-858A-DD689FBD2BF7}">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E63260-DF49-4717-A842-3557BEC30CF3}">
          <x14:formula1>
            <xm:f>'Chemical Analysis'!$AA$4:$AA$27</xm:f>
          </x14:formula1>
          <xm:sqref>G3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8BADA-913F-4AAF-B96D-C01C711365E6}">
  <dimension ref="A1:XEF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35" width="8.84375" style="33"/>
    <col min="242" max="242" width="17.3046875" customWidth="1"/>
    <col min="243" max="243" width="30.69140625" customWidth="1"/>
    <col min="244" max="244" width="24.53515625" customWidth="1"/>
    <col min="245" max="245" width="30.53515625" customWidth="1"/>
    <col min="246" max="246" width="27.07421875" customWidth="1"/>
    <col min="247" max="247" width="34" customWidth="1"/>
    <col min="248" max="248" width="31.3046875" customWidth="1"/>
    <col min="249" max="249" width="82.07421875" customWidth="1"/>
    <col min="250" max="250" width="23.07421875" customWidth="1"/>
    <col min="251" max="251" width="14.69140625" customWidth="1"/>
    <col min="252" max="252" width="10.07421875" customWidth="1"/>
    <col min="253" max="253" width="15.84375" customWidth="1"/>
    <col min="254" max="254" width="9.84375" customWidth="1"/>
    <col min="255" max="255" width="14" customWidth="1"/>
    <col min="256" max="256" width="14.53515625" customWidth="1"/>
    <col min="257" max="257" width="9.53515625" customWidth="1"/>
    <col min="258" max="258" width="14.53515625" customWidth="1"/>
    <col min="259" max="260" width="16.3046875" customWidth="1"/>
    <col min="261" max="261" width="13.84375" customWidth="1"/>
    <col min="262" max="266" width="16.07421875" customWidth="1"/>
    <col min="267" max="267" width="14.3046875" customWidth="1"/>
    <col min="268" max="268" width="10.07421875" customWidth="1"/>
    <col min="269" max="269" width="14.3046875" customWidth="1"/>
    <col min="270" max="271" width="18.84375" customWidth="1"/>
    <col min="272" max="272" width="14.69140625" customWidth="1"/>
    <col min="273" max="273" width="9.3046875" customWidth="1"/>
    <col min="498" max="498" width="17.3046875" customWidth="1"/>
    <col min="499" max="499" width="30.69140625" customWidth="1"/>
    <col min="500" max="500" width="24.53515625" customWidth="1"/>
    <col min="501" max="501" width="30.53515625" customWidth="1"/>
    <col min="502" max="502" width="27.07421875" customWidth="1"/>
    <col min="503" max="503" width="34" customWidth="1"/>
    <col min="504" max="504" width="31.3046875" customWidth="1"/>
    <col min="505" max="505" width="82.07421875" customWidth="1"/>
    <col min="506" max="506" width="23.07421875" customWidth="1"/>
    <col min="507" max="507" width="14.69140625" customWidth="1"/>
    <col min="508" max="508" width="10.07421875" customWidth="1"/>
    <col min="509" max="509" width="15.84375" customWidth="1"/>
    <col min="510" max="510" width="9.84375" customWidth="1"/>
    <col min="511" max="511" width="14" customWidth="1"/>
    <col min="512" max="512" width="14.53515625" customWidth="1"/>
    <col min="513" max="513" width="9.53515625" customWidth="1"/>
    <col min="514" max="514" width="14.53515625" customWidth="1"/>
    <col min="515" max="516" width="16.3046875" customWidth="1"/>
    <col min="517" max="517" width="13.84375" customWidth="1"/>
    <col min="518" max="522" width="16.07421875" customWidth="1"/>
    <col min="523" max="523" width="14.3046875" customWidth="1"/>
    <col min="524" max="524" width="10.07421875" customWidth="1"/>
    <col min="525" max="525" width="14.3046875" customWidth="1"/>
    <col min="526" max="527" width="18.84375" customWidth="1"/>
    <col min="528" max="528" width="14.69140625" customWidth="1"/>
    <col min="529" max="529" width="9.3046875" customWidth="1"/>
    <col min="754" max="754" width="17.3046875" customWidth="1"/>
    <col min="755" max="755" width="30.69140625" customWidth="1"/>
    <col min="756" max="756" width="24.53515625" customWidth="1"/>
    <col min="757" max="757" width="30.53515625" customWidth="1"/>
    <col min="758" max="758" width="27.07421875" customWidth="1"/>
    <col min="759" max="759" width="34" customWidth="1"/>
    <col min="760" max="760" width="31.3046875" customWidth="1"/>
    <col min="761" max="761" width="82.07421875" customWidth="1"/>
    <col min="762" max="762" width="23.07421875" customWidth="1"/>
    <col min="763" max="763" width="14.69140625" customWidth="1"/>
    <col min="764" max="764" width="10.07421875" customWidth="1"/>
    <col min="765" max="765" width="15.84375" customWidth="1"/>
    <col min="766" max="766" width="9.84375" customWidth="1"/>
    <col min="767" max="767" width="14" customWidth="1"/>
    <col min="768" max="768" width="14.53515625" customWidth="1"/>
    <col min="769" max="769" width="9.53515625" customWidth="1"/>
    <col min="770" max="770" width="14.53515625" customWidth="1"/>
    <col min="771" max="772" width="16.3046875" customWidth="1"/>
    <col min="773" max="773" width="13.84375" customWidth="1"/>
    <col min="774" max="778" width="16.07421875" customWidth="1"/>
    <col min="779" max="779" width="14.3046875" customWidth="1"/>
    <col min="780" max="780" width="10.07421875" customWidth="1"/>
    <col min="781" max="781" width="14.3046875" customWidth="1"/>
    <col min="782" max="783" width="18.84375" customWidth="1"/>
    <col min="784" max="784" width="14.69140625" customWidth="1"/>
    <col min="785" max="785" width="9.3046875" customWidth="1"/>
    <col min="1010" max="1010" width="17.3046875" customWidth="1"/>
    <col min="1011" max="1011" width="30.69140625" customWidth="1"/>
    <col min="1012" max="1012" width="24.53515625" customWidth="1"/>
    <col min="1013" max="1013" width="30.53515625" customWidth="1"/>
    <col min="1014" max="1014" width="27.07421875" customWidth="1"/>
    <col min="1015" max="1015" width="34" customWidth="1"/>
    <col min="1016" max="1016" width="31.3046875" customWidth="1"/>
    <col min="1017" max="1017" width="82.07421875" customWidth="1"/>
    <col min="1018" max="1018" width="23.07421875" customWidth="1"/>
    <col min="1019" max="1019" width="14.69140625" customWidth="1"/>
    <col min="1020" max="1020" width="10.07421875" customWidth="1"/>
    <col min="1021" max="1021" width="15.84375" customWidth="1"/>
    <col min="1022" max="1022" width="9.84375" customWidth="1"/>
    <col min="1023" max="1023" width="14" customWidth="1"/>
    <col min="1024" max="1024" width="14.53515625" customWidth="1"/>
    <col min="1025" max="1025" width="9.53515625" customWidth="1"/>
    <col min="1026" max="1026" width="14.53515625" customWidth="1"/>
    <col min="1027" max="1028" width="16.3046875" customWidth="1"/>
    <col min="1029" max="1029" width="13.84375" customWidth="1"/>
    <col min="1030" max="1034" width="16.07421875" customWidth="1"/>
    <col min="1035" max="1035" width="14.3046875" customWidth="1"/>
    <col min="1036" max="1036" width="10.07421875" customWidth="1"/>
    <col min="1037" max="1037" width="14.3046875" customWidth="1"/>
    <col min="1038" max="1039" width="18.84375" customWidth="1"/>
    <col min="1040" max="1040" width="14.69140625" customWidth="1"/>
    <col min="1041" max="1041" width="9.3046875" customWidth="1"/>
    <col min="1266" max="1266" width="17.3046875" customWidth="1"/>
    <col min="1267" max="1267" width="30.69140625" customWidth="1"/>
    <col min="1268" max="1268" width="24.53515625" customWidth="1"/>
    <col min="1269" max="1269" width="30.53515625" customWidth="1"/>
    <col min="1270" max="1270" width="27.07421875" customWidth="1"/>
    <col min="1271" max="1271" width="34" customWidth="1"/>
    <col min="1272" max="1272" width="31.3046875" customWidth="1"/>
    <col min="1273" max="1273" width="82.07421875" customWidth="1"/>
    <col min="1274" max="1274" width="23.07421875" customWidth="1"/>
    <col min="1275" max="1275" width="14.69140625" customWidth="1"/>
    <col min="1276" max="1276" width="10.07421875" customWidth="1"/>
    <col min="1277" max="1277" width="15.84375" customWidth="1"/>
    <col min="1278" max="1278" width="9.84375" customWidth="1"/>
    <col min="1279" max="1279" width="14" customWidth="1"/>
    <col min="1280" max="1280" width="14.53515625" customWidth="1"/>
    <col min="1281" max="1281" width="9.53515625" customWidth="1"/>
    <col min="1282" max="1282" width="14.53515625" customWidth="1"/>
    <col min="1283" max="1284" width="16.3046875" customWidth="1"/>
    <col min="1285" max="1285" width="13.84375" customWidth="1"/>
    <col min="1286" max="1290" width="16.07421875" customWidth="1"/>
    <col min="1291" max="1291" width="14.3046875" customWidth="1"/>
    <col min="1292" max="1292" width="10.07421875" customWidth="1"/>
    <col min="1293" max="1293" width="14.3046875" customWidth="1"/>
    <col min="1294" max="1295" width="18.84375" customWidth="1"/>
    <col min="1296" max="1296" width="14.69140625" customWidth="1"/>
    <col min="1297" max="1297" width="9.3046875" customWidth="1"/>
    <col min="1522" max="1522" width="17.3046875" customWidth="1"/>
    <col min="1523" max="1523" width="30.69140625" customWidth="1"/>
    <col min="1524" max="1524" width="24.53515625" customWidth="1"/>
    <col min="1525" max="1525" width="30.53515625" customWidth="1"/>
    <col min="1526" max="1526" width="27.07421875" customWidth="1"/>
    <col min="1527" max="1527" width="34" customWidth="1"/>
    <col min="1528" max="1528" width="31.3046875" customWidth="1"/>
    <col min="1529" max="1529" width="82.07421875" customWidth="1"/>
    <col min="1530" max="1530" width="23.07421875" customWidth="1"/>
    <col min="1531" max="1531" width="14.69140625" customWidth="1"/>
    <col min="1532" max="1532" width="10.07421875" customWidth="1"/>
    <col min="1533" max="1533" width="15.84375" customWidth="1"/>
    <col min="1534" max="1534" width="9.84375" customWidth="1"/>
    <col min="1535" max="1535" width="14" customWidth="1"/>
    <col min="1536" max="1536" width="14.53515625" customWidth="1"/>
    <col min="1537" max="1537" width="9.53515625" customWidth="1"/>
    <col min="1538" max="1538" width="14.53515625" customWidth="1"/>
    <col min="1539" max="1540" width="16.3046875" customWidth="1"/>
    <col min="1541" max="1541" width="13.84375" customWidth="1"/>
    <col min="1542" max="1546" width="16.07421875" customWidth="1"/>
    <col min="1547" max="1547" width="14.3046875" customWidth="1"/>
    <col min="1548" max="1548" width="10.07421875" customWidth="1"/>
    <col min="1549" max="1549" width="14.3046875" customWidth="1"/>
    <col min="1550" max="1551" width="18.84375" customWidth="1"/>
    <col min="1552" max="1552" width="14.69140625" customWidth="1"/>
    <col min="1553" max="1553" width="9.3046875" customWidth="1"/>
    <col min="1778" max="1778" width="17.3046875" customWidth="1"/>
    <col min="1779" max="1779" width="30.69140625" customWidth="1"/>
    <col min="1780" max="1780" width="24.53515625" customWidth="1"/>
    <col min="1781" max="1781" width="30.53515625" customWidth="1"/>
    <col min="1782" max="1782" width="27.07421875" customWidth="1"/>
    <col min="1783" max="1783" width="34" customWidth="1"/>
    <col min="1784" max="1784" width="31.3046875" customWidth="1"/>
    <col min="1785" max="1785" width="82.07421875" customWidth="1"/>
    <col min="1786" max="1786" width="23.07421875" customWidth="1"/>
    <col min="1787" max="1787" width="14.69140625" customWidth="1"/>
    <col min="1788" max="1788" width="10.07421875" customWidth="1"/>
    <col min="1789" max="1789" width="15.84375" customWidth="1"/>
    <col min="1790" max="1790" width="9.84375" customWidth="1"/>
    <col min="1791" max="1791" width="14" customWidth="1"/>
    <col min="1792" max="1792" width="14.53515625" customWidth="1"/>
    <col min="1793" max="1793" width="9.53515625" customWidth="1"/>
    <col min="1794" max="1794" width="14.53515625" customWidth="1"/>
    <col min="1795" max="1796" width="16.3046875" customWidth="1"/>
    <col min="1797" max="1797" width="13.84375" customWidth="1"/>
    <col min="1798" max="1802" width="16.07421875" customWidth="1"/>
    <col min="1803" max="1803" width="14.3046875" customWidth="1"/>
    <col min="1804" max="1804" width="10.07421875" customWidth="1"/>
    <col min="1805" max="1805" width="14.3046875" customWidth="1"/>
    <col min="1806" max="1807" width="18.84375" customWidth="1"/>
    <col min="1808" max="1808" width="14.69140625" customWidth="1"/>
    <col min="1809" max="1809" width="9.3046875" customWidth="1"/>
    <col min="2034" max="2034" width="17.3046875" customWidth="1"/>
    <col min="2035" max="2035" width="30.69140625" customWidth="1"/>
    <col min="2036" max="2036" width="24.53515625" customWidth="1"/>
    <col min="2037" max="2037" width="30.53515625" customWidth="1"/>
    <col min="2038" max="2038" width="27.07421875" customWidth="1"/>
    <col min="2039" max="2039" width="34" customWidth="1"/>
    <col min="2040" max="2040" width="31.3046875" customWidth="1"/>
    <col min="2041" max="2041" width="82.07421875" customWidth="1"/>
    <col min="2042" max="2042" width="23.07421875" customWidth="1"/>
    <col min="2043" max="2043" width="14.69140625" customWidth="1"/>
    <col min="2044" max="2044" width="10.07421875" customWidth="1"/>
    <col min="2045" max="2045" width="15.84375" customWidth="1"/>
    <col min="2046" max="2046" width="9.84375" customWidth="1"/>
    <col min="2047" max="2047" width="14" customWidth="1"/>
    <col min="2048" max="2048" width="14.53515625" customWidth="1"/>
    <col min="2049" max="2049" width="9.53515625" customWidth="1"/>
    <col min="2050" max="2050" width="14.53515625" customWidth="1"/>
    <col min="2051" max="2052" width="16.3046875" customWidth="1"/>
    <col min="2053" max="2053" width="13.84375" customWidth="1"/>
    <col min="2054" max="2058" width="16.07421875" customWidth="1"/>
    <col min="2059" max="2059" width="14.3046875" customWidth="1"/>
    <col min="2060" max="2060" width="10.07421875" customWidth="1"/>
    <col min="2061" max="2061" width="14.3046875" customWidth="1"/>
    <col min="2062" max="2063" width="18.84375" customWidth="1"/>
    <col min="2064" max="2064" width="14.69140625" customWidth="1"/>
    <col min="2065" max="2065" width="9.3046875" customWidth="1"/>
    <col min="2290" max="2290" width="17.3046875" customWidth="1"/>
    <col min="2291" max="2291" width="30.69140625" customWidth="1"/>
    <col min="2292" max="2292" width="24.53515625" customWidth="1"/>
    <col min="2293" max="2293" width="30.53515625" customWidth="1"/>
    <col min="2294" max="2294" width="27.07421875" customWidth="1"/>
    <col min="2295" max="2295" width="34" customWidth="1"/>
    <col min="2296" max="2296" width="31.3046875" customWidth="1"/>
    <col min="2297" max="2297" width="82.07421875" customWidth="1"/>
    <col min="2298" max="2298" width="23.07421875" customWidth="1"/>
    <col min="2299" max="2299" width="14.69140625" customWidth="1"/>
    <col min="2300" max="2300" width="10.07421875" customWidth="1"/>
    <col min="2301" max="2301" width="15.84375" customWidth="1"/>
    <col min="2302" max="2302" width="9.84375" customWidth="1"/>
    <col min="2303" max="2303" width="14" customWidth="1"/>
    <col min="2304" max="2304" width="14.53515625" customWidth="1"/>
    <col min="2305" max="2305" width="9.53515625" customWidth="1"/>
    <col min="2306" max="2306" width="14.53515625" customWidth="1"/>
    <col min="2307" max="2308" width="16.3046875" customWidth="1"/>
    <col min="2309" max="2309" width="13.84375" customWidth="1"/>
    <col min="2310" max="2314" width="16.07421875" customWidth="1"/>
    <col min="2315" max="2315" width="14.3046875" customWidth="1"/>
    <col min="2316" max="2316" width="10.07421875" customWidth="1"/>
    <col min="2317" max="2317" width="14.3046875" customWidth="1"/>
    <col min="2318" max="2319" width="18.84375" customWidth="1"/>
    <col min="2320" max="2320" width="14.69140625" customWidth="1"/>
    <col min="2321" max="2321" width="9.3046875" customWidth="1"/>
    <col min="2546" max="2546" width="17.3046875" customWidth="1"/>
    <col min="2547" max="2547" width="30.69140625" customWidth="1"/>
    <col min="2548" max="2548" width="24.53515625" customWidth="1"/>
    <col min="2549" max="2549" width="30.53515625" customWidth="1"/>
    <col min="2550" max="2550" width="27.07421875" customWidth="1"/>
    <col min="2551" max="2551" width="34" customWidth="1"/>
    <col min="2552" max="2552" width="31.3046875" customWidth="1"/>
    <col min="2553" max="2553" width="82.07421875" customWidth="1"/>
    <col min="2554" max="2554" width="23.07421875" customWidth="1"/>
    <col min="2555" max="2555" width="14.69140625" customWidth="1"/>
    <col min="2556" max="2556" width="10.07421875" customWidth="1"/>
    <col min="2557" max="2557" width="15.84375" customWidth="1"/>
    <col min="2558" max="2558" width="9.84375" customWidth="1"/>
    <col min="2559" max="2559" width="14" customWidth="1"/>
    <col min="2560" max="2560" width="14.53515625" customWidth="1"/>
    <col min="2561" max="2561" width="9.53515625" customWidth="1"/>
    <col min="2562" max="2562" width="14.53515625" customWidth="1"/>
    <col min="2563" max="2564" width="16.3046875" customWidth="1"/>
    <col min="2565" max="2565" width="13.84375" customWidth="1"/>
    <col min="2566" max="2570" width="16.07421875" customWidth="1"/>
    <col min="2571" max="2571" width="14.3046875" customWidth="1"/>
    <col min="2572" max="2572" width="10.07421875" customWidth="1"/>
    <col min="2573" max="2573" width="14.3046875" customWidth="1"/>
    <col min="2574" max="2575" width="18.84375" customWidth="1"/>
    <col min="2576" max="2576" width="14.69140625" customWidth="1"/>
    <col min="2577" max="2577" width="9.3046875" customWidth="1"/>
    <col min="2802" max="2802" width="17.3046875" customWidth="1"/>
    <col min="2803" max="2803" width="30.69140625" customWidth="1"/>
    <col min="2804" max="2804" width="24.53515625" customWidth="1"/>
    <col min="2805" max="2805" width="30.53515625" customWidth="1"/>
    <col min="2806" max="2806" width="27.07421875" customWidth="1"/>
    <col min="2807" max="2807" width="34" customWidth="1"/>
    <col min="2808" max="2808" width="31.3046875" customWidth="1"/>
    <col min="2809" max="2809" width="82.07421875" customWidth="1"/>
    <col min="2810" max="2810" width="23.07421875" customWidth="1"/>
    <col min="2811" max="2811" width="14.69140625" customWidth="1"/>
    <col min="2812" max="2812" width="10.07421875" customWidth="1"/>
    <col min="2813" max="2813" width="15.84375" customWidth="1"/>
    <col min="2814" max="2814" width="9.84375" customWidth="1"/>
    <col min="2815" max="2815" width="14" customWidth="1"/>
    <col min="2816" max="2816" width="14.53515625" customWidth="1"/>
    <col min="2817" max="2817" width="9.53515625" customWidth="1"/>
    <col min="2818" max="2818" width="14.53515625" customWidth="1"/>
    <col min="2819" max="2820" width="16.3046875" customWidth="1"/>
    <col min="2821" max="2821" width="13.84375" customWidth="1"/>
    <col min="2822" max="2826" width="16.07421875" customWidth="1"/>
    <col min="2827" max="2827" width="14.3046875" customWidth="1"/>
    <col min="2828" max="2828" width="10.07421875" customWidth="1"/>
    <col min="2829" max="2829" width="14.3046875" customWidth="1"/>
    <col min="2830" max="2831" width="18.84375" customWidth="1"/>
    <col min="2832" max="2832" width="14.69140625" customWidth="1"/>
    <col min="2833" max="2833" width="9.3046875" customWidth="1"/>
    <col min="3058" max="3058" width="17.3046875" customWidth="1"/>
    <col min="3059" max="3059" width="30.69140625" customWidth="1"/>
    <col min="3060" max="3060" width="24.53515625" customWidth="1"/>
    <col min="3061" max="3061" width="30.53515625" customWidth="1"/>
    <col min="3062" max="3062" width="27.07421875" customWidth="1"/>
    <col min="3063" max="3063" width="34" customWidth="1"/>
    <col min="3064" max="3064" width="31.3046875" customWidth="1"/>
    <col min="3065" max="3065" width="82.07421875" customWidth="1"/>
    <col min="3066" max="3066" width="23.07421875" customWidth="1"/>
    <col min="3067" max="3067" width="14.69140625" customWidth="1"/>
    <col min="3068" max="3068" width="10.07421875" customWidth="1"/>
    <col min="3069" max="3069" width="15.84375" customWidth="1"/>
    <col min="3070" max="3070" width="9.84375" customWidth="1"/>
    <col min="3071" max="3071" width="14" customWidth="1"/>
    <col min="3072" max="3072" width="14.53515625" customWidth="1"/>
    <col min="3073" max="3073" width="9.53515625" customWidth="1"/>
    <col min="3074" max="3074" width="14.53515625" customWidth="1"/>
    <col min="3075" max="3076" width="16.3046875" customWidth="1"/>
    <col min="3077" max="3077" width="13.84375" customWidth="1"/>
    <col min="3078" max="3082" width="16.07421875" customWidth="1"/>
    <col min="3083" max="3083" width="14.3046875" customWidth="1"/>
    <col min="3084" max="3084" width="10.07421875" customWidth="1"/>
    <col min="3085" max="3085" width="14.3046875" customWidth="1"/>
    <col min="3086" max="3087" width="18.84375" customWidth="1"/>
    <col min="3088" max="3088" width="14.69140625" customWidth="1"/>
    <col min="3089" max="3089" width="9.3046875" customWidth="1"/>
    <col min="3314" max="3314" width="17.3046875" customWidth="1"/>
    <col min="3315" max="3315" width="30.69140625" customWidth="1"/>
    <col min="3316" max="3316" width="24.53515625" customWidth="1"/>
    <col min="3317" max="3317" width="30.53515625" customWidth="1"/>
    <col min="3318" max="3318" width="27.07421875" customWidth="1"/>
    <col min="3319" max="3319" width="34" customWidth="1"/>
    <col min="3320" max="3320" width="31.3046875" customWidth="1"/>
    <col min="3321" max="3321" width="82.07421875" customWidth="1"/>
    <col min="3322" max="3322" width="23.07421875" customWidth="1"/>
    <col min="3323" max="3323" width="14.69140625" customWidth="1"/>
    <col min="3324" max="3324" width="10.07421875" customWidth="1"/>
    <col min="3325" max="3325" width="15.84375" customWidth="1"/>
    <col min="3326" max="3326" width="9.84375" customWidth="1"/>
    <col min="3327" max="3327" width="14" customWidth="1"/>
    <col min="3328" max="3328" width="14.53515625" customWidth="1"/>
    <col min="3329" max="3329" width="9.53515625" customWidth="1"/>
    <col min="3330" max="3330" width="14.53515625" customWidth="1"/>
    <col min="3331" max="3332" width="16.3046875" customWidth="1"/>
    <col min="3333" max="3333" width="13.84375" customWidth="1"/>
    <col min="3334" max="3338" width="16.07421875" customWidth="1"/>
    <col min="3339" max="3339" width="14.3046875" customWidth="1"/>
    <col min="3340" max="3340" width="10.07421875" customWidth="1"/>
    <col min="3341" max="3341" width="14.3046875" customWidth="1"/>
    <col min="3342" max="3343" width="18.84375" customWidth="1"/>
    <col min="3344" max="3344" width="14.69140625" customWidth="1"/>
    <col min="3345" max="3345" width="9.3046875" customWidth="1"/>
    <col min="3570" max="3570" width="17.3046875" customWidth="1"/>
    <col min="3571" max="3571" width="30.69140625" customWidth="1"/>
    <col min="3572" max="3572" width="24.53515625" customWidth="1"/>
    <col min="3573" max="3573" width="30.53515625" customWidth="1"/>
    <col min="3574" max="3574" width="27.07421875" customWidth="1"/>
    <col min="3575" max="3575" width="34" customWidth="1"/>
    <col min="3576" max="3576" width="31.3046875" customWidth="1"/>
    <col min="3577" max="3577" width="82.07421875" customWidth="1"/>
    <col min="3578" max="3578" width="23.07421875" customWidth="1"/>
    <col min="3579" max="3579" width="14.69140625" customWidth="1"/>
    <col min="3580" max="3580" width="10.07421875" customWidth="1"/>
    <col min="3581" max="3581" width="15.84375" customWidth="1"/>
    <col min="3582" max="3582" width="9.84375" customWidth="1"/>
    <col min="3583" max="3583" width="14" customWidth="1"/>
    <col min="3584" max="3584" width="14.53515625" customWidth="1"/>
    <col min="3585" max="3585" width="9.53515625" customWidth="1"/>
    <col min="3586" max="3586" width="14.53515625" customWidth="1"/>
    <col min="3587" max="3588" width="16.3046875" customWidth="1"/>
    <col min="3589" max="3589" width="13.84375" customWidth="1"/>
    <col min="3590" max="3594" width="16.07421875" customWidth="1"/>
    <col min="3595" max="3595" width="14.3046875" customWidth="1"/>
    <col min="3596" max="3596" width="10.07421875" customWidth="1"/>
    <col min="3597" max="3597" width="14.3046875" customWidth="1"/>
    <col min="3598" max="3599" width="18.84375" customWidth="1"/>
    <col min="3600" max="3600" width="14.69140625" customWidth="1"/>
    <col min="3601" max="3601" width="9.3046875" customWidth="1"/>
    <col min="3826" max="3826" width="17.3046875" customWidth="1"/>
    <col min="3827" max="3827" width="30.69140625" customWidth="1"/>
    <col min="3828" max="3828" width="24.53515625" customWidth="1"/>
    <col min="3829" max="3829" width="30.53515625" customWidth="1"/>
    <col min="3830" max="3830" width="27.07421875" customWidth="1"/>
    <col min="3831" max="3831" width="34" customWidth="1"/>
    <col min="3832" max="3832" width="31.3046875" customWidth="1"/>
    <col min="3833" max="3833" width="82.07421875" customWidth="1"/>
    <col min="3834" max="3834" width="23.07421875" customWidth="1"/>
    <col min="3835" max="3835" width="14.69140625" customWidth="1"/>
    <col min="3836" max="3836" width="10.07421875" customWidth="1"/>
    <col min="3837" max="3837" width="15.84375" customWidth="1"/>
    <col min="3838" max="3838" width="9.84375" customWidth="1"/>
    <col min="3839" max="3839" width="14" customWidth="1"/>
    <col min="3840" max="3840" width="14.53515625" customWidth="1"/>
    <col min="3841" max="3841" width="9.53515625" customWidth="1"/>
    <col min="3842" max="3842" width="14.53515625" customWidth="1"/>
    <col min="3843" max="3844" width="16.3046875" customWidth="1"/>
    <col min="3845" max="3845" width="13.84375" customWidth="1"/>
    <col min="3846" max="3850" width="16.07421875" customWidth="1"/>
    <col min="3851" max="3851" width="14.3046875" customWidth="1"/>
    <col min="3852" max="3852" width="10.07421875" customWidth="1"/>
    <col min="3853" max="3853" width="14.3046875" customWidth="1"/>
    <col min="3854" max="3855" width="18.84375" customWidth="1"/>
    <col min="3856" max="3856" width="14.69140625" customWidth="1"/>
    <col min="3857" max="3857" width="9.3046875" customWidth="1"/>
    <col min="4082" max="4082" width="17.3046875" customWidth="1"/>
    <col min="4083" max="4083" width="30.69140625" customWidth="1"/>
    <col min="4084" max="4084" width="24.53515625" customWidth="1"/>
    <col min="4085" max="4085" width="30.53515625" customWidth="1"/>
    <col min="4086" max="4086" width="27.07421875" customWidth="1"/>
    <col min="4087" max="4087" width="34" customWidth="1"/>
    <col min="4088" max="4088" width="31.3046875" customWidth="1"/>
    <col min="4089" max="4089" width="82.07421875" customWidth="1"/>
    <col min="4090" max="4090" width="23.07421875" customWidth="1"/>
    <col min="4091" max="4091" width="14.69140625" customWidth="1"/>
    <col min="4092" max="4092" width="10.07421875" customWidth="1"/>
    <col min="4093" max="4093" width="15.84375" customWidth="1"/>
    <col min="4094" max="4094" width="9.84375" customWidth="1"/>
    <col min="4095" max="4095" width="14" customWidth="1"/>
    <col min="4096" max="4096" width="14.53515625" customWidth="1"/>
    <col min="4097" max="4097" width="9.53515625" customWidth="1"/>
    <col min="4098" max="4098" width="14.53515625" customWidth="1"/>
    <col min="4099" max="4100" width="16.3046875" customWidth="1"/>
    <col min="4101" max="4101" width="13.84375" customWidth="1"/>
    <col min="4102" max="4106" width="16.07421875" customWidth="1"/>
    <col min="4107" max="4107" width="14.3046875" customWidth="1"/>
    <col min="4108" max="4108" width="10.07421875" customWidth="1"/>
    <col min="4109" max="4109" width="14.3046875" customWidth="1"/>
    <col min="4110" max="4111" width="18.84375" customWidth="1"/>
    <col min="4112" max="4112" width="14.69140625" customWidth="1"/>
    <col min="4113" max="4113" width="9.3046875" customWidth="1"/>
    <col min="4338" max="4338" width="17.3046875" customWidth="1"/>
    <col min="4339" max="4339" width="30.69140625" customWidth="1"/>
    <col min="4340" max="4340" width="24.53515625" customWidth="1"/>
    <col min="4341" max="4341" width="30.53515625" customWidth="1"/>
    <col min="4342" max="4342" width="27.07421875" customWidth="1"/>
    <col min="4343" max="4343" width="34" customWidth="1"/>
    <col min="4344" max="4344" width="31.3046875" customWidth="1"/>
    <col min="4345" max="4345" width="82.07421875" customWidth="1"/>
    <col min="4346" max="4346" width="23.07421875" customWidth="1"/>
    <col min="4347" max="4347" width="14.69140625" customWidth="1"/>
    <col min="4348" max="4348" width="10.07421875" customWidth="1"/>
    <col min="4349" max="4349" width="15.84375" customWidth="1"/>
    <col min="4350" max="4350" width="9.84375" customWidth="1"/>
    <col min="4351" max="4351" width="14" customWidth="1"/>
    <col min="4352" max="4352" width="14.53515625" customWidth="1"/>
    <col min="4353" max="4353" width="9.53515625" customWidth="1"/>
    <col min="4354" max="4354" width="14.53515625" customWidth="1"/>
    <col min="4355" max="4356" width="16.3046875" customWidth="1"/>
    <col min="4357" max="4357" width="13.84375" customWidth="1"/>
    <col min="4358" max="4362" width="16.07421875" customWidth="1"/>
    <col min="4363" max="4363" width="14.3046875" customWidth="1"/>
    <col min="4364" max="4364" width="10.07421875" customWidth="1"/>
    <col min="4365" max="4365" width="14.3046875" customWidth="1"/>
    <col min="4366" max="4367" width="18.84375" customWidth="1"/>
    <col min="4368" max="4368" width="14.69140625" customWidth="1"/>
    <col min="4369" max="4369" width="9.3046875" customWidth="1"/>
    <col min="4594" max="4594" width="17.3046875" customWidth="1"/>
    <col min="4595" max="4595" width="30.69140625" customWidth="1"/>
    <col min="4596" max="4596" width="24.53515625" customWidth="1"/>
    <col min="4597" max="4597" width="30.53515625" customWidth="1"/>
    <col min="4598" max="4598" width="27.07421875" customWidth="1"/>
    <col min="4599" max="4599" width="34" customWidth="1"/>
    <col min="4600" max="4600" width="31.3046875" customWidth="1"/>
    <col min="4601" max="4601" width="82.07421875" customWidth="1"/>
    <col min="4602" max="4602" width="23.07421875" customWidth="1"/>
    <col min="4603" max="4603" width="14.69140625" customWidth="1"/>
    <col min="4604" max="4604" width="10.07421875" customWidth="1"/>
    <col min="4605" max="4605" width="15.84375" customWidth="1"/>
    <col min="4606" max="4606" width="9.84375" customWidth="1"/>
    <col min="4607" max="4607" width="14" customWidth="1"/>
    <col min="4608" max="4608" width="14.53515625" customWidth="1"/>
    <col min="4609" max="4609" width="9.53515625" customWidth="1"/>
    <col min="4610" max="4610" width="14.53515625" customWidth="1"/>
    <col min="4611" max="4612" width="16.3046875" customWidth="1"/>
    <col min="4613" max="4613" width="13.84375" customWidth="1"/>
    <col min="4614" max="4618" width="16.07421875" customWidth="1"/>
    <col min="4619" max="4619" width="14.3046875" customWidth="1"/>
    <col min="4620" max="4620" width="10.07421875" customWidth="1"/>
    <col min="4621" max="4621" width="14.3046875" customWidth="1"/>
    <col min="4622" max="4623" width="18.84375" customWidth="1"/>
    <col min="4624" max="4624" width="14.69140625" customWidth="1"/>
    <col min="4625" max="4625" width="9.3046875" customWidth="1"/>
    <col min="4850" max="4850" width="17.3046875" customWidth="1"/>
    <col min="4851" max="4851" width="30.69140625" customWidth="1"/>
    <col min="4852" max="4852" width="24.53515625" customWidth="1"/>
    <col min="4853" max="4853" width="30.53515625" customWidth="1"/>
    <col min="4854" max="4854" width="27.07421875" customWidth="1"/>
    <col min="4855" max="4855" width="34" customWidth="1"/>
    <col min="4856" max="4856" width="31.3046875" customWidth="1"/>
    <col min="4857" max="4857" width="82.07421875" customWidth="1"/>
    <col min="4858" max="4858" width="23.07421875" customWidth="1"/>
    <col min="4859" max="4859" width="14.69140625" customWidth="1"/>
    <col min="4860" max="4860" width="10.07421875" customWidth="1"/>
    <col min="4861" max="4861" width="15.84375" customWidth="1"/>
    <col min="4862" max="4862" width="9.84375" customWidth="1"/>
    <col min="4863" max="4863" width="14" customWidth="1"/>
    <col min="4864" max="4864" width="14.53515625" customWidth="1"/>
    <col min="4865" max="4865" width="9.53515625" customWidth="1"/>
    <col min="4866" max="4866" width="14.53515625" customWidth="1"/>
    <col min="4867" max="4868" width="16.3046875" customWidth="1"/>
    <col min="4869" max="4869" width="13.84375" customWidth="1"/>
    <col min="4870" max="4874" width="16.07421875" customWidth="1"/>
    <col min="4875" max="4875" width="14.3046875" customWidth="1"/>
    <col min="4876" max="4876" width="10.07421875" customWidth="1"/>
    <col min="4877" max="4877" width="14.3046875" customWidth="1"/>
    <col min="4878" max="4879" width="18.84375" customWidth="1"/>
    <col min="4880" max="4880" width="14.69140625" customWidth="1"/>
    <col min="4881" max="4881" width="9.3046875" customWidth="1"/>
    <col min="5106" max="5106" width="17.3046875" customWidth="1"/>
    <col min="5107" max="5107" width="30.69140625" customWidth="1"/>
    <col min="5108" max="5108" width="24.53515625" customWidth="1"/>
    <col min="5109" max="5109" width="30.53515625" customWidth="1"/>
    <col min="5110" max="5110" width="27.07421875" customWidth="1"/>
    <col min="5111" max="5111" width="34" customWidth="1"/>
    <col min="5112" max="5112" width="31.3046875" customWidth="1"/>
    <col min="5113" max="5113" width="82.07421875" customWidth="1"/>
    <col min="5114" max="5114" width="23.07421875" customWidth="1"/>
    <col min="5115" max="5115" width="14.69140625" customWidth="1"/>
    <col min="5116" max="5116" width="10.07421875" customWidth="1"/>
    <col min="5117" max="5117" width="15.84375" customWidth="1"/>
    <col min="5118" max="5118" width="9.84375" customWidth="1"/>
    <col min="5119" max="5119" width="14" customWidth="1"/>
    <col min="5120" max="5120" width="14.53515625" customWidth="1"/>
    <col min="5121" max="5121" width="9.53515625" customWidth="1"/>
    <col min="5122" max="5122" width="14.53515625" customWidth="1"/>
    <col min="5123" max="5124" width="16.3046875" customWidth="1"/>
    <col min="5125" max="5125" width="13.84375" customWidth="1"/>
    <col min="5126" max="5130" width="16.07421875" customWidth="1"/>
    <col min="5131" max="5131" width="14.3046875" customWidth="1"/>
    <col min="5132" max="5132" width="10.07421875" customWidth="1"/>
    <col min="5133" max="5133" width="14.3046875" customWidth="1"/>
    <col min="5134" max="5135" width="18.84375" customWidth="1"/>
    <col min="5136" max="5136" width="14.69140625" customWidth="1"/>
    <col min="5137" max="5137" width="9.3046875" customWidth="1"/>
    <col min="5362" max="5362" width="17.3046875" customWidth="1"/>
    <col min="5363" max="5363" width="30.69140625" customWidth="1"/>
    <col min="5364" max="5364" width="24.53515625" customWidth="1"/>
    <col min="5365" max="5365" width="30.53515625" customWidth="1"/>
    <col min="5366" max="5366" width="27.07421875" customWidth="1"/>
    <col min="5367" max="5367" width="34" customWidth="1"/>
    <col min="5368" max="5368" width="31.3046875" customWidth="1"/>
    <col min="5369" max="5369" width="82.07421875" customWidth="1"/>
    <col min="5370" max="5370" width="23.07421875" customWidth="1"/>
    <col min="5371" max="5371" width="14.69140625" customWidth="1"/>
    <col min="5372" max="5372" width="10.07421875" customWidth="1"/>
    <col min="5373" max="5373" width="15.84375" customWidth="1"/>
    <col min="5374" max="5374" width="9.84375" customWidth="1"/>
    <col min="5375" max="5375" width="14" customWidth="1"/>
    <col min="5376" max="5376" width="14.53515625" customWidth="1"/>
    <col min="5377" max="5377" width="9.53515625" customWidth="1"/>
    <col min="5378" max="5378" width="14.53515625" customWidth="1"/>
    <col min="5379" max="5380" width="16.3046875" customWidth="1"/>
    <col min="5381" max="5381" width="13.84375" customWidth="1"/>
    <col min="5382" max="5386" width="16.07421875" customWidth="1"/>
    <col min="5387" max="5387" width="14.3046875" customWidth="1"/>
    <col min="5388" max="5388" width="10.07421875" customWidth="1"/>
    <col min="5389" max="5389" width="14.3046875" customWidth="1"/>
    <col min="5390" max="5391" width="18.84375" customWidth="1"/>
    <col min="5392" max="5392" width="14.69140625" customWidth="1"/>
    <col min="5393" max="5393" width="9.3046875" customWidth="1"/>
    <col min="5618" max="5618" width="17.3046875" customWidth="1"/>
    <col min="5619" max="5619" width="30.69140625" customWidth="1"/>
    <col min="5620" max="5620" width="24.53515625" customWidth="1"/>
    <col min="5621" max="5621" width="30.53515625" customWidth="1"/>
    <col min="5622" max="5622" width="27.07421875" customWidth="1"/>
    <col min="5623" max="5623" width="34" customWidth="1"/>
    <col min="5624" max="5624" width="31.3046875" customWidth="1"/>
    <col min="5625" max="5625" width="82.07421875" customWidth="1"/>
    <col min="5626" max="5626" width="23.07421875" customWidth="1"/>
    <col min="5627" max="5627" width="14.69140625" customWidth="1"/>
    <col min="5628" max="5628" width="10.07421875" customWidth="1"/>
    <col min="5629" max="5629" width="15.84375" customWidth="1"/>
    <col min="5630" max="5630" width="9.84375" customWidth="1"/>
    <col min="5631" max="5631" width="14" customWidth="1"/>
    <col min="5632" max="5632" width="14.53515625" customWidth="1"/>
    <col min="5633" max="5633" width="9.53515625" customWidth="1"/>
    <col min="5634" max="5634" width="14.53515625" customWidth="1"/>
    <col min="5635" max="5636" width="16.3046875" customWidth="1"/>
    <col min="5637" max="5637" width="13.84375" customWidth="1"/>
    <col min="5638" max="5642" width="16.07421875" customWidth="1"/>
    <col min="5643" max="5643" width="14.3046875" customWidth="1"/>
    <col min="5644" max="5644" width="10.07421875" customWidth="1"/>
    <col min="5645" max="5645" width="14.3046875" customWidth="1"/>
    <col min="5646" max="5647" width="18.84375" customWidth="1"/>
    <col min="5648" max="5648" width="14.69140625" customWidth="1"/>
    <col min="5649" max="5649" width="9.3046875" customWidth="1"/>
    <col min="5874" max="5874" width="17.3046875" customWidth="1"/>
    <col min="5875" max="5875" width="30.69140625" customWidth="1"/>
    <col min="5876" max="5876" width="24.53515625" customWidth="1"/>
    <col min="5877" max="5877" width="30.53515625" customWidth="1"/>
    <col min="5878" max="5878" width="27.07421875" customWidth="1"/>
    <col min="5879" max="5879" width="34" customWidth="1"/>
    <col min="5880" max="5880" width="31.3046875" customWidth="1"/>
    <col min="5881" max="5881" width="82.07421875" customWidth="1"/>
    <col min="5882" max="5882" width="23.07421875" customWidth="1"/>
    <col min="5883" max="5883" width="14.69140625" customWidth="1"/>
    <col min="5884" max="5884" width="10.07421875" customWidth="1"/>
    <col min="5885" max="5885" width="15.84375" customWidth="1"/>
    <col min="5886" max="5886" width="9.84375" customWidth="1"/>
    <col min="5887" max="5887" width="14" customWidth="1"/>
    <col min="5888" max="5888" width="14.53515625" customWidth="1"/>
    <col min="5889" max="5889" width="9.53515625" customWidth="1"/>
    <col min="5890" max="5890" width="14.53515625" customWidth="1"/>
    <col min="5891" max="5892" width="16.3046875" customWidth="1"/>
    <col min="5893" max="5893" width="13.84375" customWidth="1"/>
    <col min="5894" max="5898" width="16.07421875" customWidth="1"/>
    <col min="5899" max="5899" width="14.3046875" customWidth="1"/>
    <col min="5900" max="5900" width="10.07421875" customWidth="1"/>
    <col min="5901" max="5901" width="14.3046875" customWidth="1"/>
    <col min="5902" max="5903" width="18.84375" customWidth="1"/>
    <col min="5904" max="5904" width="14.69140625" customWidth="1"/>
    <col min="5905" max="5905" width="9.3046875" customWidth="1"/>
    <col min="6130" max="6130" width="17.3046875" customWidth="1"/>
    <col min="6131" max="6131" width="30.69140625" customWidth="1"/>
    <col min="6132" max="6132" width="24.53515625" customWidth="1"/>
    <col min="6133" max="6133" width="30.53515625" customWidth="1"/>
    <col min="6134" max="6134" width="27.07421875" customWidth="1"/>
    <col min="6135" max="6135" width="34" customWidth="1"/>
    <col min="6136" max="6136" width="31.3046875" customWidth="1"/>
    <col min="6137" max="6137" width="82.07421875" customWidth="1"/>
    <col min="6138" max="6138" width="23.07421875" customWidth="1"/>
    <col min="6139" max="6139" width="14.69140625" customWidth="1"/>
    <col min="6140" max="6140" width="10.07421875" customWidth="1"/>
    <col min="6141" max="6141" width="15.84375" customWidth="1"/>
    <col min="6142" max="6142" width="9.84375" customWidth="1"/>
    <col min="6143" max="6143" width="14" customWidth="1"/>
    <col min="6144" max="6144" width="14.53515625" customWidth="1"/>
    <col min="6145" max="6145" width="9.53515625" customWidth="1"/>
    <col min="6146" max="6146" width="14.53515625" customWidth="1"/>
    <col min="6147" max="6148" width="16.3046875" customWidth="1"/>
    <col min="6149" max="6149" width="13.84375" customWidth="1"/>
    <col min="6150" max="6154" width="16.07421875" customWidth="1"/>
    <col min="6155" max="6155" width="14.3046875" customWidth="1"/>
    <col min="6156" max="6156" width="10.07421875" customWidth="1"/>
    <col min="6157" max="6157" width="14.3046875" customWidth="1"/>
    <col min="6158" max="6159" width="18.84375" customWidth="1"/>
    <col min="6160" max="6160" width="14.69140625" customWidth="1"/>
    <col min="6161" max="6161" width="9.3046875" customWidth="1"/>
    <col min="6386" max="6386" width="17.3046875" customWidth="1"/>
    <col min="6387" max="6387" width="30.69140625" customWidth="1"/>
    <col min="6388" max="6388" width="24.53515625" customWidth="1"/>
    <col min="6389" max="6389" width="30.53515625" customWidth="1"/>
    <col min="6390" max="6390" width="27.07421875" customWidth="1"/>
    <col min="6391" max="6391" width="34" customWidth="1"/>
    <col min="6392" max="6392" width="31.3046875" customWidth="1"/>
    <col min="6393" max="6393" width="82.07421875" customWidth="1"/>
    <col min="6394" max="6394" width="23.07421875" customWidth="1"/>
    <col min="6395" max="6395" width="14.69140625" customWidth="1"/>
    <col min="6396" max="6396" width="10.07421875" customWidth="1"/>
    <col min="6397" max="6397" width="15.84375" customWidth="1"/>
    <col min="6398" max="6398" width="9.84375" customWidth="1"/>
    <col min="6399" max="6399" width="14" customWidth="1"/>
    <col min="6400" max="6400" width="14.53515625" customWidth="1"/>
    <col min="6401" max="6401" width="9.53515625" customWidth="1"/>
    <col min="6402" max="6402" width="14.53515625" customWidth="1"/>
    <col min="6403" max="6404" width="16.3046875" customWidth="1"/>
    <col min="6405" max="6405" width="13.84375" customWidth="1"/>
    <col min="6406" max="6410" width="16.07421875" customWidth="1"/>
    <col min="6411" max="6411" width="14.3046875" customWidth="1"/>
    <col min="6412" max="6412" width="10.07421875" customWidth="1"/>
    <col min="6413" max="6413" width="14.3046875" customWidth="1"/>
    <col min="6414" max="6415" width="18.84375" customWidth="1"/>
    <col min="6416" max="6416" width="14.69140625" customWidth="1"/>
    <col min="6417" max="6417" width="9.3046875" customWidth="1"/>
    <col min="6642" max="6642" width="17.3046875" customWidth="1"/>
    <col min="6643" max="6643" width="30.69140625" customWidth="1"/>
    <col min="6644" max="6644" width="24.53515625" customWidth="1"/>
    <col min="6645" max="6645" width="30.53515625" customWidth="1"/>
    <col min="6646" max="6646" width="27.07421875" customWidth="1"/>
    <col min="6647" max="6647" width="34" customWidth="1"/>
    <col min="6648" max="6648" width="31.3046875" customWidth="1"/>
    <col min="6649" max="6649" width="82.07421875" customWidth="1"/>
    <col min="6650" max="6650" width="23.07421875" customWidth="1"/>
    <col min="6651" max="6651" width="14.69140625" customWidth="1"/>
    <col min="6652" max="6652" width="10.07421875" customWidth="1"/>
    <col min="6653" max="6653" width="15.84375" customWidth="1"/>
    <col min="6654" max="6654" width="9.84375" customWidth="1"/>
    <col min="6655" max="6655" width="14" customWidth="1"/>
    <col min="6656" max="6656" width="14.53515625" customWidth="1"/>
    <col min="6657" max="6657" width="9.53515625" customWidth="1"/>
    <col min="6658" max="6658" width="14.53515625" customWidth="1"/>
    <col min="6659" max="6660" width="16.3046875" customWidth="1"/>
    <col min="6661" max="6661" width="13.84375" customWidth="1"/>
    <col min="6662" max="6666" width="16.07421875" customWidth="1"/>
    <col min="6667" max="6667" width="14.3046875" customWidth="1"/>
    <col min="6668" max="6668" width="10.07421875" customWidth="1"/>
    <col min="6669" max="6669" width="14.3046875" customWidth="1"/>
    <col min="6670" max="6671" width="18.84375" customWidth="1"/>
    <col min="6672" max="6672" width="14.69140625" customWidth="1"/>
    <col min="6673" max="6673" width="9.3046875" customWidth="1"/>
    <col min="6898" max="6898" width="17.3046875" customWidth="1"/>
    <col min="6899" max="6899" width="30.69140625" customWidth="1"/>
    <col min="6900" max="6900" width="24.53515625" customWidth="1"/>
    <col min="6901" max="6901" width="30.53515625" customWidth="1"/>
    <col min="6902" max="6902" width="27.07421875" customWidth="1"/>
    <col min="6903" max="6903" width="34" customWidth="1"/>
    <col min="6904" max="6904" width="31.3046875" customWidth="1"/>
    <col min="6905" max="6905" width="82.07421875" customWidth="1"/>
    <col min="6906" max="6906" width="23.07421875" customWidth="1"/>
    <col min="6907" max="6907" width="14.69140625" customWidth="1"/>
    <col min="6908" max="6908" width="10.07421875" customWidth="1"/>
    <col min="6909" max="6909" width="15.84375" customWidth="1"/>
    <col min="6910" max="6910" width="9.84375" customWidth="1"/>
    <col min="6911" max="6911" width="14" customWidth="1"/>
    <col min="6912" max="6912" width="14.53515625" customWidth="1"/>
    <col min="6913" max="6913" width="9.53515625" customWidth="1"/>
    <col min="6914" max="6914" width="14.53515625" customWidth="1"/>
    <col min="6915" max="6916" width="16.3046875" customWidth="1"/>
    <col min="6917" max="6917" width="13.84375" customWidth="1"/>
    <col min="6918" max="6922" width="16.07421875" customWidth="1"/>
    <col min="6923" max="6923" width="14.3046875" customWidth="1"/>
    <col min="6924" max="6924" width="10.07421875" customWidth="1"/>
    <col min="6925" max="6925" width="14.3046875" customWidth="1"/>
    <col min="6926" max="6927" width="18.84375" customWidth="1"/>
    <col min="6928" max="6928" width="14.69140625" customWidth="1"/>
    <col min="6929" max="6929" width="9.3046875" customWidth="1"/>
    <col min="7154" max="7154" width="17.3046875" customWidth="1"/>
    <col min="7155" max="7155" width="30.69140625" customWidth="1"/>
    <col min="7156" max="7156" width="24.53515625" customWidth="1"/>
    <col min="7157" max="7157" width="30.53515625" customWidth="1"/>
    <col min="7158" max="7158" width="27.07421875" customWidth="1"/>
    <col min="7159" max="7159" width="34" customWidth="1"/>
    <col min="7160" max="7160" width="31.3046875" customWidth="1"/>
    <col min="7161" max="7161" width="82.07421875" customWidth="1"/>
    <col min="7162" max="7162" width="23.07421875" customWidth="1"/>
    <col min="7163" max="7163" width="14.69140625" customWidth="1"/>
    <col min="7164" max="7164" width="10.07421875" customWidth="1"/>
    <col min="7165" max="7165" width="15.84375" customWidth="1"/>
    <col min="7166" max="7166" width="9.84375" customWidth="1"/>
    <col min="7167" max="7167" width="14" customWidth="1"/>
    <col min="7168" max="7168" width="14.53515625" customWidth="1"/>
    <col min="7169" max="7169" width="9.53515625" customWidth="1"/>
    <col min="7170" max="7170" width="14.53515625" customWidth="1"/>
    <col min="7171" max="7172" width="16.3046875" customWidth="1"/>
    <col min="7173" max="7173" width="13.84375" customWidth="1"/>
    <col min="7174" max="7178" width="16.07421875" customWidth="1"/>
    <col min="7179" max="7179" width="14.3046875" customWidth="1"/>
    <col min="7180" max="7180" width="10.07421875" customWidth="1"/>
    <col min="7181" max="7181" width="14.3046875" customWidth="1"/>
    <col min="7182" max="7183" width="18.84375" customWidth="1"/>
    <col min="7184" max="7184" width="14.69140625" customWidth="1"/>
    <col min="7185" max="7185" width="9.3046875" customWidth="1"/>
    <col min="7410" max="7410" width="17.3046875" customWidth="1"/>
    <col min="7411" max="7411" width="30.69140625" customWidth="1"/>
    <col min="7412" max="7412" width="24.53515625" customWidth="1"/>
    <col min="7413" max="7413" width="30.53515625" customWidth="1"/>
    <col min="7414" max="7414" width="27.07421875" customWidth="1"/>
    <col min="7415" max="7415" width="34" customWidth="1"/>
    <col min="7416" max="7416" width="31.3046875" customWidth="1"/>
    <col min="7417" max="7417" width="82.07421875" customWidth="1"/>
    <col min="7418" max="7418" width="23.07421875" customWidth="1"/>
    <col min="7419" max="7419" width="14.69140625" customWidth="1"/>
    <col min="7420" max="7420" width="10.07421875" customWidth="1"/>
    <col min="7421" max="7421" width="15.84375" customWidth="1"/>
    <col min="7422" max="7422" width="9.84375" customWidth="1"/>
    <col min="7423" max="7423" width="14" customWidth="1"/>
    <col min="7424" max="7424" width="14.53515625" customWidth="1"/>
    <col min="7425" max="7425" width="9.53515625" customWidth="1"/>
    <col min="7426" max="7426" width="14.53515625" customWidth="1"/>
    <col min="7427" max="7428" width="16.3046875" customWidth="1"/>
    <col min="7429" max="7429" width="13.84375" customWidth="1"/>
    <col min="7430" max="7434" width="16.07421875" customWidth="1"/>
    <col min="7435" max="7435" width="14.3046875" customWidth="1"/>
    <col min="7436" max="7436" width="10.07421875" customWidth="1"/>
    <col min="7437" max="7437" width="14.3046875" customWidth="1"/>
    <col min="7438" max="7439" width="18.84375" customWidth="1"/>
    <col min="7440" max="7440" width="14.69140625" customWidth="1"/>
    <col min="7441" max="7441" width="9.3046875" customWidth="1"/>
    <col min="7666" max="7666" width="17.3046875" customWidth="1"/>
    <col min="7667" max="7667" width="30.69140625" customWidth="1"/>
    <col min="7668" max="7668" width="24.53515625" customWidth="1"/>
    <col min="7669" max="7669" width="30.53515625" customWidth="1"/>
    <col min="7670" max="7670" width="27.07421875" customWidth="1"/>
    <col min="7671" max="7671" width="34" customWidth="1"/>
    <col min="7672" max="7672" width="31.3046875" customWidth="1"/>
    <col min="7673" max="7673" width="82.07421875" customWidth="1"/>
    <col min="7674" max="7674" width="23.07421875" customWidth="1"/>
    <col min="7675" max="7675" width="14.69140625" customWidth="1"/>
    <col min="7676" max="7676" width="10.07421875" customWidth="1"/>
    <col min="7677" max="7677" width="15.84375" customWidth="1"/>
    <col min="7678" max="7678" width="9.84375" customWidth="1"/>
    <col min="7679" max="7679" width="14" customWidth="1"/>
    <col min="7680" max="7680" width="14.53515625" customWidth="1"/>
    <col min="7681" max="7681" width="9.53515625" customWidth="1"/>
    <col min="7682" max="7682" width="14.53515625" customWidth="1"/>
    <col min="7683" max="7684" width="16.3046875" customWidth="1"/>
    <col min="7685" max="7685" width="13.84375" customWidth="1"/>
    <col min="7686" max="7690" width="16.07421875" customWidth="1"/>
    <col min="7691" max="7691" width="14.3046875" customWidth="1"/>
    <col min="7692" max="7692" width="10.07421875" customWidth="1"/>
    <col min="7693" max="7693" width="14.3046875" customWidth="1"/>
    <col min="7694" max="7695" width="18.84375" customWidth="1"/>
    <col min="7696" max="7696" width="14.69140625" customWidth="1"/>
    <col min="7697" max="7697" width="9.3046875" customWidth="1"/>
    <col min="7922" max="7922" width="17.3046875" customWidth="1"/>
    <col min="7923" max="7923" width="30.69140625" customWidth="1"/>
    <col min="7924" max="7924" width="24.53515625" customWidth="1"/>
    <col min="7925" max="7925" width="30.53515625" customWidth="1"/>
    <col min="7926" max="7926" width="27.07421875" customWidth="1"/>
    <col min="7927" max="7927" width="34" customWidth="1"/>
    <col min="7928" max="7928" width="31.3046875" customWidth="1"/>
    <col min="7929" max="7929" width="82.07421875" customWidth="1"/>
    <col min="7930" max="7930" width="23.07421875" customWidth="1"/>
    <col min="7931" max="7931" width="14.69140625" customWidth="1"/>
    <col min="7932" max="7932" width="10.07421875" customWidth="1"/>
    <col min="7933" max="7933" width="15.84375" customWidth="1"/>
    <col min="7934" max="7934" width="9.84375" customWidth="1"/>
    <col min="7935" max="7935" width="14" customWidth="1"/>
    <col min="7936" max="7936" width="14.53515625" customWidth="1"/>
    <col min="7937" max="7937" width="9.53515625" customWidth="1"/>
    <col min="7938" max="7938" width="14.53515625" customWidth="1"/>
    <col min="7939" max="7940" width="16.3046875" customWidth="1"/>
    <col min="7941" max="7941" width="13.84375" customWidth="1"/>
    <col min="7942" max="7946" width="16.07421875" customWidth="1"/>
    <col min="7947" max="7947" width="14.3046875" customWidth="1"/>
    <col min="7948" max="7948" width="10.07421875" customWidth="1"/>
    <col min="7949" max="7949" width="14.3046875" customWidth="1"/>
    <col min="7950" max="7951" width="18.84375" customWidth="1"/>
    <col min="7952" max="7952" width="14.69140625" customWidth="1"/>
    <col min="7953" max="7953" width="9.3046875" customWidth="1"/>
    <col min="8178" max="8178" width="17.3046875" customWidth="1"/>
    <col min="8179" max="8179" width="30.69140625" customWidth="1"/>
    <col min="8180" max="8180" width="24.53515625" customWidth="1"/>
    <col min="8181" max="8181" width="30.53515625" customWidth="1"/>
    <col min="8182" max="8182" width="27.07421875" customWidth="1"/>
    <col min="8183" max="8183" width="34" customWidth="1"/>
    <col min="8184" max="8184" width="31.3046875" customWidth="1"/>
    <col min="8185" max="8185" width="82.07421875" customWidth="1"/>
    <col min="8186" max="8186" width="23.07421875" customWidth="1"/>
    <col min="8187" max="8187" width="14.69140625" customWidth="1"/>
    <col min="8188" max="8188" width="10.07421875" customWidth="1"/>
    <col min="8189" max="8189" width="15.84375" customWidth="1"/>
    <col min="8190" max="8190" width="9.84375" customWidth="1"/>
    <col min="8191" max="8191" width="14" customWidth="1"/>
    <col min="8192" max="8192" width="14.53515625" customWidth="1"/>
    <col min="8193" max="8193" width="9.53515625" customWidth="1"/>
    <col min="8194" max="8194" width="14.53515625" customWidth="1"/>
    <col min="8195" max="8196" width="16.3046875" customWidth="1"/>
    <col min="8197" max="8197" width="13.84375" customWidth="1"/>
    <col min="8198" max="8202" width="16.07421875" customWidth="1"/>
    <col min="8203" max="8203" width="14.3046875" customWidth="1"/>
    <col min="8204" max="8204" width="10.07421875" customWidth="1"/>
    <col min="8205" max="8205" width="14.3046875" customWidth="1"/>
    <col min="8206" max="8207" width="18.84375" customWidth="1"/>
    <col min="8208" max="8208" width="14.69140625" customWidth="1"/>
    <col min="8209" max="8209" width="9.3046875" customWidth="1"/>
    <col min="8434" max="8434" width="17.3046875" customWidth="1"/>
    <col min="8435" max="8435" width="30.69140625" customWidth="1"/>
    <col min="8436" max="8436" width="24.53515625" customWidth="1"/>
    <col min="8437" max="8437" width="30.53515625" customWidth="1"/>
    <col min="8438" max="8438" width="27.07421875" customWidth="1"/>
    <col min="8439" max="8439" width="34" customWidth="1"/>
    <col min="8440" max="8440" width="31.3046875" customWidth="1"/>
    <col min="8441" max="8441" width="82.07421875" customWidth="1"/>
    <col min="8442" max="8442" width="23.07421875" customWidth="1"/>
    <col min="8443" max="8443" width="14.69140625" customWidth="1"/>
    <col min="8444" max="8444" width="10.07421875" customWidth="1"/>
    <col min="8445" max="8445" width="15.84375" customWidth="1"/>
    <col min="8446" max="8446" width="9.84375" customWidth="1"/>
    <col min="8447" max="8447" width="14" customWidth="1"/>
    <col min="8448" max="8448" width="14.53515625" customWidth="1"/>
    <col min="8449" max="8449" width="9.53515625" customWidth="1"/>
    <col min="8450" max="8450" width="14.53515625" customWidth="1"/>
    <col min="8451" max="8452" width="16.3046875" customWidth="1"/>
    <col min="8453" max="8453" width="13.84375" customWidth="1"/>
    <col min="8454" max="8458" width="16.07421875" customWidth="1"/>
    <col min="8459" max="8459" width="14.3046875" customWidth="1"/>
    <col min="8460" max="8460" width="10.07421875" customWidth="1"/>
    <col min="8461" max="8461" width="14.3046875" customWidth="1"/>
    <col min="8462" max="8463" width="18.84375" customWidth="1"/>
    <col min="8464" max="8464" width="14.69140625" customWidth="1"/>
    <col min="8465" max="8465" width="9.3046875" customWidth="1"/>
    <col min="8690" max="8690" width="17.3046875" customWidth="1"/>
    <col min="8691" max="8691" width="30.69140625" customWidth="1"/>
    <col min="8692" max="8692" width="24.53515625" customWidth="1"/>
    <col min="8693" max="8693" width="30.53515625" customWidth="1"/>
    <col min="8694" max="8694" width="27.07421875" customWidth="1"/>
    <col min="8695" max="8695" width="34" customWidth="1"/>
    <col min="8696" max="8696" width="31.3046875" customWidth="1"/>
    <col min="8697" max="8697" width="82.07421875" customWidth="1"/>
    <col min="8698" max="8698" width="23.07421875" customWidth="1"/>
    <col min="8699" max="8699" width="14.69140625" customWidth="1"/>
    <col min="8700" max="8700" width="10.07421875" customWidth="1"/>
    <col min="8701" max="8701" width="15.84375" customWidth="1"/>
    <col min="8702" max="8702" width="9.84375" customWidth="1"/>
    <col min="8703" max="8703" width="14" customWidth="1"/>
    <col min="8704" max="8704" width="14.53515625" customWidth="1"/>
    <col min="8705" max="8705" width="9.53515625" customWidth="1"/>
    <col min="8706" max="8706" width="14.53515625" customWidth="1"/>
    <col min="8707" max="8708" width="16.3046875" customWidth="1"/>
    <col min="8709" max="8709" width="13.84375" customWidth="1"/>
    <col min="8710" max="8714" width="16.07421875" customWidth="1"/>
    <col min="8715" max="8715" width="14.3046875" customWidth="1"/>
    <col min="8716" max="8716" width="10.07421875" customWidth="1"/>
    <col min="8717" max="8717" width="14.3046875" customWidth="1"/>
    <col min="8718" max="8719" width="18.84375" customWidth="1"/>
    <col min="8720" max="8720" width="14.69140625" customWidth="1"/>
    <col min="8721" max="8721" width="9.3046875" customWidth="1"/>
    <col min="8946" max="8946" width="17.3046875" customWidth="1"/>
    <col min="8947" max="8947" width="30.69140625" customWidth="1"/>
    <col min="8948" max="8948" width="24.53515625" customWidth="1"/>
    <col min="8949" max="8949" width="30.53515625" customWidth="1"/>
    <col min="8950" max="8950" width="27.07421875" customWidth="1"/>
    <col min="8951" max="8951" width="34" customWidth="1"/>
    <col min="8952" max="8952" width="31.3046875" customWidth="1"/>
    <col min="8953" max="8953" width="82.07421875" customWidth="1"/>
    <col min="8954" max="8954" width="23.07421875" customWidth="1"/>
    <col min="8955" max="8955" width="14.69140625" customWidth="1"/>
    <col min="8956" max="8956" width="10.07421875" customWidth="1"/>
    <col min="8957" max="8957" width="15.84375" customWidth="1"/>
    <col min="8958" max="8958" width="9.84375" customWidth="1"/>
    <col min="8959" max="8959" width="14" customWidth="1"/>
    <col min="8960" max="8960" width="14.53515625" customWidth="1"/>
    <col min="8961" max="8961" width="9.53515625" customWidth="1"/>
    <col min="8962" max="8962" width="14.53515625" customWidth="1"/>
    <col min="8963" max="8964" width="16.3046875" customWidth="1"/>
    <col min="8965" max="8965" width="13.84375" customWidth="1"/>
    <col min="8966" max="8970" width="16.07421875" customWidth="1"/>
    <col min="8971" max="8971" width="14.3046875" customWidth="1"/>
    <col min="8972" max="8972" width="10.07421875" customWidth="1"/>
    <col min="8973" max="8973" width="14.3046875" customWidth="1"/>
    <col min="8974" max="8975" width="18.84375" customWidth="1"/>
    <col min="8976" max="8976" width="14.69140625" customWidth="1"/>
    <col min="8977" max="8977" width="9.3046875" customWidth="1"/>
    <col min="9202" max="9202" width="17.3046875" customWidth="1"/>
    <col min="9203" max="9203" width="30.69140625" customWidth="1"/>
    <col min="9204" max="9204" width="24.53515625" customWidth="1"/>
    <col min="9205" max="9205" width="30.53515625" customWidth="1"/>
    <col min="9206" max="9206" width="27.07421875" customWidth="1"/>
    <col min="9207" max="9207" width="34" customWidth="1"/>
    <col min="9208" max="9208" width="31.3046875" customWidth="1"/>
    <col min="9209" max="9209" width="82.07421875" customWidth="1"/>
    <col min="9210" max="9210" width="23.07421875" customWidth="1"/>
    <col min="9211" max="9211" width="14.69140625" customWidth="1"/>
    <col min="9212" max="9212" width="10.07421875" customWidth="1"/>
    <col min="9213" max="9213" width="15.84375" customWidth="1"/>
    <col min="9214" max="9214" width="9.84375" customWidth="1"/>
    <col min="9215" max="9215" width="14" customWidth="1"/>
    <col min="9216" max="9216" width="14.53515625" customWidth="1"/>
    <col min="9217" max="9217" width="9.53515625" customWidth="1"/>
    <col min="9218" max="9218" width="14.53515625" customWidth="1"/>
    <col min="9219" max="9220" width="16.3046875" customWidth="1"/>
    <col min="9221" max="9221" width="13.84375" customWidth="1"/>
    <col min="9222" max="9226" width="16.07421875" customWidth="1"/>
    <col min="9227" max="9227" width="14.3046875" customWidth="1"/>
    <col min="9228" max="9228" width="10.07421875" customWidth="1"/>
    <col min="9229" max="9229" width="14.3046875" customWidth="1"/>
    <col min="9230" max="9231" width="18.84375" customWidth="1"/>
    <col min="9232" max="9232" width="14.69140625" customWidth="1"/>
    <col min="9233" max="9233" width="9.3046875" customWidth="1"/>
    <col min="9458" max="9458" width="17.3046875" customWidth="1"/>
    <col min="9459" max="9459" width="30.69140625" customWidth="1"/>
    <col min="9460" max="9460" width="24.53515625" customWidth="1"/>
    <col min="9461" max="9461" width="30.53515625" customWidth="1"/>
    <col min="9462" max="9462" width="27.07421875" customWidth="1"/>
    <col min="9463" max="9463" width="34" customWidth="1"/>
    <col min="9464" max="9464" width="31.3046875" customWidth="1"/>
    <col min="9465" max="9465" width="82.07421875" customWidth="1"/>
    <col min="9466" max="9466" width="23.07421875" customWidth="1"/>
    <col min="9467" max="9467" width="14.69140625" customWidth="1"/>
    <col min="9468" max="9468" width="10.07421875" customWidth="1"/>
    <col min="9469" max="9469" width="15.84375" customWidth="1"/>
    <col min="9470" max="9470" width="9.84375" customWidth="1"/>
    <col min="9471" max="9471" width="14" customWidth="1"/>
    <col min="9472" max="9472" width="14.53515625" customWidth="1"/>
    <col min="9473" max="9473" width="9.53515625" customWidth="1"/>
    <col min="9474" max="9474" width="14.53515625" customWidth="1"/>
    <col min="9475" max="9476" width="16.3046875" customWidth="1"/>
    <col min="9477" max="9477" width="13.84375" customWidth="1"/>
    <col min="9478" max="9482" width="16.07421875" customWidth="1"/>
    <col min="9483" max="9483" width="14.3046875" customWidth="1"/>
    <col min="9484" max="9484" width="10.07421875" customWidth="1"/>
    <col min="9485" max="9485" width="14.3046875" customWidth="1"/>
    <col min="9486" max="9487" width="18.84375" customWidth="1"/>
    <col min="9488" max="9488" width="14.69140625" customWidth="1"/>
    <col min="9489" max="9489" width="9.3046875" customWidth="1"/>
    <col min="9714" max="9714" width="17.3046875" customWidth="1"/>
    <col min="9715" max="9715" width="30.69140625" customWidth="1"/>
    <col min="9716" max="9716" width="24.53515625" customWidth="1"/>
    <col min="9717" max="9717" width="30.53515625" customWidth="1"/>
    <col min="9718" max="9718" width="27.07421875" customWidth="1"/>
    <col min="9719" max="9719" width="34" customWidth="1"/>
    <col min="9720" max="9720" width="31.3046875" customWidth="1"/>
    <col min="9721" max="9721" width="82.07421875" customWidth="1"/>
    <col min="9722" max="9722" width="23.07421875" customWidth="1"/>
    <col min="9723" max="9723" width="14.69140625" customWidth="1"/>
    <col min="9724" max="9724" width="10.07421875" customWidth="1"/>
    <col min="9725" max="9725" width="15.84375" customWidth="1"/>
    <col min="9726" max="9726" width="9.84375" customWidth="1"/>
    <col min="9727" max="9727" width="14" customWidth="1"/>
    <col min="9728" max="9728" width="14.53515625" customWidth="1"/>
    <col min="9729" max="9729" width="9.53515625" customWidth="1"/>
    <col min="9730" max="9730" width="14.53515625" customWidth="1"/>
    <col min="9731" max="9732" width="16.3046875" customWidth="1"/>
    <col min="9733" max="9733" width="13.84375" customWidth="1"/>
    <col min="9734" max="9738" width="16.07421875" customWidth="1"/>
    <col min="9739" max="9739" width="14.3046875" customWidth="1"/>
    <col min="9740" max="9740" width="10.07421875" customWidth="1"/>
    <col min="9741" max="9741" width="14.3046875" customWidth="1"/>
    <col min="9742" max="9743" width="18.84375" customWidth="1"/>
    <col min="9744" max="9744" width="14.69140625" customWidth="1"/>
    <col min="9745" max="9745" width="9.3046875" customWidth="1"/>
    <col min="9970" max="9970" width="17.3046875" customWidth="1"/>
    <col min="9971" max="9971" width="30.69140625" customWidth="1"/>
    <col min="9972" max="9972" width="24.53515625" customWidth="1"/>
    <col min="9973" max="9973" width="30.53515625" customWidth="1"/>
    <col min="9974" max="9974" width="27.07421875" customWidth="1"/>
    <col min="9975" max="9975" width="34" customWidth="1"/>
    <col min="9976" max="9976" width="31.3046875" customWidth="1"/>
    <col min="9977" max="9977" width="82.07421875" customWidth="1"/>
    <col min="9978" max="9978" width="23.07421875" customWidth="1"/>
    <col min="9979" max="9979" width="14.69140625" customWidth="1"/>
    <col min="9980" max="9980" width="10.07421875" customWidth="1"/>
    <col min="9981" max="9981" width="15.84375" customWidth="1"/>
    <col min="9982" max="9982" width="9.84375" customWidth="1"/>
    <col min="9983" max="9983" width="14" customWidth="1"/>
    <col min="9984" max="9984" width="14.53515625" customWidth="1"/>
    <col min="9985" max="9985" width="9.53515625" customWidth="1"/>
    <col min="9986" max="9986" width="14.53515625" customWidth="1"/>
    <col min="9987" max="9988" width="16.3046875" customWidth="1"/>
    <col min="9989" max="9989" width="13.84375" customWidth="1"/>
    <col min="9990" max="9994" width="16.07421875" customWidth="1"/>
    <col min="9995" max="9995" width="14.3046875" customWidth="1"/>
    <col min="9996" max="9996" width="10.07421875" customWidth="1"/>
    <col min="9997" max="9997" width="14.3046875" customWidth="1"/>
    <col min="9998" max="9999" width="18.84375" customWidth="1"/>
    <col min="10000" max="10000" width="14.69140625" customWidth="1"/>
    <col min="10001" max="10001" width="9.3046875" customWidth="1"/>
    <col min="10226" max="10226" width="17.3046875" customWidth="1"/>
    <col min="10227" max="10227" width="30.69140625" customWidth="1"/>
    <col min="10228" max="10228" width="24.53515625" customWidth="1"/>
    <col min="10229" max="10229" width="30.53515625" customWidth="1"/>
    <col min="10230" max="10230" width="27.07421875" customWidth="1"/>
    <col min="10231" max="10231" width="34" customWidth="1"/>
    <col min="10232" max="10232" width="31.3046875" customWidth="1"/>
    <col min="10233" max="10233" width="82.07421875" customWidth="1"/>
    <col min="10234" max="10234" width="23.07421875" customWidth="1"/>
    <col min="10235" max="10235" width="14.69140625" customWidth="1"/>
    <col min="10236" max="10236" width="10.07421875" customWidth="1"/>
    <col min="10237" max="10237" width="15.84375" customWidth="1"/>
    <col min="10238" max="10238" width="9.84375" customWidth="1"/>
    <col min="10239" max="10239" width="14" customWidth="1"/>
    <col min="10240" max="10240" width="14.53515625" customWidth="1"/>
    <col min="10241" max="10241" width="9.53515625" customWidth="1"/>
    <col min="10242" max="10242" width="14.53515625" customWidth="1"/>
    <col min="10243" max="10244" width="16.3046875" customWidth="1"/>
    <col min="10245" max="10245" width="13.84375" customWidth="1"/>
    <col min="10246" max="10250" width="16.07421875" customWidth="1"/>
    <col min="10251" max="10251" width="14.3046875" customWidth="1"/>
    <col min="10252" max="10252" width="10.07421875" customWidth="1"/>
    <col min="10253" max="10253" width="14.3046875" customWidth="1"/>
    <col min="10254" max="10255" width="18.84375" customWidth="1"/>
    <col min="10256" max="10256" width="14.69140625" customWidth="1"/>
    <col min="10257" max="10257" width="9.3046875" customWidth="1"/>
    <col min="10482" max="10482" width="17.3046875" customWidth="1"/>
    <col min="10483" max="10483" width="30.69140625" customWidth="1"/>
    <col min="10484" max="10484" width="24.53515625" customWidth="1"/>
    <col min="10485" max="10485" width="30.53515625" customWidth="1"/>
    <col min="10486" max="10486" width="27.07421875" customWidth="1"/>
    <col min="10487" max="10487" width="34" customWidth="1"/>
    <col min="10488" max="10488" width="31.3046875" customWidth="1"/>
    <col min="10489" max="10489" width="82.07421875" customWidth="1"/>
    <col min="10490" max="10490" width="23.07421875" customWidth="1"/>
    <col min="10491" max="10491" width="14.69140625" customWidth="1"/>
    <col min="10492" max="10492" width="10.07421875" customWidth="1"/>
    <col min="10493" max="10493" width="15.84375" customWidth="1"/>
    <col min="10494" max="10494" width="9.84375" customWidth="1"/>
    <col min="10495" max="10495" width="14" customWidth="1"/>
    <col min="10496" max="10496" width="14.53515625" customWidth="1"/>
    <col min="10497" max="10497" width="9.53515625" customWidth="1"/>
    <col min="10498" max="10498" width="14.53515625" customWidth="1"/>
    <col min="10499" max="10500" width="16.3046875" customWidth="1"/>
    <col min="10501" max="10501" width="13.84375" customWidth="1"/>
    <col min="10502" max="10506" width="16.07421875" customWidth="1"/>
    <col min="10507" max="10507" width="14.3046875" customWidth="1"/>
    <col min="10508" max="10508" width="10.07421875" customWidth="1"/>
    <col min="10509" max="10509" width="14.3046875" customWidth="1"/>
    <col min="10510" max="10511" width="18.84375" customWidth="1"/>
    <col min="10512" max="10512" width="14.69140625" customWidth="1"/>
    <col min="10513" max="10513" width="9.3046875" customWidth="1"/>
    <col min="10738" max="10738" width="17.3046875" customWidth="1"/>
    <col min="10739" max="10739" width="30.69140625" customWidth="1"/>
    <col min="10740" max="10740" width="24.53515625" customWidth="1"/>
    <col min="10741" max="10741" width="30.53515625" customWidth="1"/>
    <col min="10742" max="10742" width="27.07421875" customWidth="1"/>
    <col min="10743" max="10743" width="34" customWidth="1"/>
    <col min="10744" max="10744" width="31.3046875" customWidth="1"/>
    <col min="10745" max="10745" width="82.07421875" customWidth="1"/>
    <col min="10746" max="10746" width="23.07421875" customWidth="1"/>
    <col min="10747" max="10747" width="14.69140625" customWidth="1"/>
    <col min="10748" max="10748" width="10.07421875" customWidth="1"/>
    <col min="10749" max="10749" width="15.84375" customWidth="1"/>
    <col min="10750" max="10750" width="9.84375" customWidth="1"/>
    <col min="10751" max="10751" width="14" customWidth="1"/>
    <col min="10752" max="10752" width="14.53515625" customWidth="1"/>
    <col min="10753" max="10753" width="9.53515625" customWidth="1"/>
    <col min="10754" max="10754" width="14.53515625" customWidth="1"/>
    <col min="10755" max="10756" width="16.3046875" customWidth="1"/>
    <col min="10757" max="10757" width="13.84375" customWidth="1"/>
    <col min="10758" max="10762" width="16.07421875" customWidth="1"/>
    <col min="10763" max="10763" width="14.3046875" customWidth="1"/>
    <col min="10764" max="10764" width="10.07421875" customWidth="1"/>
    <col min="10765" max="10765" width="14.3046875" customWidth="1"/>
    <col min="10766" max="10767" width="18.84375" customWidth="1"/>
    <col min="10768" max="10768" width="14.69140625" customWidth="1"/>
    <col min="10769" max="10769" width="9.3046875" customWidth="1"/>
    <col min="10994" max="10994" width="17.3046875" customWidth="1"/>
    <col min="10995" max="10995" width="30.69140625" customWidth="1"/>
    <col min="10996" max="10996" width="24.53515625" customWidth="1"/>
    <col min="10997" max="10997" width="30.53515625" customWidth="1"/>
    <col min="10998" max="10998" width="27.07421875" customWidth="1"/>
    <col min="10999" max="10999" width="34" customWidth="1"/>
    <col min="11000" max="11000" width="31.3046875" customWidth="1"/>
    <col min="11001" max="11001" width="82.07421875" customWidth="1"/>
    <col min="11002" max="11002" width="23.07421875" customWidth="1"/>
    <col min="11003" max="11003" width="14.69140625" customWidth="1"/>
    <col min="11004" max="11004" width="10.07421875" customWidth="1"/>
    <col min="11005" max="11005" width="15.84375" customWidth="1"/>
    <col min="11006" max="11006" width="9.84375" customWidth="1"/>
    <col min="11007" max="11007" width="14" customWidth="1"/>
    <col min="11008" max="11008" width="14.53515625" customWidth="1"/>
    <col min="11009" max="11009" width="9.53515625" customWidth="1"/>
    <col min="11010" max="11010" width="14.53515625" customWidth="1"/>
    <col min="11011" max="11012" width="16.3046875" customWidth="1"/>
    <col min="11013" max="11013" width="13.84375" customWidth="1"/>
    <col min="11014" max="11018" width="16.07421875" customWidth="1"/>
    <col min="11019" max="11019" width="14.3046875" customWidth="1"/>
    <col min="11020" max="11020" width="10.07421875" customWidth="1"/>
    <col min="11021" max="11021" width="14.3046875" customWidth="1"/>
    <col min="11022" max="11023" width="18.84375" customWidth="1"/>
    <col min="11024" max="11024" width="14.69140625" customWidth="1"/>
    <col min="11025" max="11025" width="9.3046875" customWidth="1"/>
    <col min="11250" max="11250" width="17.3046875" customWidth="1"/>
    <col min="11251" max="11251" width="30.69140625" customWidth="1"/>
    <col min="11252" max="11252" width="24.53515625" customWidth="1"/>
    <col min="11253" max="11253" width="30.53515625" customWidth="1"/>
    <col min="11254" max="11254" width="27.07421875" customWidth="1"/>
    <col min="11255" max="11255" width="34" customWidth="1"/>
    <col min="11256" max="11256" width="31.3046875" customWidth="1"/>
    <col min="11257" max="11257" width="82.07421875" customWidth="1"/>
    <col min="11258" max="11258" width="23.07421875" customWidth="1"/>
    <col min="11259" max="11259" width="14.69140625" customWidth="1"/>
    <col min="11260" max="11260" width="10.07421875" customWidth="1"/>
    <col min="11261" max="11261" width="15.84375" customWidth="1"/>
    <col min="11262" max="11262" width="9.84375" customWidth="1"/>
    <col min="11263" max="11263" width="14" customWidth="1"/>
    <col min="11264" max="11264" width="14.53515625" customWidth="1"/>
    <col min="11265" max="11265" width="9.53515625" customWidth="1"/>
    <col min="11266" max="11266" width="14.53515625" customWidth="1"/>
    <col min="11267" max="11268" width="16.3046875" customWidth="1"/>
    <col min="11269" max="11269" width="13.84375" customWidth="1"/>
    <col min="11270" max="11274" width="16.07421875" customWidth="1"/>
    <col min="11275" max="11275" width="14.3046875" customWidth="1"/>
    <col min="11276" max="11276" width="10.07421875" customWidth="1"/>
    <col min="11277" max="11277" width="14.3046875" customWidth="1"/>
    <col min="11278" max="11279" width="18.84375" customWidth="1"/>
    <col min="11280" max="11280" width="14.69140625" customWidth="1"/>
    <col min="11281" max="11281" width="9.3046875" customWidth="1"/>
    <col min="11506" max="11506" width="17.3046875" customWidth="1"/>
    <col min="11507" max="11507" width="30.69140625" customWidth="1"/>
    <col min="11508" max="11508" width="24.53515625" customWidth="1"/>
    <col min="11509" max="11509" width="30.53515625" customWidth="1"/>
    <col min="11510" max="11510" width="27.07421875" customWidth="1"/>
    <col min="11511" max="11511" width="34" customWidth="1"/>
    <col min="11512" max="11512" width="31.3046875" customWidth="1"/>
    <col min="11513" max="11513" width="82.07421875" customWidth="1"/>
    <col min="11514" max="11514" width="23.07421875" customWidth="1"/>
    <col min="11515" max="11515" width="14.69140625" customWidth="1"/>
    <col min="11516" max="11516" width="10.07421875" customWidth="1"/>
    <col min="11517" max="11517" width="15.84375" customWidth="1"/>
    <col min="11518" max="11518" width="9.84375" customWidth="1"/>
    <col min="11519" max="11519" width="14" customWidth="1"/>
    <col min="11520" max="11520" width="14.53515625" customWidth="1"/>
    <col min="11521" max="11521" width="9.53515625" customWidth="1"/>
    <col min="11522" max="11522" width="14.53515625" customWidth="1"/>
    <col min="11523" max="11524" width="16.3046875" customWidth="1"/>
    <col min="11525" max="11525" width="13.84375" customWidth="1"/>
    <col min="11526" max="11530" width="16.07421875" customWidth="1"/>
    <col min="11531" max="11531" width="14.3046875" customWidth="1"/>
    <col min="11532" max="11532" width="10.07421875" customWidth="1"/>
    <col min="11533" max="11533" width="14.3046875" customWidth="1"/>
    <col min="11534" max="11535" width="18.84375" customWidth="1"/>
    <col min="11536" max="11536" width="14.69140625" customWidth="1"/>
    <col min="11537" max="11537" width="9.3046875" customWidth="1"/>
    <col min="11762" max="11762" width="17.3046875" customWidth="1"/>
    <col min="11763" max="11763" width="30.69140625" customWidth="1"/>
    <col min="11764" max="11764" width="24.53515625" customWidth="1"/>
    <col min="11765" max="11765" width="30.53515625" customWidth="1"/>
    <col min="11766" max="11766" width="27.07421875" customWidth="1"/>
    <col min="11767" max="11767" width="34" customWidth="1"/>
    <col min="11768" max="11768" width="31.3046875" customWidth="1"/>
    <col min="11769" max="11769" width="82.07421875" customWidth="1"/>
    <col min="11770" max="11770" width="23.07421875" customWidth="1"/>
    <col min="11771" max="11771" width="14.69140625" customWidth="1"/>
    <col min="11772" max="11772" width="10.07421875" customWidth="1"/>
    <col min="11773" max="11773" width="15.84375" customWidth="1"/>
    <col min="11774" max="11774" width="9.84375" customWidth="1"/>
    <col min="11775" max="11775" width="14" customWidth="1"/>
    <col min="11776" max="11776" width="14.53515625" customWidth="1"/>
    <col min="11777" max="11777" width="9.53515625" customWidth="1"/>
    <col min="11778" max="11778" width="14.53515625" customWidth="1"/>
    <col min="11779" max="11780" width="16.3046875" customWidth="1"/>
    <col min="11781" max="11781" width="13.84375" customWidth="1"/>
    <col min="11782" max="11786" width="16.07421875" customWidth="1"/>
    <col min="11787" max="11787" width="14.3046875" customWidth="1"/>
    <col min="11788" max="11788" width="10.07421875" customWidth="1"/>
    <col min="11789" max="11789" width="14.3046875" customWidth="1"/>
    <col min="11790" max="11791" width="18.84375" customWidth="1"/>
    <col min="11792" max="11792" width="14.69140625" customWidth="1"/>
    <col min="11793" max="11793" width="9.3046875" customWidth="1"/>
    <col min="12018" max="12018" width="17.3046875" customWidth="1"/>
    <col min="12019" max="12019" width="30.69140625" customWidth="1"/>
    <col min="12020" max="12020" width="24.53515625" customWidth="1"/>
    <col min="12021" max="12021" width="30.53515625" customWidth="1"/>
    <col min="12022" max="12022" width="27.07421875" customWidth="1"/>
    <col min="12023" max="12023" width="34" customWidth="1"/>
    <col min="12024" max="12024" width="31.3046875" customWidth="1"/>
    <col min="12025" max="12025" width="82.07421875" customWidth="1"/>
    <col min="12026" max="12026" width="23.07421875" customWidth="1"/>
    <col min="12027" max="12027" width="14.69140625" customWidth="1"/>
    <col min="12028" max="12028" width="10.07421875" customWidth="1"/>
    <col min="12029" max="12029" width="15.84375" customWidth="1"/>
    <col min="12030" max="12030" width="9.84375" customWidth="1"/>
    <col min="12031" max="12031" width="14" customWidth="1"/>
    <col min="12032" max="12032" width="14.53515625" customWidth="1"/>
    <col min="12033" max="12033" width="9.53515625" customWidth="1"/>
    <col min="12034" max="12034" width="14.53515625" customWidth="1"/>
    <col min="12035" max="12036" width="16.3046875" customWidth="1"/>
    <col min="12037" max="12037" width="13.84375" customWidth="1"/>
    <col min="12038" max="12042" width="16.07421875" customWidth="1"/>
    <col min="12043" max="12043" width="14.3046875" customWidth="1"/>
    <col min="12044" max="12044" width="10.07421875" customWidth="1"/>
    <col min="12045" max="12045" width="14.3046875" customWidth="1"/>
    <col min="12046" max="12047" width="18.84375" customWidth="1"/>
    <col min="12048" max="12048" width="14.69140625" customWidth="1"/>
    <col min="12049" max="12049" width="9.3046875" customWidth="1"/>
    <col min="12274" max="12274" width="17.3046875" customWidth="1"/>
    <col min="12275" max="12275" width="30.69140625" customWidth="1"/>
    <col min="12276" max="12276" width="24.53515625" customWidth="1"/>
    <col min="12277" max="12277" width="30.53515625" customWidth="1"/>
    <col min="12278" max="12278" width="27.07421875" customWidth="1"/>
    <col min="12279" max="12279" width="34" customWidth="1"/>
    <col min="12280" max="12280" width="31.3046875" customWidth="1"/>
    <col min="12281" max="12281" width="82.07421875" customWidth="1"/>
    <col min="12282" max="12282" width="23.07421875" customWidth="1"/>
    <col min="12283" max="12283" width="14.69140625" customWidth="1"/>
    <col min="12284" max="12284" width="10.07421875" customWidth="1"/>
    <col min="12285" max="12285" width="15.84375" customWidth="1"/>
    <col min="12286" max="12286" width="9.84375" customWidth="1"/>
    <col min="12287" max="12287" width="14" customWidth="1"/>
    <col min="12288" max="12288" width="14.53515625" customWidth="1"/>
    <col min="12289" max="12289" width="9.53515625" customWidth="1"/>
    <col min="12290" max="12290" width="14.53515625" customWidth="1"/>
    <col min="12291" max="12292" width="16.3046875" customWidth="1"/>
    <col min="12293" max="12293" width="13.84375" customWidth="1"/>
    <col min="12294" max="12298" width="16.07421875" customWidth="1"/>
    <col min="12299" max="12299" width="14.3046875" customWidth="1"/>
    <col min="12300" max="12300" width="10.07421875" customWidth="1"/>
    <col min="12301" max="12301" width="14.3046875" customWidth="1"/>
    <col min="12302" max="12303" width="18.84375" customWidth="1"/>
    <col min="12304" max="12304" width="14.69140625" customWidth="1"/>
    <col min="12305" max="12305" width="9.3046875" customWidth="1"/>
    <col min="12530" max="12530" width="17.3046875" customWidth="1"/>
    <col min="12531" max="12531" width="30.69140625" customWidth="1"/>
    <col min="12532" max="12532" width="24.53515625" customWidth="1"/>
    <col min="12533" max="12533" width="30.53515625" customWidth="1"/>
    <col min="12534" max="12534" width="27.07421875" customWidth="1"/>
    <col min="12535" max="12535" width="34" customWidth="1"/>
    <col min="12536" max="12536" width="31.3046875" customWidth="1"/>
    <col min="12537" max="12537" width="82.07421875" customWidth="1"/>
    <col min="12538" max="12538" width="23.07421875" customWidth="1"/>
    <col min="12539" max="12539" width="14.69140625" customWidth="1"/>
    <col min="12540" max="12540" width="10.07421875" customWidth="1"/>
    <col min="12541" max="12541" width="15.84375" customWidth="1"/>
    <col min="12542" max="12542" width="9.84375" customWidth="1"/>
    <col min="12543" max="12543" width="14" customWidth="1"/>
    <col min="12544" max="12544" width="14.53515625" customWidth="1"/>
    <col min="12545" max="12545" width="9.53515625" customWidth="1"/>
    <col min="12546" max="12546" width="14.53515625" customWidth="1"/>
    <col min="12547" max="12548" width="16.3046875" customWidth="1"/>
    <col min="12549" max="12549" width="13.84375" customWidth="1"/>
    <col min="12550" max="12554" width="16.07421875" customWidth="1"/>
    <col min="12555" max="12555" width="14.3046875" customWidth="1"/>
    <col min="12556" max="12556" width="10.07421875" customWidth="1"/>
    <col min="12557" max="12557" width="14.3046875" customWidth="1"/>
    <col min="12558" max="12559" width="18.84375" customWidth="1"/>
    <col min="12560" max="12560" width="14.69140625" customWidth="1"/>
    <col min="12561" max="12561" width="9.3046875" customWidth="1"/>
    <col min="12786" max="12786" width="17.3046875" customWidth="1"/>
    <col min="12787" max="12787" width="30.69140625" customWidth="1"/>
    <col min="12788" max="12788" width="24.53515625" customWidth="1"/>
    <col min="12789" max="12789" width="30.53515625" customWidth="1"/>
    <col min="12790" max="12790" width="27.07421875" customWidth="1"/>
    <col min="12791" max="12791" width="34" customWidth="1"/>
    <col min="12792" max="12792" width="31.3046875" customWidth="1"/>
    <col min="12793" max="12793" width="82.07421875" customWidth="1"/>
    <col min="12794" max="12794" width="23.07421875" customWidth="1"/>
    <col min="12795" max="12795" width="14.69140625" customWidth="1"/>
    <col min="12796" max="12796" width="10.07421875" customWidth="1"/>
    <col min="12797" max="12797" width="15.84375" customWidth="1"/>
    <col min="12798" max="12798" width="9.84375" customWidth="1"/>
    <col min="12799" max="12799" width="14" customWidth="1"/>
    <col min="12800" max="12800" width="14.53515625" customWidth="1"/>
    <col min="12801" max="12801" width="9.53515625" customWidth="1"/>
    <col min="12802" max="12802" width="14.53515625" customWidth="1"/>
    <col min="12803" max="12804" width="16.3046875" customWidth="1"/>
    <col min="12805" max="12805" width="13.84375" customWidth="1"/>
    <col min="12806" max="12810" width="16.07421875" customWidth="1"/>
    <col min="12811" max="12811" width="14.3046875" customWidth="1"/>
    <col min="12812" max="12812" width="10.07421875" customWidth="1"/>
    <col min="12813" max="12813" width="14.3046875" customWidth="1"/>
    <col min="12814" max="12815" width="18.84375" customWidth="1"/>
    <col min="12816" max="12816" width="14.69140625" customWidth="1"/>
    <col min="12817" max="12817" width="9.3046875" customWidth="1"/>
    <col min="13042" max="13042" width="17.3046875" customWidth="1"/>
    <col min="13043" max="13043" width="30.69140625" customWidth="1"/>
    <col min="13044" max="13044" width="24.53515625" customWidth="1"/>
    <col min="13045" max="13045" width="30.53515625" customWidth="1"/>
    <col min="13046" max="13046" width="27.07421875" customWidth="1"/>
    <col min="13047" max="13047" width="34" customWidth="1"/>
    <col min="13048" max="13048" width="31.3046875" customWidth="1"/>
    <col min="13049" max="13049" width="82.07421875" customWidth="1"/>
    <col min="13050" max="13050" width="23.07421875" customWidth="1"/>
    <col min="13051" max="13051" width="14.69140625" customWidth="1"/>
    <col min="13052" max="13052" width="10.07421875" customWidth="1"/>
    <col min="13053" max="13053" width="15.84375" customWidth="1"/>
    <col min="13054" max="13054" width="9.84375" customWidth="1"/>
    <col min="13055" max="13055" width="14" customWidth="1"/>
    <col min="13056" max="13056" width="14.53515625" customWidth="1"/>
    <col min="13057" max="13057" width="9.53515625" customWidth="1"/>
    <col min="13058" max="13058" width="14.53515625" customWidth="1"/>
    <col min="13059" max="13060" width="16.3046875" customWidth="1"/>
    <col min="13061" max="13061" width="13.84375" customWidth="1"/>
    <col min="13062" max="13066" width="16.07421875" customWidth="1"/>
    <col min="13067" max="13067" width="14.3046875" customWidth="1"/>
    <col min="13068" max="13068" width="10.07421875" customWidth="1"/>
    <col min="13069" max="13069" width="14.3046875" customWidth="1"/>
    <col min="13070" max="13071" width="18.84375" customWidth="1"/>
    <col min="13072" max="13072" width="14.69140625" customWidth="1"/>
    <col min="13073" max="13073" width="9.3046875" customWidth="1"/>
    <col min="13298" max="13298" width="17.3046875" customWidth="1"/>
    <col min="13299" max="13299" width="30.69140625" customWidth="1"/>
    <col min="13300" max="13300" width="24.53515625" customWidth="1"/>
    <col min="13301" max="13301" width="30.53515625" customWidth="1"/>
    <col min="13302" max="13302" width="27.07421875" customWidth="1"/>
    <col min="13303" max="13303" width="34" customWidth="1"/>
    <col min="13304" max="13304" width="31.3046875" customWidth="1"/>
    <col min="13305" max="13305" width="82.07421875" customWidth="1"/>
    <col min="13306" max="13306" width="23.07421875" customWidth="1"/>
    <col min="13307" max="13307" width="14.69140625" customWidth="1"/>
    <col min="13308" max="13308" width="10.07421875" customWidth="1"/>
    <col min="13309" max="13309" width="15.84375" customWidth="1"/>
    <col min="13310" max="13310" width="9.84375" customWidth="1"/>
    <col min="13311" max="13311" width="14" customWidth="1"/>
    <col min="13312" max="13312" width="14.53515625" customWidth="1"/>
    <col min="13313" max="13313" width="9.53515625" customWidth="1"/>
    <col min="13314" max="13314" width="14.53515625" customWidth="1"/>
    <col min="13315" max="13316" width="16.3046875" customWidth="1"/>
    <col min="13317" max="13317" width="13.84375" customWidth="1"/>
    <col min="13318" max="13322" width="16.07421875" customWidth="1"/>
    <col min="13323" max="13323" width="14.3046875" customWidth="1"/>
    <col min="13324" max="13324" width="10.07421875" customWidth="1"/>
    <col min="13325" max="13325" width="14.3046875" customWidth="1"/>
    <col min="13326" max="13327" width="18.84375" customWidth="1"/>
    <col min="13328" max="13328" width="14.69140625" customWidth="1"/>
    <col min="13329" max="13329" width="9.3046875" customWidth="1"/>
    <col min="13554" max="13554" width="17.3046875" customWidth="1"/>
    <col min="13555" max="13555" width="30.69140625" customWidth="1"/>
    <col min="13556" max="13556" width="24.53515625" customWidth="1"/>
    <col min="13557" max="13557" width="30.53515625" customWidth="1"/>
    <col min="13558" max="13558" width="27.07421875" customWidth="1"/>
    <col min="13559" max="13559" width="34" customWidth="1"/>
    <col min="13560" max="13560" width="31.3046875" customWidth="1"/>
    <col min="13561" max="13561" width="82.07421875" customWidth="1"/>
    <col min="13562" max="13562" width="23.07421875" customWidth="1"/>
    <col min="13563" max="13563" width="14.69140625" customWidth="1"/>
    <col min="13564" max="13564" width="10.07421875" customWidth="1"/>
    <col min="13565" max="13565" width="15.84375" customWidth="1"/>
    <col min="13566" max="13566" width="9.84375" customWidth="1"/>
    <col min="13567" max="13567" width="14" customWidth="1"/>
    <col min="13568" max="13568" width="14.53515625" customWidth="1"/>
    <col min="13569" max="13569" width="9.53515625" customWidth="1"/>
    <col min="13570" max="13570" width="14.53515625" customWidth="1"/>
    <col min="13571" max="13572" width="16.3046875" customWidth="1"/>
    <col min="13573" max="13573" width="13.84375" customWidth="1"/>
    <col min="13574" max="13578" width="16.07421875" customWidth="1"/>
    <col min="13579" max="13579" width="14.3046875" customWidth="1"/>
    <col min="13580" max="13580" width="10.07421875" customWidth="1"/>
    <col min="13581" max="13581" width="14.3046875" customWidth="1"/>
    <col min="13582" max="13583" width="18.84375" customWidth="1"/>
    <col min="13584" max="13584" width="14.69140625" customWidth="1"/>
    <col min="13585" max="13585" width="9.3046875" customWidth="1"/>
    <col min="13810" max="13810" width="17.3046875" customWidth="1"/>
    <col min="13811" max="13811" width="30.69140625" customWidth="1"/>
    <col min="13812" max="13812" width="24.53515625" customWidth="1"/>
    <col min="13813" max="13813" width="30.53515625" customWidth="1"/>
    <col min="13814" max="13814" width="27.07421875" customWidth="1"/>
    <col min="13815" max="13815" width="34" customWidth="1"/>
    <col min="13816" max="13816" width="31.3046875" customWidth="1"/>
    <col min="13817" max="13817" width="82.07421875" customWidth="1"/>
    <col min="13818" max="13818" width="23.07421875" customWidth="1"/>
    <col min="13819" max="13819" width="14.69140625" customWidth="1"/>
    <col min="13820" max="13820" width="10.07421875" customWidth="1"/>
    <col min="13821" max="13821" width="15.84375" customWidth="1"/>
    <col min="13822" max="13822" width="9.84375" customWidth="1"/>
    <col min="13823" max="13823" width="14" customWidth="1"/>
    <col min="13824" max="13824" width="14.53515625" customWidth="1"/>
    <col min="13825" max="13825" width="9.53515625" customWidth="1"/>
    <col min="13826" max="13826" width="14.53515625" customWidth="1"/>
    <col min="13827" max="13828" width="16.3046875" customWidth="1"/>
    <col min="13829" max="13829" width="13.84375" customWidth="1"/>
    <col min="13830" max="13834" width="16.07421875" customWidth="1"/>
    <col min="13835" max="13835" width="14.3046875" customWidth="1"/>
    <col min="13836" max="13836" width="10.07421875" customWidth="1"/>
    <col min="13837" max="13837" width="14.3046875" customWidth="1"/>
    <col min="13838" max="13839" width="18.84375" customWidth="1"/>
    <col min="13840" max="13840" width="14.69140625" customWidth="1"/>
    <col min="13841" max="13841" width="9.3046875" customWidth="1"/>
    <col min="14066" max="14066" width="17.3046875" customWidth="1"/>
    <col min="14067" max="14067" width="30.69140625" customWidth="1"/>
    <col min="14068" max="14068" width="24.53515625" customWidth="1"/>
    <col min="14069" max="14069" width="30.53515625" customWidth="1"/>
    <col min="14070" max="14070" width="27.07421875" customWidth="1"/>
    <col min="14071" max="14071" width="34" customWidth="1"/>
    <col min="14072" max="14072" width="31.3046875" customWidth="1"/>
    <col min="14073" max="14073" width="82.07421875" customWidth="1"/>
    <col min="14074" max="14074" width="23.07421875" customWidth="1"/>
    <col min="14075" max="14075" width="14.69140625" customWidth="1"/>
    <col min="14076" max="14076" width="10.07421875" customWidth="1"/>
    <col min="14077" max="14077" width="15.84375" customWidth="1"/>
    <col min="14078" max="14078" width="9.84375" customWidth="1"/>
    <col min="14079" max="14079" width="14" customWidth="1"/>
    <col min="14080" max="14080" width="14.53515625" customWidth="1"/>
    <col min="14081" max="14081" width="9.53515625" customWidth="1"/>
    <col min="14082" max="14082" width="14.53515625" customWidth="1"/>
    <col min="14083" max="14084" width="16.3046875" customWidth="1"/>
    <col min="14085" max="14085" width="13.84375" customWidth="1"/>
    <col min="14086" max="14090" width="16.07421875" customWidth="1"/>
    <col min="14091" max="14091" width="14.3046875" customWidth="1"/>
    <col min="14092" max="14092" width="10.07421875" customWidth="1"/>
    <col min="14093" max="14093" width="14.3046875" customWidth="1"/>
    <col min="14094" max="14095" width="18.84375" customWidth="1"/>
    <col min="14096" max="14096" width="14.69140625" customWidth="1"/>
    <col min="14097" max="14097" width="9.3046875" customWidth="1"/>
    <col min="14322" max="14322" width="17.3046875" customWidth="1"/>
    <col min="14323" max="14323" width="30.69140625" customWidth="1"/>
    <col min="14324" max="14324" width="24.53515625" customWidth="1"/>
    <col min="14325" max="14325" width="30.53515625" customWidth="1"/>
    <col min="14326" max="14326" width="27.07421875" customWidth="1"/>
    <col min="14327" max="14327" width="34" customWidth="1"/>
    <col min="14328" max="14328" width="31.3046875" customWidth="1"/>
    <col min="14329" max="14329" width="82.07421875" customWidth="1"/>
    <col min="14330" max="14330" width="23.07421875" customWidth="1"/>
    <col min="14331" max="14331" width="14.69140625" customWidth="1"/>
    <col min="14332" max="14332" width="10.07421875" customWidth="1"/>
    <col min="14333" max="14333" width="15.84375" customWidth="1"/>
    <col min="14334" max="14334" width="9.84375" customWidth="1"/>
    <col min="14335" max="14335" width="14" customWidth="1"/>
    <col min="14336" max="14336" width="14.53515625" customWidth="1"/>
    <col min="14337" max="14337" width="9.53515625" customWidth="1"/>
    <col min="14338" max="14338" width="14.53515625" customWidth="1"/>
    <col min="14339" max="14340" width="16.3046875" customWidth="1"/>
    <col min="14341" max="14341" width="13.84375" customWidth="1"/>
    <col min="14342" max="14346" width="16.07421875" customWidth="1"/>
    <col min="14347" max="14347" width="14.3046875" customWidth="1"/>
    <col min="14348" max="14348" width="10.07421875" customWidth="1"/>
    <col min="14349" max="14349" width="14.3046875" customWidth="1"/>
    <col min="14350" max="14351" width="18.84375" customWidth="1"/>
    <col min="14352" max="14352" width="14.69140625" customWidth="1"/>
    <col min="14353" max="14353" width="9.3046875" customWidth="1"/>
    <col min="14578" max="14578" width="17.3046875" customWidth="1"/>
    <col min="14579" max="14579" width="30.69140625" customWidth="1"/>
    <col min="14580" max="14580" width="24.53515625" customWidth="1"/>
    <col min="14581" max="14581" width="30.53515625" customWidth="1"/>
    <col min="14582" max="14582" width="27.07421875" customWidth="1"/>
    <col min="14583" max="14583" width="34" customWidth="1"/>
    <col min="14584" max="14584" width="31.3046875" customWidth="1"/>
    <col min="14585" max="14585" width="82.07421875" customWidth="1"/>
    <col min="14586" max="14586" width="23.07421875" customWidth="1"/>
    <col min="14587" max="14587" width="14.69140625" customWidth="1"/>
    <col min="14588" max="14588" width="10.07421875" customWidth="1"/>
    <col min="14589" max="14589" width="15.84375" customWidth="1"/>
    <col min="14590" max="14590" width="9.84375" customWidth="1"/>
    <col min="14591" max="14591" width="14" customWidth="1"/>
    <col min="14592" max="14592" width="14.53515625" customWidth="1"/>
    <col min="14593" max="14593" width="9.53515625" customWidth="1"/>
    <col min="14594" max="14594" width="14.53515625" customWidth="1"/>
    <col min="14595" max="14596" width="16.3046875" customWidth="1"/>
    <col min="14597" max="14597" width="13.84375" customWidth="1"/>
    <col min="14598" max="14602" width="16.07421875" customWidth="1"/>
    <col min="14603" max="14603" width="14.3046875" customWidth="1"/>
    <col min="14604" max="14604" width="10.07421875" customWidth="1"/>
    <col min="14605" max="14605" width="14.3046875" customWidth="1"/>
    <col min="14606" max="14607" width="18.84375" customWidth="1"/>
    <col min="14608" max="14608" width="14.69140625" customWidth="1"/>
    <col min="14609" max="14609" width="9.3046875" customWidth="1"/>
    <col min="14834" max="14834" width="17.3046875" customWidth="1"/>
    <col min="14835" max="14835" width="30.69140625" customWidth="1"/>
    <col min="14836" max="14836" width="24.53515625" customWidth="1"/>
    <col min="14837" max="14837" width="30.53515625" customWidth="1"/>
    <col min="14838" max="14838" width="27.07421875" customWidth="1"/>
    <col min="14839" max="14839" width="34" customWidth="1"/>
    <col min="14840" max="14840" width="31.3046875" customWidth="1"/>
    <col min="14841" max="14841" width="82.07421875" customWidth="1"/>
    <col min="14842" max="14842" width="23.07421875" customWidth="1"/>
    <col min="14843" max="14843" width="14.69140625" customWidth="1"/>
    <col min="14844" max="14844" width="10.07421875" customWidth="1"/>
    <col min="14845" max="14845" width="15.84375" customWidth="1"/>
    <col min="14846" max="14846" width="9.84375" customWidth="1"/>
    <col min="14847" max="14847" width="14" customWidth="1"/>
    <col min="14848" max="14848" width="14.53515625" customWidth="1"/>
    <col min="14849" max="14849" width="9.53515625" customWidth="1"/>
    <col min="14850" max="14850" width="14.53515625" customWidth="1"/>
    <col min="14851" max="14852" width="16.3046875" customWidth="1"/>
    <col min="14853" max="14853" width="13.84375" customWidth="1"/>
    <col min="14854" max="14858" width="16.07421875" customWidth="1"/>
    <col min="14859" max="14859" width="14.3046875" customWidth="1"/>
    <col min="14860" max="14860" width="10.07421875" customWidth="1"/>
    <col min="14861" max="14861" width="14.3046875" customWidth="1"/>
    <col min="14862" max="14863" width="18.84375" customWidth="1"/>
    <col min="14864" max="14864" width="14.69140625" customWidth="1"/>
    <col min="14865" max="14865" width="9.3046875" customWidth="1"/>
    <col min="15090" max="15090" width="17.3046875" customWidth="1"/>
    <col min="15091" max="15091" width="30.69140625" customWidth="1"/>
    <col min="15092" max="15092" width="24.53515625" customWidth="1"/>
    <col min="15093" max="15093" width="30.53515625" customWidth="1"/>
    <col min="15094" max="15094" width="27.07421875" customWidth="1"/>
    <col min="15095" max="15095" width="34" customWidth="1"/>
    <col min="15096" max="15096" width="31.3046875" customWidth="1"/>
    <col min="15097" max="15097" width="82.07421875" customWidth="1"/>
    <col min="15098" max="15098" width="23.07421875" customWidth="1"/>
    <col min="15099" max="15099" width="14.69140625" customWidth="1"/>
    <col min="15100" max="15100" width="10.07421875" customWidth="1"/>
    <col min="15101" max="15101" width="15.84375" customWidth="1"/>
    <col min="15102" max="15102" width="9.84375" customWidth="1"/>
    <col min="15103" max="15103" width="14" customWidth="1"/>
    <col min="15104" max="15104" width="14.53515625" customWidth="1"/>
    <col min="15105" max="15105" width="9.53515625" customWidth="1"/>
    <col min="15106" max="15106" width="14.53515625" customWidth="1"/>
    <col min="15107" max="15108" width="16.3046875" customWidth="1"/>
    <col min="15109" max="15109" width="13.84375" customWidth="1"/>
    <col min="15110" max="15114" width="16.07421875" customWidth="1"/>
    <col min="15115" max="15115" width="14.3046875" customWidth="1"/>
    <col min="15116" max="15116" width="10.07421875" customWidth="1"/>
    <col min="15117" max="15117" width="14.3046875" customWidth="1"/>
    <col min="15118" max="15119" width="18.84375" customWidth="1"/>
    <col min="15120" max="15120" width="14.69140625" customWidth="1"/>
    <col min="15121" max="15121" width="9.3046875" customWidth="1"/>
    <col min="15346" max="15346" width="17.3046875" customWidth="1"/>
    <col min="15347" max="15347" width="30.69140625" customWidth="1"/>
    <col min="15348" max="15348" width="24.53515625" customWidth="1"/>
    <col min="15349" max="15349" width="30.53515625" customWidth="1"/>
    <col min="15350" max="15350" width="27.07421875" customWidth="1"/>
    <col min="15351" max="15351" width="34" customWidth="1"/>
    <col min="15352" max="15352" width="31.3046875" customWidth="1"/>
    <col min="15353" max="15353" width="82.07421875" customWidth="1"/>
    <col min="15354" max="15354" width="23.07421875" customWidth="1"/>
    <col min="15355" max="15355" width="14.69140625" customWidth="1"/>
    <col min="15356" max="15356" width="10.07421875" customWidth="1"/>
    <col min="15357" max="15357" width="15.84375" customWidth="1"/>
    <col min="15358" max="15358" width="9.84375" customWidth="1"/>
    <col min="15359" max="15359" width="14" customWidth="1"/>
    <col min="15360" max="15360" width="14.53515625" customWidth="1"/>
    <col min="15361" max="15361" width="9.53515625" customWidth="1"/>
    <col min="15362" max="15362" width="14.53515625" customWidth="1"/>
    <col min="15363" max="15364" width="16.3046875" customWidth="1"/>
    <col min="15365" max="15365" width="13.84375" customWidth="1"/>
    <col min="15366" max="15370" width="16.07421875" customWidth="1"/>
    <col min="15371" max="15371" width="14.3046875" customWidth="1"/>
    <col min="15372" max="15372" width="10.07421875" customWidth="1"/>
    <col min="15373" max="15373" width="14.3046875" customWidth="1"/>
    <col min="15374" max="15375" width="18.84375" customWidth="1"/>
    <col min="15376" max="15376" width="14.69140625" customWidth="1"/>
    <col min="15377" max="15377" width="9.3046875" customWidth="1"/>
    <col min="15602" max="15602" width="17.3046875" customWidth="1"/>
    <col min="15603" max="15603" width="30.69140625" customWidth="1"/>
    <col min="15604" max="15604" width="24.53515625" customWidth="1"/>
    <col min="15605" max="15605" width="30.53515625" customWidth="1"/>
    <col min="15606" max="15606" width="27.07421875" customWidth="1"/>
    <col min="15607" max="15607" width="34" customWidth="1"/>
    <col min="15608" max="15608" width="31.3046875" customWidth="1"/>
    <col min="15609" max="15609" width="82.07421875" customWidth="1"/>
    <col min="15610" max="15610" width="23.07421875" customWidth="1"/>
    <col min="15611" max="15611" width="14.69140625" customWidth="1"/>
    <col min="15612" max="15612" width="10.07421875" customWidth="1"/>
    <col min="15613" max="15613" width="15.84375" customWidth="1"/>
    <col min="15614" max="15614" width="9.84375" customWidth="1"/>
    <col min="15615" max="15615" width="14" customWidth="1"/>
    <col min="15616" max="15616" width="14.53515625" customWidth="1"/>
    <col min="15617" max="15617" width="9.53515625" customWidth="1"/>
    <col min="15618" max="15618" width="14.53515625" customWidth="1"/>
    <col min="15619" max="15620" width="16.3046875" customWidth="1"/>
    <col min="15621" max="15621" width="13.84375" customWidth="1"/>
    <col min="15622" max="15626" width="16.07421875" customWidth="1"/>
    <col min="15627" max="15627" width="14.3046875" customWidth="1"/>
    <col min="15628" max="15628" width="10.07421875" customWidth="1"/>
    <col min="15629" max="15629" width="14.3046875" customWidth="1"/>
    <col min="15630" max="15631" width="18.84375" customWidth="1"/>
    <col min="15632" max="15632" width="14.69140625" customWidth="1"/>
    <col min="15633" max="15633" width="9.3046875" customWidth="1"/>
    <col min="15858" max="15858" width="17.3046875" customWidth="1"/>
    <col min="15859" max="15859" width="30.69140625" customWidth="1"/>
    <col min="15860" max="15860" width="24.53515625" customWidth="1"/>
    <col min="15861" max="15861" width="30.53515625" customWidth="1"/>
    <col min="15862" max="15862" width="27.07421875" customWidth="1"/>
    <col min="15863" max="15863" width="34" customWidth="1"/>
    <col min="15864" max="15864" width="31.3046875" customWidth="1"/>
    <col min="15865" max="15865" width="82.07421875" customWidth="1"/>
    <col min="15866" max="15866" width="23.07421875" customWidth="1"/>
    <col min="15867" max="15867" width="14.69140625" customWidth="1"/>
    <col min="15868" max="15868" width="10.07421875" customWidth="1"/>
    <col min="15869" max="15869" width="15.84375" customWidth="1"/>
    <col min="15870" max="15870" width="9.84375" customWidth="1"/>
    <col min="15871" max="15871" width="14" customWidth="1"/>
    <col min="15872" max="15872" width="14.53515625" customWidth="1"/>
    <col min="15873" max="15873" width="9.53515625" customWidth="1"/>
    <col min="15874" max="15874" width="14.53515625" customWidth="1"/>
    <col min="15875" max="15876" width="16.3046875" customWidth="1"/>
    <col min="15877" max="15877" width="13.84375" customWidth="1"/>
    <col min="15878" max="15882" width="16.07421875" customWidth="1"/>
    <col min="15883" max="15883" width="14.3046875" customWidth="1"/>
    <col min="15884" max="15884" width="10.07421875" customWidth="1"/>
    <col min="15885" max="15885" width="14.3046875" customWidth="1"/>
    <col min="15886" max="15887" width="18.84375" customWidth="1"/>
    <col min="15888" max="15888" width="14.69140625" customWidth="1"/>
    <col min="15889" max="15889" width="9.3046875" customWidth="1"/>
    <col min="16114" max="16114" width="17.3046875" customWidth="1"/>
    <col min="16115" max="16115" width="30.69140625" customWidth="1"/>
    <col min="16116" max="16116" width="24.53515625" customWidth="1"/>
    <col min="16117" max="16117" width="30.53515625" customWidth="1"/>
    <col min="16118" max="16118" width="27.07421875" customWidth="1"/>
    <col min="16119" max="16119" width="34" customWidth="1"/>
    <col min="16120" max="16120" width="31.3046875" customWidth="1"/>
    <col min="16121" max="16121" width="82.07421875" customWidth="1"/>
    <col min="16122" max="16122" width="23.07421875" customWidth="1"/>
    <col min="16123" max="16123" width="14.69140625" customWidth="1"/>
    <col min="16124" max="16124" width="10.07421875" customWidth="1"/>
    <col min="16125" max="16125" width="15.84375" customWidth="1"/>
    <col min="16126" max="16126" width="9.84375" customWidth="1"/>
    <col min="16127" max="16127" width="14" customWidth="1"/>
    <col min="16128" max="16128" width="14.53515625" customWidth="1"/>
    <col min="16129" max="16129" width="9.53515625" customWidth="1"/>
    <col min="16130" max="16130" width="14.53515625" customWidth="1"/>
    <col min="16131" max="16132" width="16.3046875" customWidth="1"/>
    <col min="16133" max="16133" width="13.84375" customWidth="1"/>
    <col min="16134" max="16138" width="16.07421875" customWidth="1"/>
    <col min="16139" max="16139" width="14.3046875" customWidth="1"/>
    <col min="16140" max="16140" width="10.07421875" customWidth="1"/>
    <col min="16141" max="16141" width="14.3046875" customWidth="1"/>
    <col min="16142" max="16143" width="18.84375" customWidth="1"/>
    <col min="16144" max="16144" width="14.69140625" customWidth="1"/>
    <col min="16145" max="16145" width="9.3046875" customWidth="1"/>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-12</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W6:X8"/>
    <mergeCell ref="Y6:Z8"/>
    <mergeCell ref="AA6:AB8"/>
    <mergeCell ref="AC6:AD8"/>
    <mergeCell ref="C15:C17"/>
    <mergeCell ref="E15:E17"/>
    <mergeCell ref="G15:G16"/>
    <mergeCell ref="W4:X5"/>
    <mergeCell ref="Y4:Y5"/>
    <mergeCell ref="AA4:AB5"/>
    <mergeCell ref="AC4:AC5"/>
    <mergeCell ref="D5:E5"/>
    <mergeCell ref="F5:G5"/>
    <mergeCell ref="C1:E1"/>
    <mergeCell ref="C2:E2"/>
    <mergeCell ref="F2:G2"/>
    <mergeCell ref="B4:C4"/>
    <mergeCell ref="D4:E4"/>
    <mergeCell ref="F4:G4"/>
    <mergeCell ref="B3:C3"/>
  </mergeCells>
  <dataValidations count="3">
    <dataValidation type="list" showInputMessage="1" showErrorMessage="1" sqref="B18:B33" xr:uid="{DB9640C2-7D49-43A0-BCBC-D58B8226A989}">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6AEF5A4-4111-42CE-96CC-EC73888222FF}">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0A397B7F-C409-45F5-848C-1280E28EC215}">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6A89F00-92B7-41AF-86CB-C9A54334C75B}">
          <x14:formula1>
            <xm:f>'Chemical Analysis'!$AA$4:$AA$27</xm:f>
          </x14:formula1>
          <xm:sqref>G3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7C1E-506F-4310-9734-4FA69A72E587}">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-13</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W6:X8"/>
    <mergeCell ref="Y6:Z8"/>
    <mergeCell ref="AA6:AB8"/>
    <mergeCell ref="AC6:AD8"/>
    <mergeCell ref="C15:C17"/>
    <mergeCell ref="E15:E17"/>
    <mergeCell ref="G15:G16"/>
    <mergeCell ref="W4:X5"/>
    <mergeCell ref="Y4:Y5"/>
    <mergeCell ref="AA4:AB5"/>
    <mergeCell ref="AC4:AC5"/>
    <mergeCell ref="D5:E5"/>
    <mergeCell ref="F5:G5"/>
    <mergeCell ref="C1:E1"/>
    <mergeCell ref="C2:E2"/>
    <mergeCell ref="F2:G2"/>
    <mergeCell ref="B4:C4"/>
    <mergeCell ref="D4:E4"/>
    <mergeCell ref="F4:G4"/>
    <mergeCell ref="B3:C3"/>
  </mergeCells>
  <dataValidations count="3">
    <dataValidation type="list" showInputMessage="1" showErrorMessage="1" sqref="B18:B33" xr:uid="{77330FD2-153F-4038-AD1E-1826C330E6B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4DED5E0-FE2D-448B-8FCA-59CA9C85EA67}">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2767249B-DFAA-4E9B-ACA8-C64A4BEC3EEB}">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E8E2E1-B799-4AFA-A7D9-3B65FE9DBAEE}">
          <x14:formula1>
            <xm:f>'Chemical Analysis'!$AA$4:$AA$27</xm:f>
          </x14:formula1>
          <xm:sqref>G3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385A-357D-40CF-85BD-DF7B73C7B56F}">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-14</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3132371-9ACA-4AD8-AA1A-8563098961F8}">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07B65B2-D115-4299-A9C5-00A38E2D8C31}">
      <formula1>#REF!</formula1>
    </dataValidation>
    <dataValidation type="list" showInputMessage="1" showErrorMessage="1" sqref="B18:B33" xr:uid="{8DD8B880-277E-4B47-8865-025EF4424356}">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9F0975D-B17F-40D5-B980-23CD8BDA5CA1}">
          <x14:formula1>
            <xm:f>'Chemical Analysis'!$AA$4:$AA$27</xm:f>
          </x14:formula1>
          <xm:sqref>G3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A8070-F5E9-4991-9ED9-E8DA47C357E1}">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-15</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A50CB5B6-5BED-44DD-A41B-3C4569F36F6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3B2C3E5-76A3-47B9-AD1C-6C57264590EE}">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3D3E491-4992-4319-BCF3-7CFE941ADC09}">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38EFE2-B449-4CAB-A5C8-A517D5D84DBB}">
          <x14:formula1>
            <xm:f>'Chemical Analysis'!$AA$4:$AA$27</xm:f>
          </x14:formula1>
          <xm:sqref>G3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FDB1E-98AA-4FD5-9B19-5AB4F13A265F}">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-16</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72AB5FDB-C024-47AD-B597-6A21CA0BC97C}">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AB525B2-278D-4C76-90C1-11CC708CD2C1}">
      <formula1>#REF!</formula1>
    </dataValidation>
    <dataValidation type="list" showInputMessage="1" showErrorMessage="1" sqref="B18:B33" xr:uid="{BF93A3B8-59AE-426E-ADB4-3E9AE6A05574}">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B950807-8514-42C4-A271-89D4164615F8}">
          <x14:formula1>
            <xm:f>'Chemical Analysis'!$AA$4:$AA$27</xm:f>
          </x14:formula1>
          <xm:sqref>G3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2693E-461B-4444-B2CE-3ACACD16CF6C}">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-17</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026A0F55-09B9-416D-9ACE-3F26C49796C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ADB66E6-E65C-42C5-AA1C-161FFBE2D955}">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C106A1A-E6F7-48E6-A439-AB9D2FE77D99}">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49C4C9-B8F5-4F1B-80C8-9FB189A09E6A}">
          <x14:formula1>
            <xm:f>'Chemical Analysis'!$AA$4:$AA$27</xm:f>
          </x14:formula1>
          <xm:sqref>G3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F2D63-CC5D-4221-AF44-E7A93EE39FD0}">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-18</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E5AEE0E-5E85-461A-AA8E-D30DA2EE78D4}">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AD69C5A-E333-4127-B91E-9A33EE3EB4B6}">
      <formula1>#REF!</formula1>
    </dataValidation>
    <dataValidation type="list" showInputMessage="1" showErrorMessage="1" sqref="B18:B33" xr:uid="{930904CF-A123-4A6F-BE48-25A0F663BEE5}">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69A2A1-E1F5-484F-8F72-13B357B22665}">
          <x14:formula1>
            <xm:f>'Chemical Analysis'!$AA$4:$AA$27</xm:f>
          </x14:formula1>
          <xm:sqref>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65"/>
  <sheetViews>
    <sheetView showGridLines="0" showZeros="0" tabSelected="1"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69140625" style="33" bestFit="1" customWidth="1"/>
    <col min="9" max="9" width="7.3046875" bestFit="1" customWidth="1"/>
    <col min="10" max="10" width="7" bestFit="1" customWidth="1"/>
    <col min="11" max="11" width="8.3046875" bestFit="1" customWidth="1"/>
    <col min="12" max="13" width="7" bestFit="1" customWidth="1"/>
    <col min="14" max="15" width="8.3046875" bestFit="1" customWidth="1"/>
    <col min="16" max="16" width="7" bestFit="1" customWidth="1"/>
    <col min="17" max="17" width="8.07421875" bestFit="1" customWidth="1"/>
    <col min="18" max="18" width="7.3046875" bestFit="1" customWidth="1"/>
    <col min="19" max="19" width="7" bestFit="1" customWidth="1"/>
    <col min="20"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C1" s="236"/>
      <c r="D1" s="237"/>
      <c r="E1" s="237"/>
      <c r="H1" s="31"/>
    </row>
    <row r="2" spans="1:33" ht="33" customHeight="1" thickBot="1" x14ac:dyDescent="0.45">
      <c r="A2" s="31"/>
      <c r="B2" s="194" t="str">
        <f>Date!B2</f>
        <v>010123</v>
      </c>
      <c r="C2" s="244">
        <v>-1</v>
      </c>
      <c r="D2" s="245"/>
      <c r="E2" s="246"/>
      <c r="F2" s="247" t="s">
        <v>115</v>
      </c>
      <c r="G2" s="248"/>
      <c r="H2" s="34"/>
      <c r="AB2" s="35"/>
      <c r="AC2" s="2"/>
      <c r="AD2" s="19"/>
    </row>
    <row r="3" spans="1:33" ht="32.15" customHeight="1" thickBot="1" x14ac:dyDescent="0.8">
      <c r="A3" s="31"/>
      <c r="B3" s="255" t="s">
        <v>130</v>
      </c>
      <c r="C3" s="256"/>
      <c r="D3" s="218" t="s">
        <v>157</v>
      </c>
      <c r="E3" s="219"/>
      <c r="F3" s="217" t="s">
        <v>83</v>
      </c>
      <c r="G3" s="37">
        <v>10</v>
      </c>
      <c r="H3" s="34"/>
      <c r="AB3" s="35"/>
      <c r="AC3" s="2"/>
      <c r="AD3" s="19"/>
    </row>
    <row r="4" spans="1:33" ht="32.15" customHeight="1" x14ac:dyDescent="0.7">
      <c r="A4" s="31"/>
      <c r="B4" s="249" t="s">
        <v>178</v>
      </c>
      <c r="C4" s="250"/>
      <c r="D4" s="251" t="s">
        <v>12</v>
      </c>
      <c r="E4" s="252"/>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45"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15" customHeight="1"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6.15" customHeight="1" x14ac:dyDescent="0.3">
      <c r="A15" s="31"/>
      <c r="B15" s="126" t="s">
        <v>28</v>
      </c>
      <c r="C15" s="263" t="s">
        <v>27</v>
      </c>
      <c r="D15" s="127"/>
      <c r="E15" s="266" t="s">
        <v>110</v>
      </c>
      <c r="F15" s="121"/>
      <c r="G15" s="269" t="s">
        <v>14</v>
      </c>
      <c r="H15" s="31"/>
      <c r="AB15" s="41"/>
    </row>
    <row r="16" spans="1:33" ht="20.149999999999999" customHeight="1"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v>0</v>
      </c>
      <c r="D22" s="97">
        <f t="shared" si="2"/>
        <v>0</v>
      </c>
      <c r="E22" s="98">
        <f t="shared" si="0"/>
        <v>0</v>
      </c>
      <c r="F22" s="97">
        <f t="shared" si="3"/>
        <v>0</v>
      </c>
      <c r="G22" s="98">
        <f t="shared" si="1"/>
        <v>0</v>
      </c>
      <c r="H22" s="31"/>
      <c r="AC22" s="33"/>
      <c r="AE22" s="49"/>
    </row>
    <row r="23" spans="1:31" x14ac:dyDescent="0.5">
      <c r="A23" s="31"/>
      <c r="B23" s="92" t="s">
        <v>71</v>
      </c>
      <c r="C23" s="93">
        <v>1</v>
      </c>
      <c r="D23" s="97" t="str">
        <f>B23</f>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c r="C25" s="93"/>
      <c r="D25" s="97">
        <f t="shared" si="2"/>
        <v>0</v>
      </c>
      <c r="E25" s="98">
        <f t="shared" si="0"/>
        <v>0</v>
      </c>
      <c r="F25" s="97">
        <f t="shared" si="3"/>
        <v>0</v>
      </c>
      <c r="G25" s="98">
        <f t="shared" si="1"/>
        <v>0</v>
      </c>
      <c r="H25" s="31"/>
      <c r="I25" s="10"/>
      <c r="AC25" s="33"/>
      <c r="AE25" s="49"/>
    </row>
    <row r="26" spans="1:31" ht="19.5" customHeight="1" x14ac:dyDescent="0.5">
      <c r="A26" s="31"/>
      <c r="B26" s="92"/>
      <c r="C26" s="93"/>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4">
        <v>0</v>
      </c>
      <c r="D29" s="97">
        <f t="shared" si="2"/>
        <v>0</v>
      </c>
      <c r="E29" s="98">
        <f t="shared" si="0"/>
        <v>0</v>
      </c>
      <c r="F29" s="97">
        <f t="shared" si="3"/>
        <v>0</v>
      </c>
      <c r="G29" s="98">
        <f t="shared" si="1"/>
        <v>0</v>
      </c>
      <c r="H29" s="31"/>
      <c r="I29" s="16"/>
      <c r="AC29" s="33"/>
      <c r="AE29" s="49"/>
    </row>
    <row r="30" spans="1:31" x14ac:dyDescent="0.5">
      <c r="A30" s="31"/>
      <c r="B30" s="92">
        <v>0</v>
      </c>
      <c r="C30" s="93">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C58/$Y$58</f>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D5:E5"/>
    <mergeCell ref="F5:G5"/>
    <mergeCell ref="C15:C17"/>
    <mergeCell ref="E15:E17"/>
    <mergeCell ref="G15:G16"/>
    <mergeCell ref="C1:E1"/>
    <mergeCell ref="W6:X8"/>
    <mergeCell ref="Y6:Z8"/>
    <mergeCell ref="AA6:AB8"/>
    <mergeCell ref="AC6:AD8"/>
    <mergeCell ref="W4:X5"/>
    <mergeCell ref="Y4:Y5"/>
    <mergeCell ref="AA4:AB5"/>
    <mergeCell ref="AC4:AC5"/>
    <mergeCell ref="C2:E2"/>
    <mergeCell ref="F2:G2"/>
    <mergeCell ref="B4:C4"/>
    <mergeCell ref="D4:E4"/>
    <mergeCell ref="F4:G4"/>
    <mergeCell ref="B3:C3"/>
  </mergeCells>
  <dataValidations count="4">
    <dataValidation type="list" allowBlank="1" showInputMessage="1" showErrorMessage="1" sqref="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5FB5A48-0C9C-4D48-998E-86B581A301E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xr:uid="{6DD9A57A-DF4A-4AD8-A240-BFBAD4B6E7F8}">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798C923-2C34-4F15-8A8B-BEAE3581052F}">
      <formula1>#REF!</formula1>
    </dataValidation>
    <dataValidation type="list" showInputMessage="1" showErrorMessage="1" sqref="B18:B33" xr:uid="{51107317-702A-4F1E-93B9-932D8B7FC2B0}">
      <formula1>Chem</formula1>
    </dataValidation>
  </dataValidations>
  <pageMargins left="0.7" right="0.7" top="0.75" bottom="0.75" header="0.3" footer="0.3"/>
  <pageSetup paperSize="9" orientation="portrait" r:id="rId1"/>
  <ignoredErrors>
    <ignoredError sqref="V39:V48" formula="1"/>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8AE3F50-1CAC-4948-AFEC-A53DF61FFB45}">
          <x14:formula1>
            <xm:f>'Chemical Analysis'!$AA$4:$AA$27</xm:f>
          </x14:formula1>
          <xm:sqref>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975D-E53D-4721-973B-CA606382BFF0}">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-19</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5F13AD97-9D1C-4EA7-B214-CA7D8001DFD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07337A1-F1C8-47F4-B076-00F7C6F0FDCF}">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01FBA1D8-DC0F-4959-930D-7243D69D9802}">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5B9C9F9-2C8D-4282-9CEA-EB096F8E3BFA}">
          <x14:formula1>
            <xm:f>'Chemical Analysis'!$AA$4:$AA$27</xm:f>
          </x14:formula1>
          <xm:sqref>G3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92E80-E5AE-4D2A-85D2-D10F87B6C1C5}">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-20</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668C03F-DEFF-48B5-9D2F-9922EC3D4523}">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E9D70EA-E90D-4103-878E-EDB09D423C43}">
      <formula1>#REF!</formula1>
    </dataValidation>
    <dataValidation type="list" showInputMessage="1" showErrorMessage="1" sqref="B18:B33" xr:uid="{AC489634-0893-473F-8F22-2E94619CD255}">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CEEA40-A431-4D05-9EDA-F12138373A00}">
          <x14:formula1>
            <xm:f>'Chemical Analysis'!$AA$4:$AA$27</xm:f>
          </x14:formula1>
          <xm:sqref>G3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A25-380C-478E-91D7-69A57FF10E4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-21</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B43F896A-0315-49C3-8205-124F852C17A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62CC030-9851-471C-B5C5-E74011E6704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1D8A539-4E00-44BD-BBC0-BBBAD66E9825}">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CEF4966-7E19-43C5-80D7-FB1EF745DC54}">
          <x14:formula1>
            <xm:f>'Chemical Analysis'!$AA$4:$AA$27</xm:f>
          </x14:formula1>
          <xm:sqref>G3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135C-DE7E-4C3C-922A-4A497B7E1DD2}">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5.15" customHeight="1" thickBot="1" x14ac:dyDescent="0.55000000000000004">
      <c r="A1" s="31"/>
      <c r="B1" s="31"/>
      <c r="C1" s="236"/>
      <c r="D1" s="237"/>
      <c r="E1" s="237"/>
      <c r="F1" s="32"/>
      <c r="G1" s="31"/>
      <c r="H1" s="31"/>
    </row>
    <row r="2" spans="1:33" ht="33" customHeight="1" thickBot="1" x14ac:dyDescent="0.45">
      <c r="A2" s="31"/>
      <c r="B2" s="194" t="str">
        <f>Date!B2</f>
        <v>010123</v>
      </c>
      <c r="C2" s="244">
        <v>-22</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4D38F6D-0F0A-4CB7-8198-7E11CBD68A66}">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0B62340-AE61-41D0-ACA4-55CADF5E0EA6}">
      <formula1>#REF!</formula1>
    </dataValidation>
    <dataValidation type="list" showInputMessage="1" showErrorMessage="1" sqref="B18:B33" xr:uid="{13038D09-E1FC-42F9-8990-AE7920DD0560}">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FFEA661-CF92-4C0F-8117-84591A7156DC}">
          <x14:formula1>
            <xm:f>'Chemical Analysis'!$AA$4:$AA$27</xm:f>
          </x14:formula1>
          <xm:sqref>G3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1BAF-AFB9-4A82-9077-AF5CA30F55C6}">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-23</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CF53D91E-617D-4979-A0FF-EBFB2AF1303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D88EFD0-0146-4DB7-8399-C43B5626A328}">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A75AA08C-7ABC-4640-881F-B378F2995F9B}">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207733-DCD5-44A4-BFD2-60A2A1B3DE97}">
          <x14:formula1>
            <xm:f>'Chemical Analysis'!$AA$4:$AA$27</xm:f>
          </x14:formula1>
          <xm:sqref>G3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3C02D-631D-40C9-AD83-0FCA1C9991C7}">
  <dimension ref="A1:AI65"/>
  <sheetViews>
    <sheetView showGridLines="0" showZeros="0" zoomScaleNormal="100" workbookViewId="0">
      <selection activeCell="C18" sqref="C18"/>
    </sheetView>
  </sheetViews>
  <sheetFormatPr defaultRowHeight="20.149999999999999" x14ac:dyDescent="0.5"/>
  <cols>
    <col min="1" max="1" width="17.6132812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-24</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248B69F5-7108-44A8-B574-915F97D9275E}">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73C3470-00E6-421B-9A41-51B4EE106AA0}">
      <formula1>#REF!</formula1>
    </dataValidation>
    <dataValidation type="list" showInputMessage="1" showErrorMessage="1" sqref="B18:B33" xr:uid="{C1625D94-B328-4556-8363-56B3E621CC58}">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AA5BB6-240C-431A-8254-7D8C51956558}">
          <x14:formula1>
            <xm:f>'Chemical Analysis'!$AA$4:$AA$27</xm:f>
          </x14:formula1>
          <xm:sqref>G3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9F38-CC1F-4E3A-8678-E2CDACB35101}">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-25</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9373E715-FD2F-4ED6-B523-7224674D6BD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C2EC1B7-C81E-4F6B-A382-39182E5339B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96939956-DB08-4E14-BF80-4873885E5F46}">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419D18-46EB-490F-912E-9BCFEEE50E05}">
          <x14:formula1>
            <xm:f>'Chemical Analysis'!$AA$4:$AA$27</xm:f>
          </x14:formula1>
          <xm:sqref>G3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100C1-48CB-4C1E-A499-EE26EF0567B4}">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75" customHeight="1" thickBot="1" x14ac:dyDescent="0.55000000000000004">
      <c r="A1" s="31"/>
      <c r="B1" s="31"/>
      <c r="C1" s="236"/>
      <c r="D1" s="237"/>
      <c r="E1" s="237"/>
      <c r="F1" s="32"/>
      <c r="G1" s="31"/>
      <c r="H1" s="31"/>
    </row>
    <row r="2" spans="1:33" ht="33" customHeight="1" thickBot="1" x14ac:dyDescent="0.45">
      <c r="A2" s="31"/>
      <c r="B2" s="194" t="str">
        <f>Date!B2</f>
        <v>010123</v>
      </c>
      <c r="C2" s="244">
        <v>-26</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3814A94-B506-4C04-A2E2-96BBB6B00CA6}">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E3159BA-46CC-4003-998B-4073F59EA4AE}">
      <formula1>#REF!</formula1>
    </dataValidation>
    <dataValidation type="list" showInputMessage="1" showErrorMessage="1" sqref="B18:B33" xr:uid="{94A19FE3-CCC7-4A5A-9D2B-5ECC24C9632A}">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B1E1ABB-66D4-4AFA-940F-888AA4574771}">
          <x14:formula1>
            <xm:f>'Chemical Analysis'!$AA$4:$AA$27</xm:f>
          </x14:formula1>
          <xm:sqref>G3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F2F9-0DD8-4041-9733-6EB68494EEB8}">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-27</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C18AC51E-C6D4-456D-88F4-CF97B0DC9CC9}">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B8C55B2-5D40-4FCF-BFD3-AC0911C5740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5DFA1E85-A108-4372-8A1B-047FC615FDD4}">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44EE83-8FE8-4A42-8ACD-9C006460A741}">
          <x14:formula1>
            <xm:f>'Chemical Analysis'!$AA$4:$AA$27</xm:f>
          </x14:formula1>
          <xm:sqref>G3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04A33-DC41-4EB5-9BB0-A68009FCB9E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-28</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92" t="s">
        <v>15</v>
      </c>
      <c r="C18" s="93">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x14ac:dyDescent="0.5">
      <c r="A33" s="31"/>
      <c r="B33" s="92">
        <v>0</v>
      </c>
      <c r="C33" s="93">
        <v>0</v>
      </c>
      <c r="D33" s="97">
        <f t="shared" si="2"/>
        <v>0</v>
      </c>
      <c r="E33" s="98">
        <f t="shared" si="0"/>
        <v>0</v>
      </c>
      <c r="F33" s="97">
        <f t="shared" si="3"/>
        <v>0</v>
      </c>
      <c r="G33" s="98">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57B00986-770D-4CC0-935F-AB33A79AF24F}">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C9FEC7E-4139-4EB5-9557-087C1AAF4BE7}">
      <formula1>#REF!</formula1>
    </dataValidation>
    <dataValidation type="list" showInputMessage="1" showErrorMessage="1" sqref="B18:B33" xr:uid="{9CC6F9FB-FCF9-4202-B776-1AB72A93E5A4}">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F60879-84B4-4E9E-8ED0-4447E73A97E7}">
          <x14:formula1>
            <xm:f>'Chemical Analysis'!$AA$4:$AA$27</xm:f>
          </x14:formula1>
          <xm:sqref>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C1" s="236"/>
      <c r="D1" s="236"/>
      <c r="E1" s="236"/>
      <c r="H1" s="31"/>
    </row>
    <row r="2" spans="1:33" ht="33" customHeight="1" thickBot="1" x14ac:dyDescent="0.45">
      <c r="A2" s="31"/>
      <c r="B2" s="194" t="str">
        <f>Date!B2</f>
        <v>010123</v>
      </c>
      <c r="C2" s="244">
        <v>-2</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15" customHeight="1"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45"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25" customHeight="1"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6.25" customHeight="1" x14ac:dyDescent="0.3">
      <c r="A15" s="31"/>
      <c r="B15" s="126" t="s">
        <v>28</v>
      </c>
      <c r="C15" s="263" t="s">
        <v>27</v>
      </c>
      <c r="D15" s="127"/>
      <c r="E15" s="266" t="s">
        <v>110</v>
      </c>
      <c r="F15" s="121"/>
      <c r="G15" s="269" t="s">
        <v>14</v>
      </c>
      <c r="H15" s="31"/>
      <c r="AB15" s="41"/>
    </row>
    <row r="16" spans="1:33" ht="20.25" customHeight="1"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110</v>
      </c>
      <c r="H17" s="31"/>
      <c r="I17" s="46"/>
      <c r="AD17" s="33"/>
      <c r="AE17" s="49"/>
    </row>
    <row r="18" spans="1:31" x14ac:dyDescent="0.5">
      <c r="A18" s="31"/>
      <c r="B18" s="233" t="s">
        <v>15</v>
      </c>
      <c r="C18" s="234">
        <v>40</v>
      </c>
      <c r="D18" s="95" t="str">
        <f t="shared" ref="D18:D29" si="0">B18</f>
        <v>Neph Sy</v>
      </c>
      <c r="E18" s="96">
        <f t="shared" ref="E18:E29" si="1">C18/$Y$56*100</f>
        <v>39.603960396039604</v>
      </c>
      <c r="F18" s="95" t="str">
        <f>B18</f>
        <v>Neph Sy</v>
      </c>
      <c r="G18" s="96">
        <f t="shared" ref="G18:G29" si="2">E18*$G$17/100</f>
        <v>43.564356435643568</v>
      </c>
      <c r="H18" s="31"/>
      <c r="AD18" s="33"/>
      <c r="AE18" s="49"/>
    </row>
    <row r="19" spans="1:31" x14ac:dyDescent="0.5">
      <c r="A19" s="31"/>
      <c r="B19" s="92" t="s">
        <v>46</v>
      </c>
      <c r="C19" s="93">
        <v>20</v>
      </c>
      <c r="D19" s="97" t="str">
        <f t="shared" si="0"/>
        <v>Whiting</v>
      </c>
      <c r="E19" s="98">
        <f t="shared" si="1"/>
        <v>19.801980198019802</v>
      </c>
      <c r="F19" s="97" t="str">
        <f>B19</f>
        <v>Whiting</v>
      </c>
      <c r="G19" s="98">
        <f t="shared" si="2"/>
        <v>21.782178217821784</v>
      </c>
      <c r="H19" s="31"/>
      <c r="AE19" s="49"/>
    </row>
    <row r="20" spans="1:31" ht="18.75" customHeight="1" x14ac:dyDescent="0.5">
      <c r="A20" s="31"/>
      <c r="B20" s="92" t="s">
        <v>19</v>
      </c>
      <c r="C20" s="93">
        <v>10</v>
      </c>
      <c r="D20" s="97" t="str">
        <f t="shared" si="0"/>
        <v>EPK</v>
      </c>
      <c r="E20" s="98">
        <f t="shared" si="1"/>
        <v>9.9009900990099009</v>
      </c>
      <c r="F20" s="97" t="str">
        <f t="shared" ref="F20:F29" si="3">B20</f>
        <v>EPK</v>
      </c>
      <c r="G20" s="98">
        <f t="shared" si="2"/>
        <v>10.891089108910892</v>
      </c>
      <c r="H20" s="31"/>
      <c r="AE20" s="49"/>
    </row>
    <row r="21" spans="1:31" x14ac:dyDescent="0.5">
      <c r="A21" s="31"/>
      <c r="B21" s="92" t="s">
        <v>158</v>
      </c>
      <c r="C21" s="93">
        <v>30</v>
      </c>
      <c r="D21" s="97" t="str">
        <f>B21</f>
        <v>Flint</v>
      </c>
      <c r="E21" s="98">
        <f t="shared" si="1"/>
        <v>29.702970297029701</v>
      </c>
      <c r="F21" s="97" t="str">
        <f t="shared" si="3"/>
        <v>Flint</v>
      </c>
      <c r="G21" s="98">
        <f t="shared" si="2"/>
        <v>32.67326732673267</v>
      </c>
      <c r="H21" s="31"/>
      <c r="AE21" s="49"/>
    </row>
    <row r="22" spans="1:31" ht="20.25" customHeight="1" x14ac:dyDescent="0.5">
      <c r="A22" s="31"/>
      <c r="B22" s="92"/>
      <c r="C22" s="93">
        <v>0</v>
      </c>
      <c r="D22" s="97">
        <f t="shared" si="0"/>
        <v>0</v>
      </c>
      <c r="E22" s="98">
        <f t="shared" si="1"/>
        <v>0</v>
      </c>
      <c r="F22" s="97">
        <f t="shared" si="3"/>
        <v>0</v>
      </c>
      <c r="G22" s="98">
        <f t="shared" si="2"/>
        <v>0</v>
      </c>
      <c r="H22" s="31"/>
      <c r="AC22" s="33"/>
      <c r="AE22" s="49"/>
    </row>
    <row r="23" spans="1:31" x14ac:dyDescent="0.5">
      <c r="A23" s="31"/>
      <c r="B23" s="92" t="s">
        <v>71</v>
      </c>
      <c r="C23" s="93">
        <v>1</v>
      </c>
      <c r="D23" s="97" t="str">
        <f t="shared" si="0"/>
        <v>Titanium Dioxide</v>
      </c>
      <c r="E23" s="98">
        <f t="shared" si="1"/>
        <v>0.99009900990099009</v>
      </c>
      <c r="F23" s="97" t="str">
        <f t="shared" si="3"/>
        <v>Titanium Dioxide</v>
      </c>
      <c r="G23" s="98">
        <f t="shared" si="2"/>
        <v>1.0891089108910892</v>
      </c>
      <c r="H23" s="31"/>
      <c r="I23" s="50"/>
      <c r="AC23" s="33"/>
      <c r="AE23" s="49"/>
    </row>
    <row r="24" spans="1:31" x14ac:dyDescent="0.5">
      <c r="A24" s="31"/>
      <c r="B24" s="92"/>
      <c r="C24" s="93"/>
      <c r="D24" s="97">
        <f t="shared" si="0"/>
        <v>0</v>
      </c>
      <c r="E24" s="98">
        <f t="shared" si="1"/>
        <v>0</v>
      </c>
      <c r="F24" s="97">
        <f t="shared" si="3"/>
        <v>0</v>
      </c>
      <c r="G24" s="98">
        <f t="shared" si="2"/>
        <v>0</v>
      </c>
      <c r="H24" s="51"/>
      <c r="I24" s="50"/>
      <c r="AC24" s="33"/>
      <c r="AE24" s="49"/>
    </row>
    <row r="25" spans="1:31" ht="21" customHeight="1" x14ac:dyDescent="0.5">
      <c r="A25" s="31"/>
      <c r="B25" s="92"/>
      <c r="C25" s="93"/>
      <c r="D25" s="97">
        <f t="shared" si="0"/>
        <v>0</v>
      </c>
      <c r="E25" s="98">
        <f t="shared" si="1"/>
        <v>0</v>
      </c>
      <c r="F25" s="97">
        <f t="shared" si="3"/>
        <v>0</v>
      </c>
      <c r="G25" s="98">
        <f t="shared" si="2"/>
        <v>0</v>
      </c>
      <c r="H25" s="31"/>
      <c r="I25" s="10"/>
      <c r="AC25" s="33"/>
      <c r="AE25" s="49"/>
    </row>
    <row r="26" spans="1:31" ht="19.5" customHeight="1" x14ac:dyDescent="0.5">
      <c r="A26" s="31"/>
      <c r="B26" s="92">
        <v>0</v>
      </c>
      <c r="C26" s="93">
        <v>0</v>
      </c>
      <c r="D26" s="97">
        <f t="shared" si="0"/>
        <v>0</v>
      </c>
      <c r="E26" s="98">
        <f t="shared" si="1"/>
        <v>0</v>
      </c>
      <c r="F26" s="97">
        <f t="shared" si="3"/>
        <v>0</v>
      </c>
      <c r="G26" s="98">
        <f t="shared" si="2"/>
        <v>0</v>
      </c>
      <c r="H26" s="31"/>
      <c r="I26" s="16"/>
      <c r="AC26" s="33"/>
      <c r="AE26" s="49"/>
    </row>
    <row r="27" spans="1:31" ht="20.25" customHeight="1" x14ac:dyDescent="0.5">
      <c r="A27" s="31"/>
      <c r="B27" s="92">
        <v>0</v>
      </c>
      <c r="C27" s="93">
        <v>0</v>
      </c>
      <c r="D27" s="97">
        <f t="shared" si="0"/>
        <v>0</v>
      </c>
      <c r="E27" s="98">
        <f t="shared" si="1"/>
        <v>0</v>
      </c>
      <c r="F27" s="97">
        <f t="shared" si="3"/>
        <v>0</v>
      </c>
      <c r="G27" s="98">
        <f t="shared" si="2"/>
        <v>0</v>
      </c>
      <c r="H27" s="31"/>
      <c r="I27" s="16"/>
      <c r="AC27" s="33"/>
      <c r="AE27" s="49"/>
    </row>
    <row r="28" spans="1:31" x14ac:dyDescent="0.5">
      <c r="A28" s="31"/>
      <c r="B28" s="92">
        <v>0</v>
      </c>
      <c r="C28" s="93">
        <v>0</v>
      </c>
      <c r="D28" s="97">
        <f t="shared" si="0"/>
        <v>0</v>
      </c>
      <c r="E28" s="98">
        <f t="shared" si="1"/>
        <v>0</v>
      </c>
      <c r="F28" s="97">
        <f t="shared" si="3"/>
        <v>0</v>
      </c>
      <c r="G28" s="98">
        <f t="shared" si="2"/>
        <v>0</v>
      </c>
      <c r="H28" s="31"/>
      <c r="I28" s="16"/>
      <c r="AC28" s="33"/>
      <c r="AE28" s="49"/>
    </row>
    <row r="29" spans="1:31" x14ac:dyDescent="0.5">
      <c r="A29" s="31"/>
      <c r="B29" s="92">
        <v>0</v>
      </c>
      <c r="C29" s="93">
        <v>0</v>
      </c>
      <c r="D29" s="97">
        <f t="shared" si="0"/>
        <v>0</v>
      </c>
      <c r="E29" s="98">
        <f t="shared" si="1"/>
        <v>0</v>
      </c>
      <c r="F29" s="97">
        <f t="shared" si="3"/>
        <v>0</v>
      </c>
      <c r="G29" s="98">
        <f t="shared" si="2"/>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v>0</v>
      </c>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DAFD2B2-B6F3-4036-9FEC-59EC34C449BD}">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18C8057D-A8D2-4965-80F5-35ED85891F11}">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25CEFA0-079D-43E3-BDCE-F516870004C6}">
      <formula1>#REF!</formula1>
    </dataValidation>
    <dataValidation type="list" showInputMessage="1" showErrorMessage="1" sqref="B18:B33" xr:uid="{DBF369A1-B128-4F27-8DAA-C8E760BAEC86}">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6B3886-1794-40D9-9DF6-A080A5C7C3F7}">
          <x14:formula1>
            <xm:f>'Chemical Analysis'!$AA$4:$AA$27</xm:f>
          </x14:formula1>
          <xm:sqref>G3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D92A-E249-4B32-BA01-58B83D739B76}">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76"/>
      <c r="D1" s="235"/>
      <c r="E1" s="235"/>
      <c r="F1" s="32"/>
      <c r="G1" s="31"/>
      <c r="H1" s="31"/>
    </row>
    <row r="2" spans="1:33" ht="33" customHeight="1" thickBot="1" x14ac:dyDescent="0.45">
      <c r="A2" s="31"/>
      <c r="B2" s="194" t="str">
        <f>Date!B2</f>
        <v>010123</v>
      </c>
      <c r="C2" s="277">
        <v>-29</v>
      </c>
      <c r="D2" s="278"/>
      <c r="E2" s="279"/>
      <c r="F2" s="280" t="s">
        <v>115</v>
      </c>
      <c r="G2" s="248"/>
      <c r="H2" s="34"/>
      <c r="AB2" s="35"/>
      <c r="AC2" s="2"/>
      <c r="AD2" s="19"/>
    </row>
    <row r="3" spans="1:33" ht="32.6"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showInputMessage="1" showErrorMessage="1" sqref="B18:B33" xr:uid="{2BCF0F36-EC24-4299-924A-75F3D26A20B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67EA5E4-BD78-4C31-8141-53046CA609DF}">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727038E-ED21-4B31-96B7-A90D08F28706}">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D24907A-FE18-4334-8CEA-7E0277388ECC}">
          <x14:formula1>
            <xm:f>'Chemical Analysis'!$AA$4:$AA$27</xm:f>
          </x14:formula1>
          <xm:sqref>G3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5F066-43B0-4CB3-A769-25108470A9A2}">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-30</v>
      </c>
      <c r="D2" s="271"/>
      <c r="E2" s="272"/>
      <c r="F2" s="247" t="s">
        <v>115</v>
      </c>
      <c r="G2" s="248"/>
      <c r="H2" s="34"/>
      <c r="AB2" s="35"/>
      <c r="AC2" s="2"/>
      <c r="AD2" s="19"/>
    </row>
    <row r="3" spans="1:33" ht="32.2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AC6:AD8"/>
    <mergeCell ref="C15:C17"/>
    <mergeCell ref="E15:E17"/>
    <mergeCell ref="G15:G16"/>
    <mergeCell ref="W4:X5"/>
    <mergeCell ref="Y4:Y5"/>
    <mergeCell ref="AA4:AB5"/>
    <mergeCell ref="AC4:AC5"/>
    <mergeCell ref="D5:E5"/>
    <mergeCell ref="F5:G5"/>
    <mergeCell ref="B4:C4"/>
    <mergeCell ref="D4:E4"/>
    <mergeCell ref="F4:G4"/>
    <mergeCell ref="B16:B17"/>
    <mergeCell ref="C1:E1"/>
    <mergeCell ref="W6:X8"/>
    <mergeCell ref="Y6:Z8"/>
    <mergeCell ref="AA6:AB8"/>
    <mergeCell ref="C2:E2"/>
    <mergeCell ref="F2:G2"/>
    <mergeCell ref="B3:C3"/>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B756EE6-83BC-4BD9-8916-FADE57F95FFD}">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F7B5FAE-667B-48E3-9BC7-5A1F76CD2B5F}">
      <formula1>#REF!</formula1>
    </dataValidation>
    <dataValidation type="list" showInputMessage="1" showErrorMessage="1" sqref="B18:B33" xr:uid="{1146C0EE-951A-40A4-93B0-F686A6A9644A}">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3D58F8E-1B12-40F3-B4A9-6A8A2B80BD54}">
          <x14:formula1>
            <xm:f>'Chemical Analysis'!$AA$4:$AA$27</xm:f>
          </x14:formula1>
          <xm:sqref>G3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A4262-46C8-4CF3-A5FC-CFE670932827}">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-31</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56A1E8E1-4687-4F78-9FFC-4EB72C02179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3EB77BF-D5C8-4B09-A9DB-2958CA912A28}">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7DF6F3E-B479-462A-B7BA-B4D5F1CD3F59}">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A8498-3FDE-4AC2-9B23-F10FC51DFE98}">
          <x14:formula1>
            <xm:f>'Chemical Analysis'!$AA$4:$AA$27</xm:f>
          </x14:formula1>
          <xm:sqref>G3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D6A4B-D1EC-4F53-B349-E29EFD4F8E91}">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-32</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11FC066F-1133-4263-ACE7-B5E06BCD6471}">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2075488-6385-4677-AA78-8AFF9E0AAEDB}">
      <formula1>#REF!</formula1>
    </dataValidation>
    <dataValidation type="list" showInputMessage="1" showErrorMessage="1" sqref="B18:B33" xr:uid="{F938E3EF-06C9-4F82-AA33-ABF1EC1BBCD9}">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52A4D7-2B9F-49FB-B896-A0D74342CCFE}">
          <x14:formula1>
            <xm:f>'Chemical Analysis'!$AA$4:$AA$27</xm:f>
          </x14:formula1>
          <xm:sqref>G3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41F92-1AD3-4127-89E8-7F31C49D19CF}">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-33</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0C962FFF-4FDB-48D2-A131-E8AF5DA197B4}">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68F1ADF-13CA-4C7E-9226-FF8A7D92D702}">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53D4C904-2B80-4C3F-A4CF-8440723CA038}">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D5468A1-4FBD-49CB-AD21-0B75D79E389F}">
          <x14:formula1>
            <xm:f>'Chemical Analysis'!$AA$4:$AA$27</xm:f>
          </x14:formula1>
          <xm:sqref>G3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EF790-ADD9-48F8-8F26-6FD192192DB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-34</v>
      </c>
      <c r="D2" s="271"/>
      <c r="E2" s="272"/>
      <c r="F2" s="247" t="s">
        <v>115</v>
      </c>
      <c r="G2" s="248"/>
      <c r="H2" s="34"/>
      <c r="AB2" s="35"/>
      <c r="AC2" s="2"/>
      <c r="AD2" s="19"/>
    </row>
    <row r="3" spans="1:33" ht="33"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123" t="s">
        <v>179</v>
      </c>
      <c r="C14" s="124"/>
      <c r="D14" s="124"/>
      <c r="E14" s="124"/>
      <c r="F14" s="33"/>
      <c r="G14" s="125"/>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61690CBC-C4B0-41DD-8C21-4EECA6274518}">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334FF01-9C59-4200-BA90-F7374C9738E0}">
      <formula1>#REF!</formula1>
    </dataValidation>
    <dataValidation type="list" showInputMessage="1" showErrorMessage="1" sqref="B18:B33" xr:uid="{BB4806F7-7F31-4120-A444-F2A527E2420C}">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715D2D1-C11D-424A-86A9-571102812D3E}">
          <x14:formula1>
            <xm:f>'Chemical Analysis'!$AA$4:$AA$27</xm:f>
          </x14:formula1>
          <xm:sqref>G3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B036-FB4F-4593-AE45-569D0BC9B836}">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-35</v>
      </c>
      <c r="D2" s="271"/>
      <c r="E2" s="272"/>
      <c r="F2" s="247" t="s">
        <v>115</v>
      </c>
      <c r="G2" s="248"/>
      <c r="H2" s="34"/>
      <c r="AB2" s="35"/>
      <c r="AC2" s="2"/>
      <c r="AD2" s="19"/>
    </row>
    <row r="3" spans="1:33" ht="33"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57D5FAE5-B01F-4AA3-B1D3-0924106C399A}">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954CE9D-EE41-40D1-B0E5-BF19340E6900}">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F7753D5F-B498-4CE3-8BDD-87C22A28418D}">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CDB668-1F61-4A5A-BB36-D4EEAAE4A9FA}">
          <x14:formula1>
            <xm:f>'Chemical Analysis'!$AA$4:$AA$27</xm:f>
          </x14:formula1>
          <xm:sqref>G3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834C-6853-4ABB-881A-6F96A0DA38FE}">
  <dimension ref="A1:AI65"/>
  <sheetViews>
    <sheetView showGridLines="0" showZeros="0" zoomScaleNormal="100" workbookViewId="0">
      <selection activeCell="A23" sqref="A23"/>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-36</v>
      </c>
      <c r="D2" s="271"/>
      <c r="E2" s="272"/>
      <c r="F2" s="247" t="s">
        <v>115</v>
      </c>
      <c r="G2" s="248"/>
      <c r="H2" s="34"/>
      <c r="AB2" s="35"/>
      <c r="AC2" s="2"/>
      <c r="AD2" s="19"/>
    </row>
    <row r="3" spans="1:33" ht="33"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32651BD0-BD28-4C5C-B947-97BAE62B50E9}">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3836C4C-A76C-45DB-BDFD-591550942CE2}">
      <formula1>#REF!</formula1>
    </dataValidation>
    <dataValidation type="list" showInputMessage="1" showErrorMessage="1" sqref="B18:B33" xr:uid="{88F70841-E2D0-4370-B47B-FBCF2CB51F45}">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247CBD-F179-4BE8-82F7-9D01BB49E51F}">
          <x14:formula1>
            <xm:f>'Chemical Analysis'!$AA$4:$AA$27</xm:f>
          </x14:formula1>
          <xm:sqref>G3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774C8-D726-4538-89A1-C5594706B3F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-37</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37536F1A-F57B-49D8-BA6C-8F44DE5CDEA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DE135EB-548A-4404-B5A5-1F898A7604AF}">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FE15A1FE-49C8-4B39-B6BE-DFE00E9FDB7B}">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9B679B-F75A-453C-88CA-05497B8D70E0}">
          <x14:formula1>
            <xm:f>'Chemical Analysis'!$AA$4:$AA$27</xm:f>
          </x14:formula1>
          <xm:sqref>G3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23DA6-35B8-4C85-A5AB-DBD4892BA498}">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-38</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7E034482-19E2-4075-9E7B-AE71F843F42A}">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B8D2946-B440-486D-A74F-74E0F2D8B710}">
      <formula1>#REF!</formula1>
    </dataValidation>
    <dataValidation type="list" showInputMessage="1" showErrorMessage="1" sqref="B18:B33" xr:uid="{1039CE8F-E7EA-4DD7-B309-A94AE55A3502}">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C0EB175-B6EA-4765-B367-A16E508B8A14}">
          <x14:formula1>
            <xm:f>'Chemical Analysis'!$AA$4:$AA$27</xm:f>
          </x14:formula1>
          <xm:sqref>G3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C1" s="236"/>
      <c r="D1" s="237"/>
      <c r="E1" s="237"/>
      <c r="H1" s="31"/>
    </row>
    <row r="2" spans="1:33" ht="33" customHeight="1" thickBot="1" x14ac:dyDescent="0.45">
      <c r="A2" s="31"/>
      <c r="B2" s="194" t="str">
        <f>Date!B2</f>
        <v>010123</v>
      </c>
      <c r="C2" s="244">
        <v>-3</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B20</f>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v>0</v>
      </c>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94E0898-E4B9-49B0-AEEC-C41DEE669E13}">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09738786-BE7D-44B2-B4FC-3B7FE4A072A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BE7F4461-39D0-4E02-87E7-9BFFF324A377}">
      <formula1>#REF!</formula1>
    </dataValidation>
    <dataValidation type="list" showInputMessage="1" showErrorMessage="1" sqref="B18:B33" xr:uid="{F03F4859-3CE9-42E0-9302-68E4C77C103C}">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8AE40A-6A63-4B6B-9259-CFEB2CD0D504}">
          <x14:formula1>
            <xm:f>'Chemical Analysis'!$AA$4:$AA$27</xm:f>
          </x14:formula1>
          <xm:sqref>G3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8F45-59DE-4C0A-8FC0-208D6723DA89}">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-39</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130C6DE5-8B8C-4545-8523-6B1CE98D73E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1BFC9F1-EA4F-4759-8C53-E9A24CCCDB99}">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02791A3E-D70C-419F-B844-72AE79CFB5AD}">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2C0A3F-58A0-450C-8FED-3E5872B68BAC}">
          <x14:formula1>
            <xm:f>'Chemical Analysis'!$AA$4:$AA$27</xm:f>
          </x14:formula1>
          <xm:sqref>G3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6E99-B421-495A-AE88-95FEE87FBEAC}">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-40</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75EB55D4-4BCC-4BF6-A62E-1635906D61BB}">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60E4949-6A86-43D0-BDE8-FB32DF2DE2E7}">
      <formula1>#REF!</formula1>
    </dataValidation>
    <dataValidation type="list" showInputMessage="1" showErrorMessage="1" sqref="B18:B33" xr:uid="{3DB500D1-FAE8-497C-8E9B-AB0D6F68FACF}">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B895F5B-C064-4658-908E-D6E9BE2640DD}">
          <x14:formula1>
            <xm:f>'Chemical Analysis'!$AA$4:$AA$27</xm:f>
          </x14:formula1>
          <xm:sqref>G3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88933-A23A-4EE8-8537-C1D41D529FA1}">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-41</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F6EAFF52-5955-487F-BA2C-343284DD4EF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208FBD4F-ADE7-48DB-8C6C-A2173A3EB476}">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ED6F00D-0F88-4BFB-96BE-BCC4D1DA1AC7}">
      <formula1>#REF!</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1B91DF-A2AD-4634-8B86-D65B967B6B85}">
          <x14:formula1>
            <xm:f>'Chemical Analysis'!$AA$4:$AA$27</xm:f>
          </x14:formula1>
          <xm:sqref>G3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1191-C6C4-48DC-BC8C-E8A446F61E5E}">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5.6" customHeight="1" thickBot="1" x14ac:dyDescent="0.55000000000000004">
      <c r="A1" s="31"/>
      <c r="B1" s="31"/>
      <c r="C1" s="236"/>
      <c r="D1" s="237"/>
      <c r="E1" s="237"/>
      <c r="F1" s="32"/>
      <c r="G1" s="31"/>
      <c r="H1" s="31"/>
    </row>
    <row r="2" spans="1:33" ht="33" customHeight="1" thickBot="1" x14ac:dyDescent="0.45">
      <c r="A2" s="31"/>
      <c r="B2" s="194" t="str">
        <f>Date!B2</f>
        <v>010123</v>
      </c>
      <c r="C2" s="244">
        <v>-42</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F8CE185-BE0F-478E-B159-C181310C37DE}">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84B9D9B-53C3-40B3-B514-845C065838A4}">
      <formula1>#REF!</formula1>
    </dataValidation>
    <dataValidation type="list" showInputMessage="1" showErrorMessage="1" sqref="B18:B33" xr:uid="{3DDD210F-64BA-4F83-9007-32EBA752CF2E}">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5C8C0-D0D3-4066-970A-09AD00A9E862}">
          <x14:formula1>
            <xm:f>'Chemical Analysis'!$AA$4:$AA$27</xm:f>
          </x14:formula1>
          <xm:sqref>G3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7791-C874-4750-B7B2-FDBDB35E5263}">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-43</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9004637C-65CC-45B2-A2BD-7A0F050D79F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958D75D-DC4C-4AFA-BE27-B4D9D3B56BC3}">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2DF73F5C-5F1A-417E-9320-810411C77DAA}">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97B2C3-B242-44FA-8ADB-758E4BA8A91B}">
          <x14:formula1>
            <xm:f>'Chemical Analysis'!$AA$4:$AA$27</xm:f>
          </x14:formula1>
          <xm:sqref>G3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2742C-254A-46BD-8E70-A9DD5963154C}">
  <dimension ref="A1:AI65"/>
  <sheetViews>
    <sheetView showGridLines="0" showZeros="0" zoomScaleNormal="100" workbookViewId="0">
      <selection activeCell="C18" sqref="C18"/>
    </sheetView>
  </sheetViews>
  <sheetFormatPr defaultRowHeight="20.149999999999999" x14ac:dyDescent="0.5"/>
  <cols>
    <col min="1" max="1" width="17.2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-44</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37DD4CB6-35F9-4AB5-A526-8270B90FEF25}">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D02E6D1-BC42-49AD-BB81-EE8223D1E438}">
      <formula1>#REF!</formula1>
    </dataValidation>
    <dataValidation type="list" showInputMessage="1" showErrorMessage="1" sqref="B18:B33" xr:uid="{6A7DF9D3-1845-401B-ADE9-20FF3067E4CF}">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22518A-7F20-4955-B175-470E70690C92}">
          <x14:formula1>
            <xm:f>'Chemical Analysis'!$AA$4:$AA$27</xm:f>
          </x14:formula1>
          <xm:sqref>G3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BDB2-C772-4C85-9D58-CBC63C707D6C}">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-45</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DFA10066-113E-4E1D-A312-B8A880EE45A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355CAF3-651D-4BEC-A995-4B401C4D5073}">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CE75CAE-C977-4A5E-A2A7-6AEA547FAB6C}">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38A3D4-5B79-4FF0-A706-3934A3C508B2}">
          <x14:formula1>
            <xm:f>'Chemical Analysis'!$AA$4:$AA$27</xm:f>
          </x14:formula1>
          <xm:sqref>G3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AE30B-5EDA-427D-9C18-46B8C92D5EC0}">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-46</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8D0696FF-8136-4F34-802D-ABD01005B96B}">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C955803-3A30-4313-BFB7-CF55BCFB8346}">
      <formula1>#REF!</formula1>
    </dataValidation>
    <dataValidation type="list" showInputMessage="1" showErrorMessage="1" sqref="B18:B33" xr:uid="{6E000B02-0425-425C-BB97-355DAFD891F5}">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757ADE-13C7-4FC8-9471-A99570300494}">
          <x14:formula1>
            <xm:f>'Chemical Analysis'!$AA$4:$AA$27</xm:f>
          </x14:formula1>
          <xm:sqref>G3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635A0-3EEB-44A1-BD8F-6D1E692017DB}">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-47</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B83891B5-2C6F-4A89-81AD-62AF113EC3E2}">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634F630-8E40-437F-AD15-D17AC7351E7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43AAB6A6-ADA1-4D89-A814-C807EB945B31}">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EB08AE-4CA5-4D94-B0A5-8761FE50521A}">
          <x14:formula1>
            <xm:f>'Chemical Analysis'!$AA$4:$AA$27</xm:f>
          </x14:formula1>
          <xm:sqref>G3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9F60C-96BC-4A74-B033-0E63EB7C4DC2}">
  <dimension ref="A1:AI65"/>
  <sheetViews>
    <sheetView showGridLines="0" showZeros="0" zoomScaleNormal="100" workbookViewId="0">
      <selection activeCell="C18" sqref="C18"/>
    </sheetView>
  </sheetViews>
  <sheetFormatPr defaultRowHeight="20.149999999999999" x14ac:dyDescent="0.5"/>
  <cols>
    <col min="1" max="1" width="17.2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-48</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35BE11FF-61C9-4F41-A66A-D42D64C2ACB8}">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49961BB-381D-434B-87F3-BC94AC2DAF57}">
      <formula1>#REF!</formula1>
    </dataValidation>
    <dataValidation type="list" showInputMessage="1" showErrorMessage="1" sqref="B18:B33" xr:uid="{6147E2C0-2DFD-4A78-B6D9-3869AEDE6234}">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DC0170-2F7C-4CEE-BB74-67E7DB358030}">
          <x14:formula1>
            <xm:f>'Chemical Analysis'!$AA$4:$AA$27</xm:f>
          </x14:formula1>
          <xm:sqref>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C1" s="236"/>
      <c r="D1" s="237"/>
      <c r="E1" s="237"/>
      <c r="H1" s="31"/>
    </row>
    <row r="2" spans="1:33" ht="33" customHeight="1" thickBot="1" x14ac:dyDescent="0.45">
      <c r="A2" s="31"/>
      <c r="B2" s="194" t="str">
        <f>Date!B2</f>
        <v>010123</v>
      </c>
      <c r="C2" s="244">
        <v>-4</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v>0</v>
      </c>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F3AC6D45-F4BE-45FB-9ED8-0340942D330C}">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396F32C9-6C15-49FC-B2C7-D9AD7DAD1CD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C7A4A13-3E1E-4C39-A18C-282AB38DFE26}">
      <formula1>#REF!</formula1>
    </dataValidation>
    <dataValidation type="list" showInputMessage="1" showErrorMessage="1" sqref="B18:B33" xr:uid="{E2E81A0B-7824-45FF-8FE5-5E1E98E1B8FD}">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7E192A1-02EE-4B05-8765-30E18C033F2D}">
          <x14:formula1>
            <xm:f>'Chemical Analysis'!$AA$4:$AA$27</xm:f>
          </x14:formula1>
          <xm:sqref>G3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D7AD3-CB5C-4975-AE5B-16FF8518CF01}">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0" width="8" bestFit="1" customWidth="1"/>
    <col min="21" max="21" width="7.84375" customWidth="1"/>
    <col min="22" max="22" width="8.3046875" customWidth="1"/>
    <col min="23"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-49</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299999999999997" customHeight="1" thickBot="1" x14ac:dyDescent="1.1000000000000001">
      <c r="A14" s="31"/>
      <c r="B14" s="225" t="s">
        <v>179</v>
      </c>
      <c r="C14" s="226"/>
      <c r="D14" s="226"/>
      <c r="E14" s="226"/>
      <c r="F14" s="227"/>
      <c r="G14" s="228"/>
      <c r="H14" s="31"/>
      <c r="AB14" s="40"/>
    </row>
    <row r="15" spans="1:33" ht="25.75" customHeight="1"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showInputMessage="1" showErrorMessage="1" sqref="B18:B33" xr:uid="{AAB4BB62-E947-4691-BDC6-B39AA5C86CD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4D04200-741B-411E-BD55-D24C47A44AAA}">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2D4853DD-0106-441B-BBBC-734EA8AA0067}">
      <formula1>#REF!</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EC5483F-6550-46D4-B730-DB00018BF959}">
          <x14:formula1>
            <xm:f>'Chemical Analysis'!$AA$4:$AA$27</xm:f>
          </x14:formula1>
          <xm:sqref>G3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01A84-82C5-470A-953C-7F6AB3E0F940}">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0" width="8" bestFit="1" customWidth="1"/>
    <col min="21" max="21" width="7.921875"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9.074218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9.074218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9.074218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9.074218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9.074218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9.074218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9.074218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9.074218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9.074218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9.074218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9.074218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9.074218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9.074218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9.074218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9.074218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9.074218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9.074218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9.074218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9.074218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9.074218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9.074218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9.074218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9.074218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9.074218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9.074218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9.074218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9.074218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9.074218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9.074218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9.074218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9.074218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9.074218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9.074218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9.074218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9.074218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9.074218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9.074218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9.074218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9.074218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9.074218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9.074218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9.074218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9.074218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9.074218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9.074218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9.074218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9.074218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9.074218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9.074218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9.074218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9.074218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9.074218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9.074218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9.074218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9.074218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9.074218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9.074218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9.074218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9.074218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9.074218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9.074218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9.074218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9.074218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9.074218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-50</v>
      </c>
      <c r="D2" s="271"/>
      <c r="E2" s="272"/>
      <c r="F2" s="247" t="s">
        <v>115</v>
      </c>
      <c r="G2" s="248"/>
      <c r="H2" s="34"/>
      <c r="AB2" s="35"/>
      <c r="AC2" s="2"/>
      <c r="AD2" s="19"/>
    </row>
    <row r="3" spans="1:33" ht="31.7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75"/>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6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299999999999997" customHeight="1" thickBot="1" x14ac:dyDescent="1.1000000000000001">
      <c r="A14" s="31"/>
      <c r="B14" s="225" t="s">
        <v>179</v>
      </c>
      <c r="C14" s="226"/>
      <c r="D14" s="226"/>
      <c r="E14" s="226"/>
      <c r="F14" s="227"/>
      <c r="G14" s="228"/>
      <c r="H14" s="31"/>
      <c r="AB14" s="40"/>
    </row>
    <row r="15" spans="1:33" ht="25.75" customHeight="1"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33" si="0">C18/$Y$56*100</f>
        <v>39.603960396039604</v>
      </c>
      <c r="F18" s="95" t="str">
        <f>B18</f>
        <v>Neph Sy</v>
      </c>
      <c r="G18" s="96">
        <f t="shared" ref="G18:G33" si="1">E18*$G$17/100</f>
        <v>39.603960396039604</v>
      </c>
      <c r="H18" s="31"/>
      <c r="AD18" s="33"/>
      <c r="AE18" s="49"/>
    </row>
    <row r="19" spans="1:31" x14ac:dyDescent="0.5">
      <c r="A19" s="31"/>
      <c r="B19" s="92" t="s">
        <v>46</v>
      </c>
      <c r="C19" s="93">
        <v>20</v>
      </c>
      <c r="D19" s="97" t="str">
        <f t="shared" ref="D19:D33"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33"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 t="shared" si="2"/>
        <v>0</v>
      </c>
      <c r="E30" s="98">
        <f t="shared" si="0"/>
        <v>0</v>
      </c>
      <c r="F30" s="97">
        <f t="shared" si="3"/>
        <v>0</v>
      </c>
      <c r="G30" s="98">
        <f t="shared" si="1"/>
        <v>0</v>
      </c>
      <c r="H30" s="53"/>
      <c r="I30" s="16"/>
      <c r="AE30" s="49"/>
    </row>
    <row r="31" spans="1:31" x14ac:dyDescent="0.5">
      <c r="A31" s="31"/>
      <c r="B31" s="92">
        <v>0</v>
      </c>
      <c r="C31" s="93">
        <v>0</v>
      </c>
      <c r="D31" s="97">
        <f t="shared" si="2"/>
        <v>0</v>
      </c>
      <c r="E31" s="98">
        <f t="shared" si="0"/>
        <v>0</v>
      </c>
      <c r="F31" s="97">
        <f t="shared" si="3"/>
        <v>0</v>
      </c>
      <c r="G31" s="98">
        <f t="shared" si="1"/>
        <v>0</v>
      </c>
      <c r="H31" s="54"/>
      <c r="AE31" s="49"/>
    </row>
    <row r="32" spans="1:31" x14ac:dyDescent="0.5">
      <c r="A32" s="31"/>
      <c r="B32" s="92">
        <v>0</v>
      </c>
      <c r="C32" s="93">
        <v>0</v>
      </c>
      <c r="D32" s="97">
        <f t="shared" si="2"/>
        <v>0</v>
      </c>
      <c r="E32" s="98">
        <f t="shared" si="0"/>
        <v>0</v>
      </c>
      <c r="F32" s="97">
        <f t="shared" si="3"/>
        <v>0</v>
      </c>
      <c r="G32" s="98">
        <f t="shared" si="1"/>
        <v>0</v>
      </c>
      <c r="H32" s="54"/>
      <c r="AD32" s="49"/>
    </row>
    <row r="33" spans="1:35" ht="20.6" thickBot="1" x14ac:dyDescent="0.55000000000000004">
      <c r="A33" s="31"/>
      <c r="B33" s="229">
        <v>0</v>
      </c>
      <c r="C33" s="230">
        <v>0</v>
      </c>
      <c r="D33" s="231">
        <f t="shared" si="2"/>
        <v>0</v>
      </c>
      <c r="E33" s="232">
        <f t="shared" si="0"/>
        <v>0</v>
      </c>
      <c r="F33" s="231">
        <f t="shared" si="3"/>
        <v>0</v>
      </c>
      <c r="G33" s="232">
        <f t="shared" si="1"/>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C1:E1"/>
    <mergeCell ref="C2:E2"/>
    <mergeCell ref="F2:G2"/>
    <mergeCell ref="B4:C4"/>
    <mergeCell ref="D4:E4"/>
    <mergeCell ref="F4:G4"/>
    <mergeCell ref="B3:C3"/>
    <mergeCell ref="W4:X5"/>
    <mergeCell ref="Y4:Y5"/>
    <mergeCell ref="AA4:AB5"/>
    <mergeCell ref="AC4:AC5"/>
    <mergeCell ref="D5:E5"/>
    <mergeCell ref="F5:G5"/>
    <mergeCell ref="B16:B17"/>
    <mergeCell ref="W6:X8"/>
    <mergeCell ref="Y6:Z8"/>
    <mergeCell ref="AA6:AB8"/>
    <mergeCell ref="AC6:AD8"/>
    <mergeCell ref="C15:C17"/>
    <mergeCell ref="E15:E17"/>
    <mergeCell ref="G15:G16"/>
  </mergeCells>
  <dataValidations count="3">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8B7A3C95-3830-4C42-ACF5-A35E5631BF00}">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F0B40CC-49DE-48A2-A074-E0BE1B69D02B}">
      <formula1>#REF!</formula1>
    </dataValidation>
    <dataValidation type="list" showInputMessage="1" showErrorMessage="1" sqref="B18:B33" xr:uid="{9F35B6B3-B685-4FF5-B0D3-49359C2BCC32}">
      <formula1>Chem</formula1>
    </dataValidation>
  </dataValidations>
  <pageMargins left="0.7" right="0.7" top="0.75" bottom="0.75" header="0.3" footer="0.3"/>
  <pageSetup paperSize="9" orientation="portrait" r:id="rId1"/>
  <ignoredErrors>
    <ignoredError sqref="E11 B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107BC39-A9D0-4D70-9038-0545B1D5D84E}">
          <x14:formula1>
            <xm:f>'Chemical Analysis'!$AA$4:$AA$27</xm:f>
          </x14:formula1>
          <xm:sqref>G3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2"/>
  <sheetViews>
    <sheetView topLeftCell="B1" workbookViewId="0">
      <selection activeCell="G18" sqref="G18"/>
    </sheetView>
  </sheetViews>
  <sheetFormatPr defaultColWidth="8.84375" defaultRowHeight="12.45" x14ac:dyDescent="0.3"/>
  <cols>
    <col min="2" max="2" width="52.69140625" customWidth="1"/>
  </cols>
  <sheetData>
    <row r="2" spans="2:2" ht="90" x14ac:dyDescent="2">
      <c r="B2" s="15" t="s">
        <v>160</v>
      </c>
    </row>
  </sheetData>
  <pageMargins left="0.7" right="0.7" top="0.75" bottom="0.75" header="0.3" footer="0.3"/>
  <pageSetup orientation="portrait"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Q307"/>
  <sheetViews>
    <sheetView showZeros="0" zoomScaleNormal="100" zoomScalePageLayoutView="80" workbookViewId="0">
      <selection activeCell="D5" sqref="D5"/>
    </sheetView>
  </sheetViews>
  <sheetFormatPr defaultColWidth="8.84375" defaultRowHeight="12.45" x14ac:dyDescent="0.3"/>
  <cols>
    <col min="2" max="2" width="2.69140625" customWidth="1"/>
    <col min="3" max="3" width="17.07421875" style="1" bestFit="1" customWidth="1"/>
    <col min="4" max="4" width="19.53515625" style="2" customWidth="1"/>
    <col min="5" max="5" width="2.69140625" customWidth="1"/>
    <col min="6" max="6" width="17.07421875" style="1" bestFit="1" customWidth="1"/>
    <col min="7" max="7" width="13.07421875" style="2" bestFit="1" customWidth="1"/>
    <col min="8" max="8" width="2.3046875" customWidth="1"/>
    <col min="9" max="9" width="16.3046875" style="1" bestFit="1" customWidth="1"/>
    <col min="10" max="10" width="13" style="2" bestFit="1" customWidth="1"/>
    <col min="11" max="11" width="2.3046875" customWidth="1"/>
    <col min="12" max="12" width="18.3046875" style="1" bestFit="1" customWidth="1"/>
    <col min="13" max="13" width="18.69140625" style="2" bestFit="1" customWidth="1"/>
    <col min="14" max="14" width="2.3046875" customWidth="1"/>
    <col min="15" max="15" width="19.3046875" style="1" bestFit="1" customWidth="1"/>
    <col min="16" max="16" width="16" style="2" bestFit="1" customWidth="1"/>
    <col min="17" max="17" width="2.3046875" customWidth="1"/>
  </cols>
  <sheetData>
    <row r="1" spans="2:17" ht="12.9" thickBot="1" x14ac:dyDescent="0.35"/>
    <row r="2" spans="2:17" ht="12.9" thickBot="1" x14ac:dyDescent="0.35">
      <c r="B2" s="3"/>
      <c r="C2" s="4"/>
      <c r="D2" s="5"/>
      <c r="E2" s="6"/>
      <c r="F2" s="4"/>
      <c r="G2" s="5"/>
      <c r="H2" s="6"/>
      <c r="I2" s="4"/>
      <c r="J2" s="5"/>
      <c r="K2" s="6"/>
      <c r="L2" s="4"/>
      <c r="M2" s="5"/>
      <c r="N2" s="6"/>
      <c r="O2" s="4"/>
      <c r="P2" s="5"/>
      <c r="Q2" s="7"/>
    </row>
    <row r="3" spans="2:17" ht="14.25" customHeight="1" thickBot="1" x14ac:dyDescent="0.35">
      <c r="B3" s="8"/>
      <c r="C3" s="220">
        <v>1</v>
      </c>
      <c r="D3" s="221"/>
      <c r="E3" s="10"/>
      <c r="F3" s="220">
        <v>2</v>
      </c>
      <c r="G3" s="221"/>
      <c r="H3" s="10"/>
      <c r="I3" s="220">
        <v>3</v>
      </c>
      <c r="J3" s="221"/>
      <c r="K3" s="10"/>
      <c r="L3" s="220">
        <v>4</v>
      </c>
      <c r="M3" s="221"/>
      <c r="N3" s="10"/>
      <c r="O3" s="220">
        <v>5</v>
      </c>
      <c r="P3" s="221"/>
      <c r="Q3" s="11"/>
    </row>
    <row r="4" spans="2:17" ht="12.9" thickBot="1" x14ac:dyDescent="0.35">
      <c r="B4" s="8"/>
      <c r="C4" s="115" t="str">
        <f>Date!B2</f>
        <v>010123</v>
      </c>
      <c r="D4" s="116">
        <f>'1'!$C$2</f>
        <v>-1</v>
      </c>
      <c r="E4" s="9"/>
      <c r="F4" s="115" t="str">
        <f>Date!B2</f>
        <v>010123</v>
      </c>
      <c r="G4" s="116">
        <f>'2'!$C$2</f>
        <v>-2</v>
      </c>
      <c r="H4" s="10"/>
      <c r="I4" s="115" t="str">
        <f>Date!B2</f>
        <v>010123</v>
      </c>
      <c r="J4" s="116">
        <f>'3'!$C$2</f>
        <v>-3</v>
      </c>
      <c r="K4" s="10"/>
      <c r="L4" s="115" t="str">
        <f>Date!B2</f>
        <v>010123</v>
      </c>
      <c r="M4" s="116">
        <f>'4'!$C$2</f>
        <v>-4</v>
      </c>
      <c r="N4" s="10"/>
      <c r="O4" s="115" t="str">
        <f>Date!B2</f>
        <v>010123</v>
      </c>
      <c r="P4" s="116">
        <f>'5'!$C$2</f>
        <v>-5</v>
      </c>
      <c r="Q4" s="11"/>
    </row>
    <row r="5" spans="2:17" x14ac:dyDescent="0.3">
      <c r="B5" s="8"/>
      <c r="C5" s="117" t="str">
        <f>'1'!$F$18</f>
        <v>Neph Sy</v>
      </c>
      <c r="D5" s="118">
        <f>'1'!$G$18</f>
        <v>39.603960396039604</v>
      </c>
      <c r="E5" s="16"/>
      <c r="F5" s="117" t="str">
        <f>'2'!$F$18</f>
        <v>Neph Sy</v>
      </c>
      <c r="G5" s="118">
        <f>'2'!$G$18</f>
        <v>43.564356435643568</v>
      </c>
      <c r="H5" s="16"/>
      <c r="I5" s="119" t="str">
        <f>'3'!$F$18</f>
        <v>Neph Sy</v>
      </c>
      <c r="J5" s="118">
        <f>'3'!$G$18</f>
        <v>39.603960396039604</v>
      </c>
      <c r="K5" s="16"/>
      <c r="L5" s="117" t="str">
        <f>'4'!$F$18</f>
        <v>Neph Sy</v>
      </c>
      <c r="M5" s="118">
        <f>'4'!$G$18</f>
        <v>39.603960396039604</v>
      </c>
      <c r="N5" s="16"/>
      <c r="O5" s="119" t="str">
        <f>'5'!$F$18</f>
        <v>Neph Sy</v>
      </c>
      <c r="P5" s="118">
        <f>'5'!$G$18</f>
        <v>39.603960396039604</v>
      </c>
      <c r="Q5" s="11"/>
    </row>
    <row r="6" spans="2:17" x14ac:dyDescent="0.3">
      <c r="B6" s="8"/>
      <c r="C6" s="17" t="str">
        <f>'1'!$F$19</f>
        <v>Whiting</v>
      </c>
      <c r="D6" s="21">
        <f>'1'!$G$19</f>
        <v>19.801980198019802</v>
      </c>
      <c r="E6" s="16"/>
      <c r="F6" s="17" t="str">
        <f>'2'!$F$19</f>
        <v>Whiting</v>
      </c>
      <c r="G6" s="21">
        <f>'2'!$G$19</f>
        <v>21.782178217821784</v>
      </c>
      <c r="H6" s="16"/>
      <c r="I6" s="120" t="str">
        <f>'3'!$F$19</f>
        <v>Whiting</v>
      </c>
      <c r="J6" s="21">
        <f>'3'!$G$19</f>
        <v>19.801980198019802</v>
      </c>
      <c r="K6" s="16"/>
      <c r="L6" s="17" t="str">
        <f>'4'!$F$19</f>
        <v>Whiting</v>
      </c>
      <c r="M6" s="21">
        <f>'4'!$G$19</f>
        <v>19.801980198019802</v>
      </c>
      <c r="N6" s="16"/>
      <c r="O6" s="120" t="str">
        <f>'5'!$F$19</f>
        <v>Whiting</v>
      </c>
      <c r="P6" s="21">
        <f>'5'!$G$19</f>
        <v>19.801980198019802</v>
      </c>
      <c r="Q6" s="11"/>
    </row>
    <row r="7" spans="2:17" x14ac:dyDescent="0.3">
      <c r="B7" s="8"/>
      <c r="C7" s="17" t="str">
        <f>'1'!$F$20</f>
        <v>EPK</v>
      </c>
      <c r="D7" s="21">
        <f>'1'!$G$20</f>
        <v>9.9009900990099009</v>
      </c>
      <c r="E7" s="16"/>
      <c r="F7" s="17" t="str">
        <f>'2'!$F$20</f>
        <v>EPK</v>
      </c>
      <c r="G7" s="21">
        <f>'2'!$G$20</f>
        <v>10.891089108910892</v>
      </c>
      <c r="H7" s="16"/>
      <c r="I7" s="120" t="str">
        <f>'3'!$F$20</f>
        <v>EPK</v>
      </c>
      <c r="J7" s="21">
        <f>'3'!$G$20</f>
        <v>9.9009900990099009</v>
      </c>
      <c r="K7" s="16"/>
      <c r="L7" s="17" t="str">
        <f>'4'!$F$20</f>
        <v>EPK</v>
      </c>
      <c r="M7" s="21">
        <f>'4'!$G$20</f>
        <v>9.9009900990099009</v>
      </c>
      <c r="N7" s="16"/>
      <c r="O7" s="120" t="str">
        <f>'5'!$F$20</f>
        <v>EPK</v>
      </c>
      <c r="P7" s="21">
        <f>'5'!$G$20</f>
        <v>9.9009900990099009</v>
      </c>
      <c r="Q7" s="11"/>
    </row>
    <row r="8" spans="2:17" x14ac:dyDescent="0.3">
      <c r="B8" s="8"/>
      <c r="C8" s="17" t="str">
        <f>'1'!$F$21</f>
        <v>Flint</v>
      </c>
      <c r="D8" s="21">
        <f>'1'!$G$21</f>
        <v>29.702970297029701</v>
      </c>
      <c r="E8" s="16"/>
      <c r="F8" s="17" t="str">
        <f>'2'!$F$21</f>
        <v>Flint</v>
      </c>
      <c r="G8" s="21">
        <f>'2'!$G$21</f>
        <v>32.67326732673267</v>
      </c>
      <c r="H8" s="16"/>
      <c r="I8" s="120" t="str">
        <f>'3'!$F$21</f>
        <v>Flint</v>
      </c>
      <c r="J8" s="21">
        <f>'3'!$G$21</f>
        <v>29.702970297029701</v>
      </c>
      <c r="K8" s="16"/>
      <c r="L8" s="17" t="str">
        <f>'4'!$F$21</f>
        <v>Flint</v>
      </c>
      <c r="M8" s="21">
        <f>'4'!$G$21</f>
        <v>29.702970297029701</v>
      </c>
      <c r="N8" s="16"/>
      <c r="O8" s="120" t="str">
        <f>'5'!$F$21</f>
        <v>Flint</v>
      </c>
      <c r="P8" s="21">
        <f>'5'!$G$21</f>
        <v>29.702970297029701</v>
      </c>
      <c r="Q8" s="11"/>
    </row>
    <row r="9" spans="2:17" x14ac:dyDescent="0.3">
      <c r="B9" s="8"/>
      <c r="C9" s="17">
        <f>'1'!$F$22</f>
        <v>0</v>
      </c>
      <c r="D9" s="21">
        <f>'1'!$G$22</f>
        <v>0</v>
      </c>
      <c r="E9" s="16"/>
      <c r="F9" s="17">
        <f>'2'!$F$22</f>
        <v>0</v>
      </c>
      <c r="G9" s="21">
        <f>'2'!$G$22</f>
        <v>0</v>
      </c>
      <c r="H9" s="16"/>
      <c r="I9" s="120">
        <f>'3'!$F$22</f>
        <v>0</v>
      </c>
      <c r="J9" s="21">
        <f>'3'!$G$22</f>
        <v>0</v>
      </c>
      <c r="K9" s="16"/>
      <c r="L9" s="17">
        <f>'4'!$F$22</f>
        <v>0</v>
      </c>
      <c r="M9" s="21">
        <f>'4'!$G$22</f>
        <v>0</v>
      </c>
      <c r="N9" s="16"/>
      <c r="O9" s="120">
        <f>'5'!$F$22</f>
        <v>0</v>
      </c>
      <c r="P9" s="21">
        <f>'5'!$G$22</f>
        <v>0</v>
      </c>
      <c r="Q9" s="11"/>
    </row>
    <row r="10" spans="2:17" x14ac:dyDescent="0.3">
      <c r="B10" s="8"/>
      <c r="C10" s="17" t="str">
        <f>'1'!$F$23</f>
        <v>Titanium Dioxide</v>
      </c>
      <c r="D10" s="21">
        <f>'1'!$G$23</f>
        <v>0.99009900990099009</v>
      </c>
      <c r="E10" s="16"/>
      <c r="F10" s="17" t="str">
        <f>'2'!$F$23</f>
        <v>Titanium Dioxide</v>
      </c>
      <c r="G10" s="21">
        <f>'2'!$G$23</f>
        <v>1.0891089108910892</v>
      </c>
      <c r="H10" s="16"/>
      <c r="I10" s="120" t="str">
        <f>'3'!$F$23</f>
        <v>Titanium Dioxide</v>
      </c>
      <c r="J10" s="21">
        <f>'3'!$G$23</f>
        <v>0.99009900990099009</v>
      </c>
      <c r="K10" s="16"/>
      <c r="L10" s="17" t="str">
        <f>'4'!$F$23</f>
        <v>Titanium Dioxide</v>
      </c>
      <c r="M10" s="21">
        <f>'4'!$G$23</f>
        <v>0.99009900990099009</v>
      </c>
      <c r="N10" s="10"/>
      <c r="O10" s="120" t="str">
        <f>'5'!$F$23</f>
        <v>Titanium Dioxide</v>
      </c>
      <c r="P10" s="21">
        <f>'5'!$G$23</f>
        <v>0.99009900990099009</v>
      </c>
      <c r="Q10" s="11"/>
    </row>
    <row r="11" spans="2:17" x14ac:dyDescent="0.3">
      <c r="B11" s="8"/>
      <c r="C11" s="17">
        <f>'1'!$F$24</f>
        <v>0</v>
      </c>
      <c r="D11" s="21">
        <f>'1'!$G$24</f>
        <v>0</v>
      </c>
      <c r="E11" s="16"/>
      <c r="F11" s="17">
        <f>'2'!$F$24</f>
        <v>0</v>
      </c>
      <c r="G11" s="21">
        <f>'2'!$G$24</f>
        <v>0</v>
      </c>
      <c r="H11" s="16"/>
      <c r="I11" s="120">
        <f>'3'!$F$24</f>
        <v>0</v>
      </c>
      <c r="J11" s="21">
        <f>'3'!$G$24</f>
        <v>0</v>
      </c>
      <c r="K11" s="16"/>
      <c r="L11" s="17">
        <f>'4'!$F$24</f>
        <v>0</v>
      </c>
      <c r="M11" s="21">
        <f>'4'!$G$24</f>
        <v>0</v>
      </c>
      <c r="N11" s="10"/>
      <c r="O11" s="120">
        <f>'5'!$F$24</f>
        <v>0</v>
      </c>
      <c r="P11" s="21">
        <f>'5'!$G$24</f>
        <v>0</v>
      </c>
      <c r="Q11" s="11"/>
    </row>
    <row r="12" spans="2:17" x14ac:dyDescent="0.3">
      <c r="B12" s="8"/>
      <c r="C12" s="17">
        <f>'1'!$F$25</f>
        <v>0</v>
      </c>
      <c r="D12" s="21">
        <f>'1'!$G$25</f>
        <v>0</v>
      </c>
      <c r="E12" s="16"/>
      <c r="F12" s="17">
        <f>'2'!$F$25</f>
        <v>0</v>
      </c>
      <c r="G12" s="21">
        <f>'2'!$G$25</f>
        <v>0</v>
      </c>
      <c r="H12" s="16"/>
      <c r="I12" s="120">
        <f>'3'!$F$25</f>
        <v>0</v>
      </c>
      <c r="J12" s="21">
        <f>'3'!$G$25</f>
        <v>0</v>
      </c>
      <c r="K12" s="16"/>
      <c r="L12" s="17">
        <f>'4'!$F$25</f>
        <v>0</v>
      </c>
      <c r="M12" s="21">
        <f>'4'!$G$25</f>
        <v>0</v>
      </c>
      <c r="N12" s="10"/>
      <c r="O12" s="120">
        <f>'5'!$F$25</f>
        <v>0</v>
      </c>
      <c r="P12" s="21">
        <f>'5'!$G$25</f>
        <v>0</v>
      </c>
      <c r="Q12" s="11"/>
    </row>
    <row r="13" spans="2:17" x14ac:dyDescent="0.3">
      <c r="B13" s="8"/>
      <c r="C13" s="17">
        <f>'1'!$F$26</f>
        <v>0</v>
      </c>
      <c r="D13" s="21">
        <f>'1'!$G$26</f>
        <v>0</v>
      </c>
      <c r="E13" s="16"/>
      <c r="F13" s="17">
        <f>'2'!$F$26</f>
        <v>0</v>
      </c>
      <c r="G13" s="21">
        <f>'2'!$G$26</f>
        <v>0</v>
      </c>
      <c r="H13" s="16"/>
      <c r="I13" s="120">
        <f>'3'!$F$26</f>
        <v>0</v>
      </c>
      <c r="J13" s="21">
        <f>'3'!$G$26</f>
        <v>0</v>
      </c>
      <c r="K13" s="16"/>
      <c r="L13" s="17">
        <f>'4'!$F$26</f>
        <v>0</v>
      </c>
      <c r="M13" s="21">
        <f>'4'!$G$26</f>
        <v>0</v>
      </c>
      <c r="N13" s="10"/>
      <c r="O13" s="120">
        <f>'5'!$F$26</f>
        <v>0</v>
      </c>
      <c r="P13" s="21">
        <f>'5'!$G$26</f>
        <v>0</v>
      </c>
      <c r="Q13" s="11"/>
    </row>
    <row r="14" spans="2:17" x14ac:dyDescent="0.3">
      <c r="B14" s="8"/>
      <c r="C14" s="17">
        <f>'1'!$F$27</f>
        <v>0</v>
      </c>
      <c r="D14" s="21">
        <f>'1'!$G$27</f>
        <v>0</v>
      </c>
      <c r="E14" s="16"/>
      <c r="F14" s="17">
        <f>'2'!$F$27</f>
        <v>0</v>
      </c>
      <c r="G14" s="21">
        <f>'2'!$G$27</f>
        <v>0</v>
      </c>
      <c r="H14" s="16"/>
      <c r="I14" s="120">
        <f>'3'!$F$27</f>
        <v>0</v>
      </c>
      <c r="J14" s="21">
        <f>'3'!$G$27</f>
        <v>0</v>
      </c>
      <c r="K14" s="16"/>
      <c r="L14" s="17">
        <f>'4'!$F$27</f>
        <v>0</v>
      </c>
      <c r="M14" s="21">
        <f>'4'!$G$27</f>
        <v>0</v>
      </c>
      <c r="N14" s="10"/>
      <c r="O14" s="120">
        <f>'5'!$F$27</f>
        <v>0</v>
      </c>
      <c r="P14" s="21">
        <f>'5'!$G$27</f>
        <v>0</v>
      </c>
      <c r="Q14" s="11"/>
    </row>
    <row r="15" spans="2:17" x14ac:dyDescent="0.3">
      <c r="B15" s="8"/>
      <c r="C15" s="17">
        <f>'1'!$F$28</f>
        <v>0</v>
      </c>
      <c r="D15" s="21">
        <f>'1'!$G$28</f>
        <v>0</v>
      </c>
      <c r="E15" s="16"/>
      <c r="F15" s="17">
        <f>'2'!$F$28</f>
        <v>0</v>
      </c>
      <c r="G15" s="21">
        <f>'2'!$G$28</f>
        <v>0</v>
      </c>
      <c r="H15" s="16"/>
      <c r="I15" s="120">
        <f>'3'!$F$28</f>
        <v>0</v>
      </c>
      <c r="J15" s="21">
        <f>'3'!$G$28</f>
        <v>0</v>
      </c>
      <c r="K15" s="16"/>
      <c r="L15" s="17">
        <f>'4'!$F$28</f>
        <v>0</v>
      </c>
      <c r="M15" s="21">
        <f>'4'!$G$28</f>
        <v>0</v>
      </c>
      <c r="N15" s="10"/>
      <c r="O15" s="120">
        <f>'5'!$F$28</f>
        <v>0</v>
      </c>
      <c r="P15" s="21">
        <f>'5'!$G$28</f>
        <v>0</v>
      </c>
      <c r="Q15" s="11"/>
    </row>
    <row r="16" spans="2:17" x14ac:dyDescent="0.3">
      <c r="B16" s="8"/>
      <c r="C16" s="17">
        <f>'1'!$F$29</f>
        <v>0</v>
      </c>
      <c r="D16" s="21">
        <f>'1'!$G$29</f>
        <v>0</v>
      </c>
      <c r="E16" s="16"/>
      <c r="F16" s="17">
        <f>'2'!$F$29</f>
        <v>0</v>
      </c>
      <c r="G16" s="21">
        <f>'2'!$G$29</f>
        <v>0</v>
      </c>
      <c r="H16" s="16"/>
      <c r="I16" s="120">
        <f>'3'!$F$29</f>
        <v>0</v>
      </c>
      <c r="J16" s="21">
        <f>'3'!$G$29</f>
        <v>0</v>
      </c>
      <c r="K16" s="16"/>
      <c r="L16" s="17">
        <f>'4'!$F$29</f>
        <v>0</v>
      </c>
      <c r="M16" s="21">
        <f>'4'!$G$29</f>
        <v>0</v>
      </c>
      <c r="N16" s="10"/>
      <c r="O16" s="120">
        <f>'5'!$F$29</f>
        <v>0</v>
      </c>
      <c r="P16" s="21">
        <f>'5'!$G$29</f>
        <v>0</v>
      </c>
      <c r="Q16" s="11"/>
    </row>
    <row r="17" spans="2:17" x14ac:dyDescent="0.3">
      <c r="B17" s="8"/>
      <c r="C17" s="17">
        <f>'1'!$F$30</f>
        <v>0</v>
      </c>
      <c r="D17" s="21">
        <f>'1'!$G$30</f>
        <v>0</v>
      </c>
      <c r="E17" s="16"/>
      <c r="F17" s="17">
        <f>'2'!$F$30</f>
        <v>0</v>
      </c>
      <c r="G17" s="21">
        <f>'2'!$G$30</f>
        <v>0</v>
      </c>
      <c r="H17" s="16"/>
      <c r="I17" s="120">
        <f>'3'!$F$30</f>
        <v>0</v>
      </c>
      <c r="J17" s="21">
        <f>'3'!$G$30</f>
        <v>0</v>
      </c>
      <c r="K17" s="16"/>
      <c r="L17" s="17">
        <f>'4'!$F$30</f>
        <v>0</v>
      </c>
      <c r="M17" s="21">
        <f>'4'!$G$30</f>
        <v>0</v>
      </c>
      <c r="N17" s="10"/>
      <c r="O17" s="120">
        <f>'5'!$F$30</f>
        <v>0</v>
      </c>
      <c r="P17" s="21">
        <f>'5'!$G$30</f>
        <v>0</v>
      </c>
      <c r="Q17" s="11"/>
    </row>
    <row r="18" spans="2:17" ht="13.5" customHeight="1" x14ac:dyDescent="0.3">
      <c r="B18" s="8"/>
      <c r="C18" s="17">
        <f>'1'!$F$31</f>
        <v>0</v>
      </c>
      <c r="D18" s="21">
        <f>'1'!$G$31</f>
        <v>0</v>
      </c>
      <c r="E18" s="10"/>
      <c r="F18" s="17">
        <f>'2'!$F$31</f>
        <v>0</v>
      </c>
      <c r="G18" s="21">
        <f>'2'!$G$31</f>
        <v>0</v>
      </c>
      <c r="H18" s="10"/>
      <c r="I18" s="120">
        <f>'3'!$F$31</f>
        <v>0</v>
      </c>
      <c r="J18" s="21">
        <f>'3'!$G$31</f>
        <v>0</v>
      </c>
      <c r="K18" s="10"/>
      <c r="L18" s="17">
        <f>'4'!$F$31</f>
        <v>0</v>
      </c>
      <c r="M18" s="21">
        <f>'4'!$G$31</f>
        <v>0</v>
      </c>
      <c r="N18" s="10"/>
      <c r="O18" s="120">
        <f>'5'!$F$31</f>
        <v>0</v>
      </c>
      <c r="P18" s="21">
        <f>'5'!$G$31</f>
        <v>0</v>
      </c>
      <c r="Q18" s="11"/>
    </row>
    <row r="19" spans="2:17" ht="13.5" customHeight="1" x14ac:dyDescent="0.3">
      <c r="B19" s="8"/>
      <c r="C19" s="17">
        <f>'1'!$F$32</f>
        <v>0</v>
      </c>
      <c r="D19" s="21">
        <f>'1'!$G$32</f>
        <v>0</v>
      </c>
      <c r="E19" s="10"/>
      <c r="F19" s="17">
        <f>'2'!$F$32</f>
        <v>0</v>
      </c>
      <c r="G19" s="21">
        <f>'2'!$G$32</f>
        <v>0</v>
      </c>
      <c r="H19" s="10"/>
      <c r="I19" s="120">
        <f>'3'!$F$32</f>
        <v>0</v>
      </c>
      <c r="J19" s="21">
        <f>'3'!$G$32</f>
        <v>0</v>
      </c>
      <c r="K19" s="10"/>
      <c r="L19" s="17">
        <f>'4'!$F$32</f>
        <v>0</v>
      </c>
      <c r="M19" s="21">
        <f>'4'!$G$32</f>
        <v>0</v>
      </c>
      <c r="N19" s="10"/>
      <c r="O19" s="120">
        <f>'5'!$F$32</f>
        <v>0</v>
      </c>
      <c r="P19" s="21">
        <f>'5'!$G$32</f>
        <v>0</v>
      </c>
      <c r="Q19" s="11"/>
    </row>
    <row r="20" spans="2:17" ht="13.5" customHeight="1" thickBot="1" x14ac:dyDescent="0.35">
      <c r="B20" s="8"/>
      <c r="C20" s="222">
        <f>'1'!$F$33</f>
        <v>0</v>
      </c>
      <c r="D20" s="223">
        <f>'1'!$G$33</f>
        <v>0</v>
      </c>
      <c r="E20" s="10"/>
      <c r="F20" s="222">
        <f>'2'!$F$33</f>
        <v>0</v>
      </c>
      <c r="G20" s="223">
        <f>'2'!$G$33</f>
        <v>0</v>
      </c>
      <c r="H20" s="10"/>
      <c r="I20" s="224">
        <f>'3'!$F$33</f>
        <v>0</v>
      </c>
      <c r="J20" s="223">
        <f>'3'!$G$33</f>
        <v>0</v>
      </c>
      <c r="K20" s="10"/>
      <c r="L20" s="222">
        <f>'4'!$F$33</f>
        <v>0</v>
      </c>
      <c r="M20" s="223">
        <f>'4'!$G$33</f>
        <v>0</v>
      </c>
      <c r="N20" s="10"/>
      <c r="O20" s="224">
        <f>'5'!$F$33</f>
        <v>0</v>
      </c>
      <c r="P20" s="223">
        <f>'5'!$G$33</f>
        <v>0</v>
      </c>
      <c r="Q20" s="11"/>
    </row>
    <row r="21" spans="2:17" ht="13.5" customHeight="1" x14ac:dyDescent="0.3">
      <c r="B21" s="8"/>
      <c r="C21" s="283" t="str">
        <f>'1'!$D$3</f>
        <v>Water Content:</v>
      </c>
      <c r="D21" s="281">
        <f>'1'!$E$3</f>
        <v>0</v>
      </c>
      <c r="E21" s="10"/>
      <c r="F21" s="283" t="str">
        <f>'1'!$D$3</f>
        <v>Water Content:</v>
      </c>
      <c r="G21" s="281">
        <f>'2'!$E$3</f>
        <v>0</v>
      </c>
      <c r="H21" s="10"/>
      <c r="I21" s="283" t="str">
        <f>'1'!$D$3</f>
        <v>Water Content:</v>
      </c>
      <c r="J21" s="281">
        <f>'3'!$E$3</f>
        <v>0</v>
      </c>
      <c r="K21" s="10"/>
      <c r="L21" s="283" t="str">
        <f>'1'!$D$3</f>
        <v>Water Content:</v>
      </c>
      <c r="M21" s="281">
        <f>'4'!$E$3</f>
        <v>0</v>
      </c>
      <c r="N21" s="10"/>
      <c r="O21" s="285" t="str">
        <f>'1'!$D$3</f>
        <v>Water Content:</v>
      </c>
      <c r="P21" s="286">
        <f>'5'!$E$3</f>
        <v>0</v>
      </c>
      <c r="Q21" s="11"/>
    </row>
    <row r="22" spans="2:17" ht="13.5" customHeight="1" thickBot="1" x14ac:dyDescent="0.35">
      <c r="B22" s="8"/>
      <c r="C22" s="284"/>
      <c r="D22" s="282"/>
      <c r="E22" s="10"/>
      <c r="F22" s="284"/>
      <c r="G22" s="282"/>
      <c r="H22" s="10"/>
      <c r="I22" s="284"/>
      <c r="J22" s="282"/>
      <c r="K22" s="10"/>
      <c r="L22" s="284"/>
      <c r="M22" s="282"/>
      <c r="N22" s="10"/>
      <c r="O22" s="285"/>
      <c r="P22" s="286"/>
      <c r="Q22" s="11"/>
    </row>
    <row r="23" spans="2:17" ht="13.5" customHeight="1" thickBot="1" x14ac:dyDescent="0.35">
      <c r="B23" s="8"/>
      <c r="C23" s="19"/>
      <c r="D23" s="19"/>
      <c r="E23" s="10"/>
      <c r="F23" s="18"/>
      <c r="G23" s="19"/>
      <c r="H23" s="10"/>
      <c r="I23" s="18"/>
      <c r="J23" s="19"/>
      <c r="K23" s="10"/>
      <c r="L23" s="18"/>
      <c r="M23" s="16"/>
      <c r="N23" s="10"/>
      <c r="O23" s="20"/>
      <c r="P23" s="16"/>
      <c r="Q23" s="11"/>
    </row>
    <row r="24" spans="2:17" ht="15" customHeight="1" thickBot="1" x14ac:dyDescent="0.35">
      <c r="B24" s="8"/>
      <c r="C24" s="296">
        <v>6</v>
      </c>
      <c r="D24" s="297"/>
      <c r="E24" s="10"/>
      <c r="F24" s="296">
        <v>7</v>
      </c>
      <c r="G24" s="297"/>
      <c r="H24" s="10"/>
      <c r="I24" s="296">
        <v>8</v>
      </c>
      <c r="J24" s="297"/>
      <c r="K24" s="10"/>
      <c r="L24" s="296">
        <v>9</v>
      </c>
      <c r="M24" s="297"/>
      <c r="N24" s="10"/>
      <c r="O24" s="298">
        <v>10</v>
      </c>
      <c r="P24" s="299"/>
      <c r="Q24" s="11"/>
    </row>
    <row r="25" spans="2:17" ht="12.9" thickBot="1" x14ac:dyDescent="0.35">
      <c r="B25" s="8"/>
      <c r="C25" s="115" t="str">
        <f>Date!B2</f>
        <v>010123</v>
      </c>
      <c r="D25" s="116">
        <f>'6'!$C$2</f>
        <v>-6</v>
      </c>
      <c r="E25" s="10"/>
      <c r="F25" s="115" t="str">
        <f>Date!B2</f>
        <v>010123</v>
      </c>
      <c r="G25" s="116">
        <f>'7'!$C$2</f>
        <v>-7</v>
      </c>
      <c r="H25" s="10"/>
      <c r="I25" s="115" t="str">
        <f>Date!B2</f>
        <v>010123</v>
      </c>
      <c r="J25" s="116">
        <f>'8'!$C$2</f>
        <v>-8</v>
      </c>
      <c r="K25" s="10"/>
      <c r="L25" s="115" t="str">
        <f>Date!B2</f>
        <v>010123</v>
      </c>
      <c r="M25" s="116">
        <f>'9'!$C$2</f>
        <v>-9</v>
      </c>
      <c r="N25" s="10"/>
      <c r="O25" s="115" t="str">
        <f>Date!B2</f>
        <v>010123</v>
      </c>
      <c r="P25" s="215">
        <f>'10'!$C$2</f>
        <v>-10</v>
      </c>
      <c r="Q25" s="11"/>
    </row>
    <row r="26" spans="2:17" x14ac:dyDescent="0.3">
      <c r="B26" s="8"/>
      <c r="C26" s="117" t="str">
        <f>'6'!$F$18</f>
        <v>Neph Sy</v>
      </c>
      <c r="D26" s="118">
        <f>'6'!$G$18</f>
        <v>39.603960396039604</v>
      </c>
      <c r="E26" s="16"/>
      <c r="F26" s="117" t="str">
        <f>'7'!$F$18</f>
        <v>Neph Sy</v>
      </c>
      <c r="G26" s="118">
        <f>'7'!$G$18</f>
        <v>39.603960396039604</v>
      </c>
      <c r="H26" s="10"/>
      <c r="I26" s="117" t="str">
        <f>'8'!$F$18</f>
        <v>Neph Sy</v>
      </c>
      <c r="J26" s="118">
        <f>'8'!$G$18</f>
        <v>39.603960396039604</v>
      </c>
      <c r="K26" s="10"/>
      <c r="L26" s="117" t="str">
        <f>'9'!$F$18</f>
        <v>Neph Sy</v>
      </c>
      <c r="M26" s="118">
        <f>'9'!$G$18</f>
        <v>39.603960396039604</v>
      </c>
      <c r="N26" s="10"/>
      <c r="O26" s="117" t="str">
        <f>'10'!$F$18</f>
        <v>Neph Sy</v>
      </c>
      <c r="P26" s="118">
        <f>'10'!$G$18</f>
        <v>39.603960396039604</v>
      </c>
      <c r="Q26" s="11"/>
    </row>
    <row r="27" spans="2:17" x14ac:dyDescent="0.3">
      <c r="B27" s="8"/>
      <c r="C27" s="17" t="str">
        <f>'6'!$F$19</f>
        <v>Whiting</v>
      </c>
      <c r="D27" s="21">
        <f>'6'!$G$19</f>
        <v>19.801980198019802</v>
      </c>
      <c r="E27" s="16"/>
      <c r="F27" s="17" t="str">
        <f>'7'!$F$19</f>
        <v>Whiting</v>
      </c>
      <c r="G27" s="21">
        <f>'7'!$G$19</f>
        <v>19.801980198019802</v>
      </c>
      <c r="H27" s="10"/>
      <c r="I27" s="17" t="str">
        <f>'8'!$F$19</f>
        <v>Whiting</v>
      </c>
      <c r="J27" s="21">
        <f>'8'!$G$19</f>
        <v>19.801980198019802</v>
      </c>
      <c r="K27" s="10"/>
      <c r="L27" s="17" t="str">
        <f>'9'!$F$19</f>
        <v>Whiting</v>
      </c>
      <c r="M27" s="21">
        <f>'9'!$G$19</f>
        <v>19.801980198019802</v>
      </c>
      <c r="N27" s="10"/>
      <c r="O27" s="17" t="str">
        <f>'10'!$F$19</f>
        <v>Whiting</v>
      </c>
      <c r="P27" s="21">
        <f>'10'!$G$19</f>
        <v>19.801980198019802</v>
      </c>
      <c r="Q27" s="11"/>
    </row>
    <row r="28" spans="2:17" x14ac:dyDescent="0.3">
      <c r="B28" s="8"/>
      <c r="C28" s="120" t="str">
        <f>'6'!$F$20</f>
        <v>EPK</v>
      </c>
      <c r="D28" s="21">
        <f>'6'!$G$20</f>
        <v>9.9009900990099009</v>
      </c>
      <c r="E28" s="16"/>
      <c r="F28" s="120" t="str">
        <f>'7'!$F$20</f>
        <v>EPK</v>
      </c>
      <c r="G28" s="21">
        <f>'7'!$G$20</f>
        <v>9.9009900990099009</v>
      </c>
      <c r="H28" s="10"/>
      <c r="I28" s="120" t="str">
        <f>'8'!$F$20</f>
        <v>EPK</v>
      </c>
      <c r="J28" s="21">
        <f>'8'!$G$20</f>
        <v>9.9009900990099009</v>
      </c>
      <c r="K28" s="10"/>
      <c r="L28" s="120" t="str">
        <f>'9'!$F$20</f>
        <v>EPK</v>
      </c>
      <c r="M28" s="21">
        <f>'9'!$G$20</f>
        <v>9.9009900990099009</v>
      </c>
      <c r="N28" s="10"/>
      <c r="O28" s="120" t="str">
        <f>'10'!$F$20</f>
        <v>EPK</v>
      </c>
      <c r="P28" s="21">
        <f>'10'!$G$20</f>
        <v>9.9009900990099009</v>
      </c>
      <c r="Q28" s="11"/>
    </row>
    <row r="29" spans="2:17" x14ac:dyDescent="0.3">
      <c r="B29" s="8"/>
      <c r="C29" s="17" t="str">
        <f>'6'!$F$21</f>
        <v>Flint</v>
      </c>
      <c r="D29" s="21">
        <f>'6'!$G$21</f>
        <v>29.702970297029701</v>
      </c>
      <c r="E29" s="16"/>
      <c r="F29" s="17" t="str">
        <f>'7'!$F$21</f>
        <v>Flint</v>
      </c>
      <c r="G29" s="21">
        <f>'7'!$G$21</f>
        <v>29.702970297029701</v>
      </c>
      <c r="H29" s="10"/>
      <c r="I29" s="17" t="str">
        <f>'8'!$F$21</f>
        <v>Flint</v>
      </c>
      <c r="J29" s="21">
        <f>'8'!$G$21</f>
        <v>29.702970297029701</v>
      </c>
      <c r="K29" s="10"/>
      <c r="L29" s="17" t="str">
        <f>'9'!$F$21</f>
        <v>Flint</v>
      </c>
      <c r="M29" s="21">
        <f>'9'!$G$21</f>
        <v>29.702970297029701</v>
      </c>
      <c r="N29" s="10"/>
      <c r="O29" s="17" t="str">
        <f>'10'!$F$21</f>
        <v>Flint</v>
      </c>
      <c r="P29" s="21">
        <f>'10'!$G$21</f>
        <v>29.702970297029701</v>
      </c>
      <c r="Q29" s="11"/>
    </row>
    <row r="30" spans="2:17" x14ac:dyDescent="0.3">
      <c r="B30" s="8"/>
      <c r="C30" s="17">
        <f>'6'!$F$22</f>
        <v>0</v>
      </c>
      <c r="D30" s="21">
        <f>'6'!$G$22</f>
        <v>0</v>
      </c>
      <c r="E30" s="16"/>
      <c r="F30" s="17">
        <f>'7'!$F$22</f>
        <v>0</v>
      </c>
      <c r="G30" s="21">
        <f>'7'!$G$22</f>
        <v>0</v>
      </c>
      <c r="H30" s="10"/>
      <c r="I30" s="17">
        <f>'8'!$F$22</f>
        <v>0</v>
      </c>
      <c r="J30" s="21">
        <f>'8'!$G$22</f>
        <v>0</v>
      </c>
      <c r="K30" s="10"/>
      <c r="L30" s="17">
        <f>'9'!$F$22</f>
        <v>0</v>
      </c>
      <c r="M30" s="21">
        <f>'9'!$G$22</f>
        <v>0</v>
      </c>
      <c r="N30" s="10"/>
      <c r="O30" s="17">
        <f>'10'!$F$22</f>
        <v>0</v>
      </c>
      <c r="P30" s="21">
        <f>'10'!$G$22</f>
        <v>0</v>
      </c>
      <c r="Q30" s="11"/>
    </row>
    <row r="31" spans="2:17" x14ac:dyDescent="0.3">
      <c r="B31" s="8"/>
      <c r="C31" s="17" t="str">
        <f>'6'!$F$23</f>
        <v>Titanium Dioxide</v>
      </c>
      <c r="D31" s="21">
        <f>'6'!$G$23</f>
        <v>0.99009900990099009</v>
      </c>
      <c r="E31" s="10"/>
      <c r="F31" s="17" t="str">
        <f>'7'!$F$23</f>
        <v>Titanium Dioxide</v>
      </c>
      <c r="G31" s="21">
        <f>'7'!$G$23</f>
        <v>0.99009900990099009</v>
      </c>
      <c r="H31" s="10"/>
      <c r="I31" s="17" t="str">
        <f>'8'!$F$23</f>
        <v>Titanium Dioxide</v>
      </c>
      <c r="J31" s="21">
        <f>'8'!$G$23</f>
        <v>0.99009900990099009</v>
      </c>
      <c r="K31" s="10"/>
      <c r="L31" s="17" t="str">
        <f>'9'!$F$23</f>
        <v>Titanium Dioxide</v>
      </c>
      <c r="M31" s="21">
        <f>'9'!$G$23</f>
        <v>0.99009900990099009</v>
      </c>
      <c r="N31" s="10"/>
      <c r="O31" s="17" t="str">
        <f>'10'!$F$23</f>
        <v>Titanium Dioxide</v>
      </c>
      <c r="P31" s="21">
        <f>'10'!$G$23</f>
        <v>0.99009900990099009</v>
      </c>
      <c r="Q31" s="11"/>
    </row>
    <row r="32" spans="2:17" x14ac:dyDescent="0.3">
      <c r="B32" s="8"/>
      <c r="C32" s="17">
        <f>'6'!$F$24</f>
        <v>0</v>
      </c>
      <c r="D32" s="21">
        <f>'6'!$G$24</f>
        <v>0</v>
      </c>
      <c r="E32" s="10"/>
      <c r="F32" s="17">
        <f>'7'!$F$24</f>
        <v>0</v>
      </c>
      <c r="G32" s="21">
        <f>'7'!$G$24</f>
        <v>0</v>
      </c>
      <c r="H32" s="10"/>
      <c r="I32" s="17">
        <f>'8'!$F$24</f>
        <v>0</v>
      </c>
      <c r="J32" s="21">
        <f>'8'!$G$24</f>
        <v>0</v>
      </c>
      <c r="K32" s="10"/>
      <c r="L32" s="17">
        <f>'9'!$F$24</f>
        <v>0</v>
      </c>
      <c r="M32" s="21">
        <f>'9'!$G$24</f>
        <v>0</v>
      </c>
      <c r="N32" s="10"/>
      <c r="O32" s="17">
        <f>'10'!$F$24</f>
        <v>0</v>
      </c>
      <c r="P32" s="21">
        <f>'10'!$G$24</f>
        <v>0</v>
      </c>
      <c r="Q32" s="11"/>
    </row>
    <row r="33" spans="2:17" x14ac:dyDescent="0.3">
      <c r="B33" s="8"/>
      <c r="C33" s="17">
        <f>'6'!$F$25</f>
        <v>0</v>
      </c>
      <c r="D33" s="21">
        <f>'6'!$G$25</f>
        <v>0</v>
      </c>
      <c r="E33" s="10"/>
      <c r="F33" s="17">
        <f>'7'!$F$25</f>
        <v>0</v>
      </c>
      <c r="G33" s="21">
        <f>'7'!$G$25</f>
        <v>0</v>
      </c>
      <c r="H33" s="10"/>
      <c r="I33" s="17">
        <f>'8'!$F$25</f>
        <v>0</v>
      </c>
      <c r="J33" s="21">
        <f>'8'!$G$25</f>
        <v>0</v>
      </c>
      <c r="K33" s="10"/>
      <c r="L33" s="17">
        <f>'9'!$F$25</f>
        <v>0</v>
      </c>
      <c r="M33" s="21">
        <f>'9'!$G$25</f>
        <v>0</v>
      </c>
      <c r="N33" s="10"/>
      <c r="O33" s="17">
        <f>'10'!$F$25</f>
        <v>0</v>
      </c>
      <c r="P33" s="21">
        <f>'10'!$G$25</f>
        <v>0</v>
      </c>
      <c r="Q33" s="11"/>
    </row>
    <row r="34" spans="2:17" x14ac:dyDescent="0.3">
      <c r="B34" s="8"/>
      <c r="C34" s="17">
        <f>'6'!$F$26</f>
        <v>0</v>
      </c>
      <c r="D34" s="21">
        <f>'6'!$G$26</f>
        <v>0</v>
      </c>
      <c r="E34" s="10"/>
      <c r="F34" s="17">
        <f>'7'!$F$26</f>
        <v>0</v>
      </c>
      <c r="G34" s="21">
        <f>'7'!$G$26</f>
        <v>0</v>
      </c>
      <c r="H34" s="10"/>
      <c r="I34" s="17">
        <f>'8'!$F$26</f>
        <v>0</v>
      </c>
      <c r="J34" s="21">
        <f>'8'!$G$26</f>
        <v>0</v>
      </c>
      <c r="K34" s="10"/>
      <c r="L34" s="17">
        <f>'9'!$F$26</f>
        <v>0</v>
      </c>
      <c r="M34" s="21">
        <f>'9'!$G$26</f>
        <v>0</v>
      </c>
      <c r="N34" s="10"/>
      <c r="O34" s="17">
        <f>'10'!$F$26</f>
        <v>0</v>
      </c>
      <c r="P34" s="21">
        <f>'10'!$G$26</f>
        <v>0</v>
      </c>
      <c r="Q34" s="11"/>
    </row>
    <row r="35" spans="2:17" x14ac:dyDescent="0.3">
      <c r="B35" s="8"/>
      <c r="C35" s="17">
        <f>'6'!$F$27</f>
        <v>0</v>
      </c>
      <c r="D35" s="21">
        <f>'6'!$G$27</f>
        <v>0</v>
      </c>
      <c r="E35" s="10"/>
      <c r="F35" s="17">
        <f>'7'!$F$27</f>
        <v>0</v>
      </c>
      <c r="G35" s="21">
        <f>'7'!$G$27</f>
        <v>0</v>
      </c>
      <c r="H35" s="10"/>
      <c r="I35" s="17">
        <f>'8'!$F$27</f>
        <v>0</v>
      </c>
      <c r="J35" s="21">
        <f>'8'!$G$27</f>
        <v>0</v>
      </c>
      <c r="K35" s="10"/>
      <c r="L35" s="17">
        <f>'9'!$F$27</f>
        <v>0</v>
      </c>
      <c r="M35" s="21">
        <f>'9'!$G$27</f>
        <v>0</v>
      </c>
      <c r="N35" s="10"/>
      <c r="O35" s="17">
        <f>'10'!$F$27</f>
        <v>0</v>
      </c>
      <c r="P35" s="21">
        <f>'10'!$G$27</f>
        <v>0</v>
      </c>
      <c r="Q35" s="11"/>
    </row>
    <row r="36" spans="2:17" x14ac:dyDescent="0.3">
      <c r="B36" s="8"/>
      <c r="C36" s="17">
        <f>'6'!$F$28</f>
        <v>0</v>
      </c>
      <c r="D36" s="21">
        <f>'6'!$G$28</f>
        <v>0</v>
      </c>
      <c r="E36" s="10"/>
      <c r="F36" s="17">
        <f>'7'!$F$28</f>
        <v>0</v>
      </c>
      <c r="G36" s="21">
        <f>'7'!$G$28</f>
        <v>0</v>
      </c>
      <c r="H36" s="10"/>
      <c r="I36" s="17">
        <f>'8'!$F$28</f>
        <v>0</v>
      </c>
      <c r="J36" s="21">
        <f>'8'!$G$28</f>
        <v>0</v>
      </c>
      <c r="K36" s="10"/>
      <c r="L36" s="17">
        <f>'9'!$F$28</f>
        <v>0</v>
      </c>
      <c r="M36" s="21">
        <f>'9'!$G$28</f>
        <v>0</v>
      </c>
      <c r="N36" s="10"/>
      <c r="O36" s="17">
        <f>'10'!$F$28</f>
        <v>0</v>
      </c>
      <c r="P36" s="21">
        <f>'10'!$G$28</f>
        <v>0</v>
      </c>
      <c r="Q36" s="11"/>
    </row>
    <row r="37" spans="2:17" x14ac:dyDescent="0.3">
      <c r="B37" s="8"/>
      <c r="C37" s="17">
        <f>'6'!$F$29</f>
        <v>0</v>
      </c>
      <c r="D37" s="21">
        <f>'6'!$G$29</f>
        <v>0</v>
      </c>
      <c r="E37" s="10"/>
      <c r="F37" s="17">
        <f>'7'!$F$29</f>
        <v>0</v>
      </c>
      <c r="G37" s="21">
        <f>'7'!$G$29</f>
        <v>0</v>
      </c>
      <c r="H37" s="10"/>
      <c r="I37" s="17">
        <f>'8'!$F$29</f>
        <v>0</v>
      </c>
      <c r="J37" s="21">
        <f>'8'!$G$29</f>
        <v>0</v>
      </c>
      <c r="K37" s="10"/>
      <c r="L37" s="17">
        <f>'9'!$F$29</f>
        <v>0</v>
      </c>
      <c r="M37" s="21">
        <f>'9'!$G$29</f>
        <v>0</v>
      </c>
      <c r="N37" s="10"/>
      <c r="O37" s="17">
        <f>'10'!$F$29</f>
        <v>0</v>
      </c>
      <c r="P37" s="21">
        <f>'10'!$G$29</f>
        <v>0</v>
      </c>
      <c r="Q37" s="11"/>
    </row>
    <row r="38" spans="2:17" x14ac:dyDescent="0.3">
      <c r="B38" s="8"/>
      <c r="C38" s="17">
        <f>'6'!$F$30</f>
        <v>0</v>
      </c>
      <c r="D38" s="21">
        <f>'6'!$G$30</f>
        <v>0</v>
      </c>
      <c r="E38" s="10"/>
      <c r="F38" s="17">
        <f>'7'!$F$30</f>
        <v>0</v>
      </c>
      <c r="G38" s="21">
        <f>'7'!$G$30</f>
        <v>0</v>
      </c>
      <c r="H38" s="10"/>
      <c r="I38" s="17">
        <f>'8'!$F$30</f>
        <v>0</v>
      </c>
      <c r="J38" s="21">
        <f>'8'!$G$30</f>
        <v>0</v>
      </c>
      <c r="K38" s="10"/>
      <c r="L38" s="17">
        <f>'9'!$F$30</f>
        <v>0</v>
      </c>
      <c r="M38" s="21">
        <f>'9'!$G$30</f>
        <v>0</v>
      </c>
      <c r="N38" s="10"/>
      <c r="O38" s="17">
        <f>'10'!$F$30</f>
        <v>0</v>
      </c>
      <c r="P38" s="21">
        <f>'10'!$G$30</f>
        <v>0</v>
      </c>
      <c r="Q38" s="11"/>
    </row>
    <row r="39" spans="2:17" x14ac:dyDescent="0.3">
      <c r="B39" s="8"/>
      <c r="C39" s="17">
        <f>'6'!$F$31</f>
        <v>0</v>
      </c>
      <c r="D39" s="21">
        <f>'6'!$G$31</f>
        <v>0</v>
      </c>
      <c r="E39" s="10"/>
      <c r="F39" s="17">
        <f>'7'!$F$31</f>
        <v>0</v>
      </c>
      <c r="G39" s="21">
        <f>'7'!$G$31</f>
        <v>0</v>
      </c>
      <c r="H39" s="10"/>
      <c r="I39" s="17">
        <f>'8'!$F$31</f>
        <v>0</v>
      </c>
      <c r="J39" s="21">
        <f>'8'!$G$31</f>
        <v>0</v>
      </c>
      <c r="K39" s="10"/>
      <c r="L39" s="17">
        <f>'9'!$F$31</f>
        <v>0</v>
      </c>
      <c r="M39" s="21">
        <f>'9'!$G$31</f>
        <v>0</v>
      </c>
      <c r="N39" s="10"/>
      <c r="O39" s="17">
        <f>'10'!$F$31</f>
        <v>0</v>
      </c>
      <c r="P39" s="21">
        <f>'10'!$G$31</f>
        <v>0</v>
      </c>
      <c r="Q39" s="11"/>
    </row>
    <row r="40" spans="2:17" x14ac:dyDescent="0.3">
      <c r="B40" s="8"/>
      <c r="C40" s="17">
        <f>'6'!$F$32</f>
        <v>0</v>
      </c>
      <c r="D40" s="21">
        <f>'6'!$G$32</f>
        <v>0</v>
      </c>
      <c r="E40" s="10"/>
      <c r="F40" s="17">
        <f>'7'!$F$32</f>
        <v>0</v>
      </c>
      <c r="G40" s="21">
        <f>'7'!$G$32</f>
        <v>0</v>
      </c>
      <c r="H40" s="10"/>
      <c r="I40" s="17">
        <f>'8'!$F$32</f>
        <v>0</v>
      </c>
      <c r="J40" s="21">
        <f>'8'!$G$32</f>
        <v>0</v>
      </c>
      <c r="K40" s="10"/>
      <c r="L40" s="17">
        <f>'9'!$F$32</f>
        <v>0</v>
      </c>
      <c r="M40" s="21">
        <f>'9'!$G$32</f>
        <v>0</v>
      </c>
      <c r="N40" s="10"/>
      <c r="O40" s="17">
        <f>'10'!$F$32</f>
        <v>0</v>
      </c>
      <c r="P40" s="21">
        <f>'10'!$G$32</f>
        <v>0</v>
      </c>
      <c r="Q40" s="11"/>
    </row>
    <row r="41" spans="2:17" ht="12.9" thickBot="1" x14ac:dyDescent="0.35">
      <c r="B41" s="8"/>
      <c r="C41" s="222">
        <f>'6'!$F$33</f>
        <v>0</v>
      </c>
      <c r="D41" s="223">
        <f>'6'!$G$33</f>
        <v>0</v>
      </c>
      <c r="E41" s="13"/>
      <c r="F41" s="222">
        <f>'7'!$F$33</f>
        <v>0</v>
      </c>
      <c r="G41" s="223">
        <f>'7'!$G$33</f>
        <v>0</v>
      </c>
      <c r="H41" s="13"/>
      <c r="I41" s="222">
        <f>'8'!$F$33</f>
        <v>0</v>
      </c>
      <c r="J41" s="223">
        <f>'8'!$G$33</f>
        <v>0</v>
      </c>
      <c r="K41" s="13"/>
      <c r="L41" s="222">
        <f>'9'!$F$33</f>
        <v>0</v>
      </c>
      <c r="M41" s="223">
        <f>'9'!$G$33</f>
        <v>0</v>
      </c>
      <c r="N41" s="13"/>
      <c r="O41" s="222">
        <f>'10'!$F$33</f>
        <v>0</v>
      </c>
      <c r="P41" s="223">
        <f>'10'!$G$33</f>
        <v>0</v>
      </c>
      <c r="Q41" s="11"/>
    </row>
    <row r="42" spans="2:17" x14ac:dyDescent="0.3">
      <c r="B42" s="8"/>
      <c r="C42" s="283" t="str">
        <f>'1'!$D$3</f>
        <v>Water Content:</v>
      </c>
      <c r="D42" s="281">
        <f>'6'!$E$3</f>
        <v>0</v>
      </c>
      <c r="F42" s="283" t="str">
        <f>'1'!$D$3</f>
        <v>Water Content:</v>
      </c>
      <c r="G42" s="281">
        <f>'7'!$E$3</f>
        <v>0</v>
      </c>
      <c r="I42" s="283" t="str">
        <f>'1'!$D$3</f>
        <v>Water Content:</v>
      </c>
      <c r="J42" s="281">
        <f>'8'!$E$3</f>
        <v>0</v>
      </c>
      <c r="L42" s="283" t="str">
        <f>'1'!$D$3</f>
        <v>Water Content:</v>
      </c>
      <c r="M42" s="281">
        <f>'9'!$E$3</f>
        <v>0</v>
      </c>
      <c r="O42" s="283" t="str">
        <f>'1'!$D$3</f>
        <v>Water Content:</v>
      </c>
      <c r="P42" s="281">
        <f>'10'!$E$3</f>
        <v>0</v>
      </c>
      <c r="Q42" s="11"/>
    </row>
    <row r="43" spans="2:17" ht="12.9" thickBot="1" x14ac:dyDescent="0.35">
      <c r="B43" s="12"/>
      <c r="C43" s="284"/>
      <c r="D43" s="282"/>
      <c r="E43" s="13"/>
      <c r="F43" s="284"/>
      <c r="G43" s="282"/>
      <c r="H43" s="13"/>
      <c r="I43" s="284"/>
      <c r="J43" s="282"/>
      <c r="K43" s="13"/>
      <c r="L43" s="284"/>
      <c r="M43" s="282"/>
      <c r="N43" s="13"/>
      <c r="O43" s="284"/>
      <c r="P43" s="282"/>
      <c r="Q43" s="14"/>
    </row>
    <row r="44" spans="2:17" ht="12.9" thickBot="1" x14ac:dyDescent="0.35"/>
    <row r="45" spans="2:17" x14ac:dyDescent="0.3">
      <c r="C45" s="287" t="s">
        <v>130</v>
      </c>
      <c r="D45" s="288"/>
      <c r="E45" s="288"/>
      <c r="F45" s="288"/>
      <c r="G45" s="288"/>
      <c r="H45" s="288"/>
      <c r="I45" s="288"/>
      <c r="J45" s="288"/>
      <c r="K45" s="288"/>
      <c r="L45" s="288"/>
      <c r="M45" s="288"/>
      <c r="N45" s="288"/>
      <c r="O45" s="288"/>
      <c r="P45" s="289"/>
    </row>
    <row r="46" spans="2:17" x14ac:dyDescent="0.3">
      <c r="C46" s="290"/>
      <c r="D46" s="291"/>
      <c r="E46" s="291"/>
      <c r="F46" s="291"/>
      <c r="G46" s="291"/>
      <c r="H46" s="291"/>
      <c r="I46" s="291"/>
      <c r="J46" s="291"/>
      <c r="K46" s="291"/>
      <c r="L46" s="291"/>
      <c r="M46" s="291"/>
      <c r="N46" s="291"/>
      <c r="O46" s="291"/>
      <c r="P46" s="292"/>
    </row>
    <row r="47" spans="2:17" x14ac:dyDescent="0.3">
      <c r="C47" s="290"/>
      <c r="D47" s="291"/>
      <c r="E47" s="291"/>
      <c r="F47" s="291"/>
      <c r="G47" s="291"/>
      <c r="H47" s="291"/>
      <c r="I47" s="291"/>
      <c r="J47" s="291"/>
      <c r="K47" s="291"/>
      <c r="L47" s="291"/>
      <c r="M47" s="291"/>
      <c r="N47" s="291"/>
      <c r="O47" s="291"/>
      <c r="P47" s="292"/>
    </row>
    <row r="48" spans="2:17" x14ac:dyDescent="0.3">
      <c r="C48" s="290"/>
      <c r="D48" s="291"/>
      <c r="E48" s="291"/>
      <c r="F48" s="291"/>
      <c r="G48" s="291"/>
      <c r="H48" s="291"/>
      <c r="I48" s="291"/>
      <c r="J48" s="291"/>
      <c r="K48" s="291"/>
      <c r="L48" s="291"/>
      <c r="M48" s="291"/>
      <c r="N48" s="291"/>
      <c r="O48" s="291"/>
      <c r="P48" s="292"/>
    </row>
    <row r="49" spans="3:16" x14ac:dyDescent="0.3">
      <c r="C49" s="290"/>
      <c r="D49" s="291"/>
      <c r="E49" s="291"/>
      <c r="F49" s="291"/>
      <c r="G49" s="291"/>
      <c r="H49" s="291"/>
      <c r="I49" s="291"/>
      <c r="J49" s="291"/>
      <c r="K49" s="291"/>
      <c r="L49" s="291"/>
      <c r="M49" s="291"/>
      <c r="N49" s="291"/>
      <c r="O49" s="291"/>
      <c r="P49" s="292"/>
    </row>
    <row r="50" spans="3:16" x14ac:dyDescent="0.3">
      <c r="C50" s="290"/>
      <c r="D50" s="291"/>
      <c r="E50" s="291"/>
      <c r="F50" s="291"/>
      <c r="G50" s="291"/>
      <c r="H50" s="291"/>
      <c r="I50" s="291"/>
      <c r="J50" s="291"/>
      <c r="K50" s="291"/>
      <c r="L50" s="291"/>
      <c r="M50" s="291"/>
      <c r="N50" s="291"/>
      <c r="O50" s="291"/>
      <c r="P50" s="292"/>
    </row>
    <row r="51" spans="3:16" x14ac:dyDescent="0.3">
      <c r="C51" s="290"/>
      <c r="D51" s="291"/>
      <c r="E51" s="291"/>
      <c r="F51" s="291"/>
      <c r="G51" s="291"/>
      <c r="H51" s="291"/>
      <c r="I51" s="291"/>
      <c r="J51" s="291"/>
      <c r="K51" s="291"/>
      <c r="L51" s="291"/>
      <c r="M51" s="291"/>
      <c r="N51" s="291"/>
      <c r="O51" s="291"/>
      <c r="P51" s="292"/>
    </row>
    <row r="52" spans="3:16" x14ac:dyDescent="0.3">
      <c r="C52" s="290"/>
      <c r="D52" s="291"/>
      <c r="E52" s="291"/>
      <c r="F52" s="291"/>
      <c r="G52" s="291"/>
      <c r="H52" s="291"/>
      <c r="I52" s="291"/>
      <c r="J52" s="291"/>
      <c r="K52" s="291"/>
      <c r="L52" s="291"/>
      <c r="M52" s="291"/>
      <c r="N52" s="291"/>
      <c r="O52" s="291"/>
      <c r="P52" s="292"/>
    </row>
    <row r="53" spans="3:16" x14ac:dyDescent="0.3">
      <c r="C53" s="290"/>
      <c r="D53" s="291"/>
      <c r="E53" s="291"/>
      <c r="F53" s="291"/>
      <c r="G53" s="291"/>
      <c r="H53" s="291"/>
      <c r="I53" s="291"/>
      <c r="J53" s="291"/>
      <c r="K53" s="291"/>
      <c r="L53" s="291"/>
      <c r="M53" s="291"/>
      <c r="N53" s="291"/>
      <c r="O53" s="291"/>
      <c r="P53" s="292"/>
    </row>
    <row r="54" spans="3:16" ht="12.45" customHeight="1" thickBot="1" x14ac:dyDescent="0.35">
      <c r="C54" s="293"/>
      <c r="D54" s="294"/>
      <c r="E54" s="294"/>
      <c r="F54" s="294"/>
      <c r="G54" s="294"/>
      <c r="H54" s="294"/>
      <c r="I54" s="294"/>
      <c r="J54" s="294"/>
      <c r="K54" s="294"/>
      <c r="L54" s="294"/>
      <c r="M54" s="294"/>
      <c r="N54" s="294"/>
      <c r="O54" s="294"/>
      <c r="P54" s="295"/>
    </row>
    <row r="55" spans="3:16" ht="12.45" customHeight="1" x14ac:dyDescent="0.3">
      <c r="C55" s="216"/>
      <c r="D55" s="216"/>
      <c r="E55" s="216"/>
      <c r="F55" s="216"/>
      <c r="G55" s="216"/>
      <c r="H55" s="216"/>
      <c r="I55" s="216"/>
      <c r="J55" s="216"/>
      <c r="K55" s="216"/>
      <c r="L55" s="216"/>
      <c r="M55" s="216"/>
      <c r="N55" s="216"/>
      <c r="O55" s="216"/>
      <c r="P55" s="216"/>
    </row>
    <row r="56" spans="3:16" ht="12.45" customHeight="1" x14ac:dyDescent="0.3">
      <c r="C56" s="216"/>
      <c r="D56" s="216"/>
      <c r="E56" s="216"/>
      <c r="F56" s="216"/>
      <c r="G56" s="216"/>
      <c r="H56" s="216"/>
      <c r="I56" s="216"/>
      <c r="J56" s="216"/>
      <c r="K56" s="216"/>
      <c r="L56" s="216"/>
      <c r="M56" s="216"/>
      <c r="N56" s="216"/>
      <c r="O56" s="216"/>
      <c r="P56" s="216"/>
    </row>
    <row r="57" spans="3:16" ht="12.45" customHeight="1" x14ac:dyDescent="0.3">
      <c r="C57" s="216"/>
      <c r="D57" s="216"/>
      <c r="E57" s="216"/>
      <c r="F57" s="216"/>
      <c r="G57" s="216"/>
      <c r="H57" s="216"/>
      <c r="I57" s="216"/>
      <c r="J57" s="216"/>
      <c r="K57" s="216"/>
      <c r="L57" s="216"/>
      <c r="M57" s="216"/>
      <c r="N57" s="216"/>
      <c r="O57" s="216"/>
      <c r="P57" s="216"/>
    </row>
    <row r="58" spans="3:16" ht="12.45" customHeight="1" x14ac:dyDescent="0.3">
      <c r="C58" s="216"/>
      <c r="D58" s="216"/>
      <c r="E58" s="216"/>
      <c r="F58" s="216"/>
      <c r="G58" s="216"/>
      <c r="H58" s="216"/>
      <c r="I58" s="216"/>
      <c r="J58" s="216"/>
      <c r="K58" s="216"/>
      <c r="L58" s="216"/>
      <c r="M58" s="216"/>
      <c r="N58" s="216"/>
      <c r="O58" s="216"/>
      <c r="P58" s="216"/>
    </row>
    <row r="59" spans="3:16" ht="12.45" customHeight="1" x14ac:dyDescent="0.3">
      <c r="C59" s="216"/>
      <c r="D59" s="216"/>
      <c r="E59" s="216"/>
      <c r="F59" s="216"/>
      <c r="G59" s="216"/>
      <c r="H59" s="216"/>
      <c r="I59" s="216"/>
      <c r="J59" s="216"/>
      <c r="K59" s="216"/>
      <c r="L59" s="216"/>
      <c r="M59" s="216"/>
      <c r="N59" s="216"/>
      <c r="O59" s="216"/>
      <c r="P59" s="216"/>
    </row>
    <row r="60" spans="3:16" ht="12.45" customHeight="1" x14ac:dyDescent="0.3">
      <c r="C60" s="216"/>
      <c r="D60" s="216"/>
      <c r="E60" s="216"/>
      <c r="F60" s="216"/>
      <c r="G60" s="216"/>
      <c r="H60" s="216"/>
      <c r="I60" s="216"/>
      <c r="J60" s="216"/>
      <c r="K60" s="216"/>
      <c r="L60" s="216"/>
      <c r="M60" s="216"/>
      <c r="N60" s="216"/>
      <c r="O60" s="216"/>
      <c r="P60" s="216"/>
    </row>
    <row r="61" spans="3:16" ht="12.45" customHeight="1" x14ac:dyDescent="0.3">
      <c r="C61" s="216"/>
      <c r="D61" s="216"/>
      <c r="E61" s="216"/>
      <c r="F61" s="216"/>
      <c r="G61" s="216"/>
      <c r="H61" s="216"/>
      <c r="I61" s="216"/>
      <c r="J61" s="216"/>
      <c r="K61" s="216"/>
      <c r="L61" s="216"/>
      <c r="M61" s="216"/>
      <c r="N61" s="216"/>
      <c r="O61" s="216"/>
      <c r="P61" s="216"/>
    </row>
    <row r="62" spans="3:16" ht="12.45" customHeight="1" x14ac:dyDescent="0.3">
      <c r="C62" s="216"/>
      <c r="D62" s="216"/>
      <c r="E62" s="216"/>
      <c r="F62" s="216"/>
      <c r="G62" s="216"/>
      <c r="H62" s="216"/>
      <c r="I62" s="216"/>
      <c r="J62" s="216"/>
      <c r="K62" s="216"/>
      <c r="L62" s="216"/>
      <c r="M62" s="216"/>
      <c r="N62" s="216"/>
      <c r="O62" s="216"/>
      <c r="P62" s="216"/>
    </row>
    <row r="63" spans="3:16" ht="12.45" customHeight="1" x14ac:dyDescent="0.3">
      <c r="C63" s="216"/>
      <c r="D63" s="216"/>
      <c r="E63" s="216"/>
      <c r="F63" s="216"/>
      <c r="G63" s="216"/>
      <c r="H63" s="216"/>
      <c r="I63" s="216"/>
      <c r="J63" s="216"/>
      <c r="K63" s="216"/>
      <c r="L63" s="216"/>
      <c r="M63" s="216"/>
      <c r="N63" s="216"/>
      <c r="O63" s="216"/>
      <c r="P63" s="216"/>
    </row>
    <row r="64" spans="3:16" ht="12.9" thickBot="1" x14ac:dyDescent="0.35"/>
    <row r="65" spans="2:17" ht="12.9" thickBot="1" x14ac:dyDescent="0.35">
      <c r="B65" s="3"/>
      <c r="C65" s="4"/>
      <c r="D65" s="5"/>
      <c r="E65" s="6"/>
      <c r="F65" s="4"/>
      <c r="G65" s="5"/>
      <c r="H65" s="6"/>
      <c r="I65" s="4"/>
      <c r="J65" s="5"/>
      <c r="K65" s="6"/>
      <c r="L65" s="4"/>
      <c r="M65" s="5"/>
      <c r="N65" s="6"/>
      <c r="O65" s="4"/>
      <c r="P65" s="5"/>
      <c r="Q65" s="7"/>
    </row>
    <row r="66" spans="2:17" ht="12.9" thickBot="1" x14ac:dyDescent="0.35">
      <c r="B66" s="8"/>
      <c r="C66" s="296">
        <v>11</v>
      </c>
      <c r="D66" s="297"/>
      <c r="E66" s="10"/>
      <c r="F66" s="296">
        <v>12</v>
      </c>
      <c r="G66" s="297"/>
      <c r="H66" s="10"/>
      <c r="I66" s="296">
        <v>13</v>
      </c>
      <c r="J66" s="297"/>
      <c r="K66" s="10"/>
      <c r="L66" s="296">
        <v>14</v>
      </c>
      <c r="M66" s="297"/>
      <c r="N66" s="10"/>
      <c r="O66" s="296">
        <v>15</v>
      </c>
      <c r="P66" s="297"/>
      <c r="Q66" s="11"/>
    </row>
    <row r="67" spans="2:17" ht="12.9" thickBot="1" x14ac:dyDescent="0.35">
      <c r="B67" s="8"/>
      <c r="C67" s="115" t="str">
        <f>Date!B2</f>
        <v>010123</v>
      </c>
      <c r="D67" s="116">
        <f>'11'!$C$2</f>
        <v>-11</v>
      </c>
      <c r="E67" s="9"/>
      <c r="F67" s="115" t="str">
        <f>Date!B2</f>
        <v>010123</v>
      </c>
      <c r="G67" s="116">
        <f>'12'!$C$2</f>
        <v>-12</v>
      </c>
      <c r="H67" s="10"/>
      <c r="I67" s="115" t="str">
        <f>Date!B2</f>
        <v>010123</v>
      </c>
      <c r="J67" s="116">
        <f>'13'!$C$2</f>
        <v>-13</v>
      </c>
      <c r="K67" s="10"/>
      <c r="L67" s="115" t="str">
        <f>Date!B2</f>
        <v>010123</v>
      </c>
      <c r="M67" s="116">
        <f>'14'!$C$2</f>
        <v>-14</v>
      </c>
      <c r="N67" s="10"/>
      <c r="O67" s="115" t="str">
        <f>Date!B2</f>
        <v>010123</v>
      </c>
      <c r="P67" s="116">
        <f>'15'!$C$2</f>
        <v>-15</v>
      </c>
      <c r="Q67" s="11"/>
    </row>
    <row r="68" spans="2:17" x14ac:dyDescent="0.3">
      <c r="B68" s="8"/>
      <c r="C68" s="117" t="str">
        <f>'11'!$F$18</f>
        <v>Neph Sy</v>
      </c>
      <c r="D68" s="118">
        <f>'11'!$G$18</f>
        <v>39.603960396039604</v>
      </c>
      <c r="E68" s="16"/>
      <c r="F68" s="117" t="str">
        <f>'12'!$F$18</f>
        <v>Neph Sy</v>
      </c>
      <c r="G68" s="118">
        <f>'12'!$G$18</f>
        <v>39.603960396039604</v>
      </c>
      <c r="H68" s="16"/>
      <c r="I68" s="119" t="str">
        <f>'13'!$F$18</f>
        <v>Neph Sy</v>
      </c>
      <c r="J68" s="118">
        <f>'13'!$G$18</f>
        <v>39.603960396039604</v>
      </c>
      <c r="K68" s="16"/>
      <c r="L68" s="117" t="str">
        <f>'14'!$F$18</f>
        <v>Neph Sy</v>
      </c>
      <c r="M68" s="118">
        <f>'14'!$G$18</f>
        <v>39.603960396039604</v>
      </c>
      <c r="N68" s="16"/>
      <c r="O68" s="119" t="str">
        <f>'15'!$F$18</f>
        <v>Neph Sy</v>
      </c>
      <c r="P68" s="118">
        <f>'15'!$G$18</f>
        <v>39.603960396039604</v>
      </c>
      <c r="Q68" s="11"/>
    </row>
    <row r="69" spans="2:17" x14ac:dyDescent="0.3">
      <c r="B69" s="8"/>
      <c r="C69" s="17" t="str">
        <f>'11'!$F$19</f>
        <v>Whiting</v>
      </c>
      <c r="D69" s="21">
        <f>'11'!$G$19</f>
        <v>19.801980198019802</v>
      </c>
      <c r="E69" s="16"/>
      <c r="F69" s="17" t="str">
        <f>'12'!$F$19</f>
        <v>Whiting</v>
      </c>
      <c r="G69" s="21">
        <f>'12'!$G$19</f>
        <v>19.801980198019802</v>
      </c>
      <c r="H69" s="16"/>
      <c r="I69" s="120" t="str">
        <f>'13'!$F$19</f>
        <v>Whiting</v>
      </c>
      <c r="J69" s="21">
        <f>'13'!$G$19</f>
        <v>19.801980198019802</v>
      </c>
      <c r="K69" s="16"/>
      <c r="L69" s="17" t="str">
        <f>'14'!$F$19</f>
        <v>Whiting</v>
      </c>
      <c r="M69" s="21">
        <f>'14'!$G$19</f>
        <v>19.801980198019802</v>
      </c>
      <c r="N69" s="16"/>
      <c r="O69" s="120" t="str">
        <f>'15'!$F$19</f>
        <v>Whiting</v>
      </c>
      <c r="P69" s="21">
        <f>'15'!$G$19</f>
        <v>19.801980198019802</v>
      </c>
      <c r="Q69" s="11"/>
    </row>
    <row r="70" spans="2:17" x14ac:dyDescent="0.3">
      <c r="B70" s="8"/>
      <c r="C70" s="17" t="str">
        <f>'11'!$F$20</f>
        <v>EPK</v>
      </c>
      <c r="D70" s="21">
        <f>'11'!$G$20</f>
        <v>9.9009900990099009</v>
      </c>
      <c r="E70" s="16"/>
      <c r="F70" s="17" t="str">
        <f>'12'!$F$20</f>
        <v>EPK</v>
      </c>
      <c r="G70" s="21">
        <f>'12'!$G$20</f>
        <v>9.9009900990099009</v>
      </c>
      <c r="H70" s="16"/>
      <c r="I70" s="120" t="str">
        <f>'13'!$F$20</f>
        <v>EPK</v>
      </c>
      <c r="J70" s="21">
        <f>'13'!$G$20</f>
        <v>9.9009900990099009</v>
      </c>
      <c r="K70" s="16"/>
      <c r="L70" s="17" t="str">
        <f>'14'!$F$20</f>
        <v>EPK</v>
      </c>
      <c r="M70" s="21">
        <f>'14'!$G$20</f>
        <v>9.9009900990099009</v>
      </c>
      <c r="N70" s="16"/>
      <c r="O70" s="120" t="str">
        <f>'15'!$F$20</f>
        <v>EPK</v>
      </c>
      <c r="P70" s="21">
        <f>'15'!$G$20</f>
        <v>9.9009900990099009</v>
      </c>
      <c r="Q70" s="11"/>
    </row>
    <row r="71" spans="2:17" x14ac:dyDescent="0.3">
      <c r="B71" s="8"/>
      <c r="C71" s="17" t="str">
        <f>'11'!$F$21</f>
        <v>Flint</v>
      </c>
      <c r="D71" s="21">
        <f>'11'!$G$21</f>
        <v>29.702970297029701</v>
      </c>
      <c r="E71" s="16"/>
      <c r="F71" s="17" t="str">
        <f>'12'!$F$21</f>
        <v>Flint</v>
      </c>
      <c r="G71" s="21">
        <f>'12'!$G$21</f>
        <v>29.702970297029701</v>
      </c>
      <c r="H71" s="16"/>
      <c r="I71" s="120" t="str">
        <f>'13'!$F$21</f>
        <v>Flint</v>
      </c>
      <c r="J71" s="21">
        <f>'13'!$G$21</f>
        <v>29.702970297029701</v>
      </c>
      <c r="K71" s="16"/>
      <c r="L71" s="17" t="str">
        <f>'14'!$F$21</f>
        <v>Flint</v>
      </c>
      <c r="M71" s="21">
        <f>'14'!$G$21</f>
        <v>29.702970297029701</v>
      </c>
      <c r="N71" s="16"/>
      <c r="O71" s="120" t="str">
        <f>'15'!$F$21</f>
        <v>Flint</v>
      </c>
      <c r="P71" s="21">
        <f>'15'!$G$21</f>
        <v>29.702970297029701</v>
      </c>
      <c r="Q71" s="11"/>
    </row>
    <row r="72" spans="2:17" x14ac:dyDescent="0.3">
      <c r="B72" s="8"/>
      <c r="C72" s="17">
        <f>'11'!$F$22</f>
        <v>0</v>
      </c>
      <c r="D72" s="21">
        <f>'11'!$G$22</f>
        <v>0</v>
      </c>
      <c r="E72" s="16"/>
      <c r="F72" s="17">
        <f>'12'!$F$22</f>
        <v>0</v>
      </c>
      <c r="G72" s="21">
        <f>'12'!$G$22</f>
        <v>0</v>
      </c>
      <c r="H72" s="16"/>
      <c r="I72" s="120">
        <f>'13'!$F$22</f>
        <v>0</v>
      </c>
      <c r="J72" s="21">
        <f>'13'!$G$22</f>
        <v>0</v>
      </c>
      <c r="K72" s="16"/>
      <c r="L72" s="17">
        <f>'14'!$F$22</f>
        <v>0</v>
      </c>
      <c r="M72" s="21">
        <f>'14'!$G$22</f>
        <v>0</v>
      </c>
      <c r="N72" s="16"/>
      <c r="O72" s="120">
        <f>'15'!$F$22</f>
        <v>0</v>
      </c>
      <c r="P72" s="21">
        <f>'15'!$G$22</f>
        <v>0</v>
      </c>
      <c r="Q72" s="11"/>
    </row>
    <row r="73" spans="2:17" x14ac:dyDescent="0.3">
      <c r="B73" s="8"/>
      <c r="C73" s="17" t="str">
        <f>'11'!$F$23</f>
        <v>Titanium Dioxide</v>
      </c>
      <c r="D73" s="21">
        <f>'11'!$G$23</f>
        <v>0.99009900990099009</v>
      </c>
      <c r="E73" s="16"/>
      <c r="F73" s="17" t="str">
        <f>'12'!$F$23</f>
        <v>Titanium Dioxide</v>
      </c>
      <c r="G73" s="21">
        <f>'12'!$G$23</f>
        <v>0.99009900990099009</v>
      </c>
      <c r="H73" s="16"/>
      <c r="I73" s="120" t="str">
        <f>'13'!$F$23</f>
        <v>Titanium Dioxide</v>
      </c>
      <c r="J73" s="21">
        <f>'13'!$G$23</f>
        <v>0.99009900990099009</v>
      </c>
      <c r="K73" s="16"/>
      <c r="L73" s="17" t="str">
        <f>'14'!$F$23</f>
        <v>Titanium Dioxide</v>
      </c>
      <c r="M73" s="21">
        <f>'14'!$G$23</f>
        <v>0.99009900990099009</v>
      </c>
      <c r="N73" s="10"/>
      <c r="O73" s="120" t="str">
        <f>'15'!$F$23</f>
        <v>Titanium Dioxide</v>
      </c>
      <c r="P73" s="21">
        <f>'15'!$G$23</f>
        <v>0.99009900990099009</v>
      </c>
      <c r="Q73" s="11"/>
    </row>
    <row r="74" spans="2:17" x14ac:dyDescent="0.3">
      <c r="B74" s="8"/>
      <c r="C74" s="17">
        <f>'11'!$F$24</f>
        <v>0</v>
      </c>
      <c r="D74" s="21">
        <f>'11'!$G$24</f>
        <v>0</v>
      </c>
      <c r="E74" s="16"/>
      <c r="F74" s="17">
        <f>'12'!$F$24</f>
        <v>0</v>
      </c>
      <c r="G74" s="21">
        <f>'12'!$G$24</f>
        <v>0</v>
      </c>
      <c r="H74" s="16"/>
      <c r="I74" s="120">
        <f>'13'!$F$24</f>
        <v>0</v>
      </c>
      <c r="J74" s="21">
        <f>'13'!$G$24</f>
        <v>0</v>
      </c>
      <c r="K74" s="16"/>
      <c r="L74" s="17">
        <f>'14'!$F$24</f>
        <v>0</v>
      </c>
      <c r="M74" s="21">
        <f>'14'!$G$24</f>
        <v>0</v>
      </c>
      <c r="N74" s="10"/>
      <c r="O74" s="120">
        <f>'15'!$F$24</f>
        <v>0</v>
      </c>
      <c r="P74" s="21">
        <f>'15'!$G$24</f>
        <v>0</v>
      </c>
      <c r="Q74" s="11"/>
    </row>
    <row r="75" spans="2:17" x14ac:dyDescent="0.3">
      <c r="B75" s="8"/>
      <c r="C75" s="17">
        <f>'11'!$F$25</f>
        <v>0</v>
      </c>
      <c r="D75" s="21">
        <f>'11'!$G$25</f>
        <v>0</v>
      </c>
      <c r="E75" s="16"/>
      <c r="F75" s="17">
        <f>'12'!$F$25</f>
        <v>0</v>
      </c>
      <c r="G75" s="21">
        <f>'12'!$G$25</f>
        <v>0</v>
      </c>
      <c r="H75" s="16"/>
      <c r="I75" s="120">
        <f>'13'!$F$25</f>
        <v>0</v>
      </c>
      <c r="J75" s="21">
        <f>'13'!$G$25</f>
        <v>0</v>
      </c>
      <c r="K75" s="16"/>
      <c r="L75" s="17">
        <f>'14'!$F$25</f>
        <v>0</v>
      </c>
      <c r="M75" s="21">
        <f>'14'!$G$25</f>
        <v>0</v>
      </c>
      <c r="N75" s="10"/>
      <c r="O75" s="120">
        <f>'15'!$F$25</f>
        <v>0</v>
      </c>
      <c r="P75" s="21">
        <f>'15'!$G$25</f>
        <v>0</v>
      </c>
      <c r="Q75" s="11"/>
    </row>
    <row r="76" spans="2:17" x14ac:dyDescent="0.3">
      <c r="B76" s="8"/>
      <c r="C76" s="17">
        <f>'11'!$F$26</f>
        <v>0</v>
      </c>
      <c r="D76" s="21">
        <f>'11'!$G$26</f>
        <v>0</v>
      </c>
      <c r="E76" s="16"/>
      <c r="F76" s="17">
        <f>'12'!$F$26</f>
        <v>0</v>
      </c>
      <c r="G76" s="21">
        <f>'12'!$G$26</f>
        <v>0</v>
      </c>
      <c r="H76" s="16"/>
      <c r="I76" s="120">
        <f>'13'!$F$26</f>
        <v>0</v>
      </c>
      <c r="J76" s="21">
        <f>'13'!$G$26</f>
        <v>0</v>
      </c>
      <c r="K76" s="16"/>
      <c r="L76" s="17">
        <f>'14'!$F$26</f>
        <v>0</v>
      </c>
      <c r="M76" s="21">
        <f>'14'!$G$26</f>
        <v>0</v>
      </c>
      <c r="N76" s="10"/>
      <c r="O76" s="120">
        <f>'15'!$F$26</f>
        <v>0</v>
      </c>
      <c r="P76" s="21">
        <f>'15'!$G$26</f>
        <v>0</v>
      </c>
      <c r="Q76" s="11"/>
    </row>
    <row r="77" spans="2:17" x14ac:dyDescent="0.3">
      <c r="B77" s="8"/>
      <c r="C77" s="17">
        <f>'11'!$F$27</f>
        <v>0</v>
      </c>
      <c r="D77" s="21">
        <f>'11'!$G$27</f>
        <v>0</v>
      </c>
      <c r="E77" s="16"/>
      <c r="F77" s="17">
        <f>'12'!$F$27</f>
        <v>0</v>
      </c>
      <c r="G77" s="21">
        <f>'12'!$G$27</f>
        <v>0</v>
      </c>
      <c r="H77" s="16"/>
      <c r="I77" s="120">
        <f>'13'!$F$27</f>
        <v>0</v>
      </c>
      <c r="J77" s="21">
        <f>'13'!$G$27</f>
        <v>0</v>
      </c>
      <c r="K77" s="16"/>
      <c r="L77" s="17">
        <f>'14'!$F$27</f>
        <v>0</v>
      </c>
      <c r="M77" s="21">
        <f>'14'!$G$27</f>
        <v>0</v>
      </c>
      <c r="N77" s="10"/>
      <c r="O77" s="120">
        <f>'15'!$F$27</f>
        <v>0</v>
      </c>
      <c r="P77" s="21">
        <f>'15'!$G$27</f>
        <v>0</v>
      </c>
      <c r="Q77" s="11"/>
    </row>
    <row r="78" spans="2:17" x14ac:dyDescent="0.3">
      <c r="B78" s="8"/>
      <c r="C78" s="17">
        <f>'11'!$F$28</f>
        <v>0</v>
      </c>
      <c r="D78" s="21">
        <f>'11'!$G$28</f>
        <v>0</v>
      </c>
      <c r="E78" s="16"/>
      <c r="F78" s="17">
        <f>'12'!$F$28</f>
        <v>0</v>
      </c>
      <c r="G78" s="21">
        <f>'12'!$G$28</f>
        <v>0</v>
      </c>
      <c r="H78" s="16"/>
      <c r="I78" s="120">
        <f>'13'!$F$28</f>
        <v>0</v>
      </c>
      <c r="J78" s="21">
        <f>'13'!$G$28</f>
        <v>0</v>
      </c>
      <c r="K78" s="16"/>
      <c r="L78" s="17">
        <f>'14'!$F$28</f>
        <v>0</v>
      </c>
      <c r="M78" s="21">
        <f>'14'!$G$28</f>
        <v>0</v>
      </c>
      <c r="N78" s="10"/>
      <c r="O78" s="120">
        <f>'15'!$F$28</f>
        <v>0</v>
      </c>
      <c r="P78" s="21">
        <f>'15'!$G$28</f>
        <v>0</v>
      </c>
      <c r="Q78" s="11"/>
    </row>
    <row r="79" spans="2:17" x14ac:dyDescent="0.3">
      <c r="B79" s="8"/>
      <c r="C79" s="17">
        <f>'11'!$F$29</f>
        <v>0</v>
      </c>
      <c r="D79" s="21">
        <f>'11'!$G$29</f>
        <v>0</v>
      </c>
      <c r="E79" s="16"/>
      <c r="F79" s="17">
        <f>'12'!$F$29</f>
        <v>0</v>
      </c>
      <c r="G79" s="21">
        <f>'12'!$G$29</f>
        <v>0</v>
      </c>
      <c r="H79" s="16"/>
      <c r="I79" s="120">
        <f>'13'!$F$29</f>
        <v>0</v>
      </c>
      <c r="J79" s="21">
        <f>'13'!$G$29</f>
        <v>0</v>
      </c>
      <c r="K79" s="16"/>
      <c r="L79" s="17">
        <f>'14'!$F$29</f>
        <v>0</v>
      </c>
      <c r="M79" s="21">
        <f>'14'!$G$29</f>
        <v>0</v>
      </c>
      <c r="N79" s="10"/>
      <c r="O79" s="120">
        <f>'15'!$F$29</f>
        <v>0</v>
      </c>
      <c r="P79" s="21">
        <f>'15'!$G$29</f>
        <v>0</v>
      </c>
      <c r="Q79" s="11"/>
    </row>
    <row r="80" spans="2:17" x14ac:dyDescent="0.3">
      <c r="B80" s="8"/>
      <c r="C80" s="17">
        <f>'11'!$F$30</f>
        <v>0</v>
      </c>
      <c r="D80" s="21">
        <f>'11'!$G$30</f>
        <v>0</v>
      </c>
      <c r="E80" s="16"/>
      <c r="F80" s="17">
        <f>'12'!$F$30</f>
        <v>0</v>
      </c>
      <c r="G80" s="21">
        <f>'12'!$G$30</f>
        <v>0</v>
      </c>
      <c r="H80" s="16"/>
      <c r="I80" s="120">
        <f>'13'!$F$30</f>
        <v>0</v>
      </c>
      <c r="J80" s="21">
        <f>'13'!$G$30</f>
        <v>0</v>
      </c>
      <c r="K80" s="16"/>
      <c r="L80" s="17">
        <f>'14'!$F$30</f>
        <v>0</v>
      </c>
      <c r="M80" s="21">
        <f>'14'!$G$30</f>
        <v>0</v>
      </c>
      <c r="N80" s="10"/>
      <c r="O80" s="120">
        <f>'15'!$F$30</f>
        <v>0</v>
      </c>
      <c r="P80" s="21">
        <f>'15'!$G$30</f>
        <v>0</v>
      </c>
      <c r="Q80" s="11"/>
    </row>
    <row r="81" spans="2:17" x14ac:dyDescent="0.3">
      <c r="B81" s="8"/>
      <c r="C81" s="17">
        <f>'11'!$F$31</f>
        <v>0</v>
      </c>
      <c r="D81" s="21">
        <f>'11'!$G$31</f>
        <v>0</v>
      </c>
      <c r="E81" s="10"/>
      <c r="F81" s="17">
        <f>'12'!$F$31</f>
        <v>0</v>
      </c>
      <c r="G81" s="21">
        <f>'12'!$G$31</f>
        <v>0</v>
      </c>
      <c r="H81" s="10"/>
      <c r="I81" s="120">
        <f>'13'!$F$31</f>
        <v>0</v>
      </c>
      <c r="J81" s="21">
        <f>'13'!$G$31</f>
        <v>0</v>
      </c>
      <c r="K81" s="10"/>
      <c r="L81" s="17">
        <f>'14'!$F$31</f>
        <v>0</v>
      </c>
      <c r="M81" s="21">
        <f>'14'!$G$31</f>
        <v>0</v>
      </c>
      <c r="N81" s="10"/>
      <c r="O81" s="120">
        <f>'15'!$F$31</f>
        <v>0</v>
      </c>
      <c r="P81" s="21">
        <f>'15'!$G$31</f>
        <v>0</v>
      </c>
      <c r="Q81" s="11"/>
    </row>
    <row r="82" spans="2:17" x14ac:dyDescent="0.3">
      <c r="B82" s="8"/>
      <c r="C82" s="17">
        <f>'11'!$F$32</f>
        <v>0</v>
      </c>
      <c r="D82" s="21">
        <f>'11'!$G$32</f>
        <v>0</v>
      </c>
      <c r="E82" s="10"/>
      <c r="F82" s="17">
        <f>'12'!$F$32</f>
        <v>0</v>
      </c>
      <c r="G82" s="21">
        <f>'12'!$G$32</f>
        <v>0</v>
      </c>
      <c r="H82" s="10"/>
      <c r="I82" s="120">
        <f>'13'!$F$32</f>
        <v>0</v>
      </c>
      <c r="J82" s="21">
        <f>'13'!$G$32</f>
        <v>0</v>
      </c>
      <c r="K82" s="10"/>
      <c r="L82" s="17">
        <f>'14'!$F$32</f>
        <v>0</v>
      </c>
      <c r="M82" s="21">
        <f>'14'!$G$32</f>
        <v>0</v>
      </c>
      <c r="N82" s="10"/>
      <c r="O82" s="120">
        <f>'15'!$F$32</f>
        <v>0</v>
      </c>
      <c r="P82" s="21">
        <f>'15'!$G$32</f>
        <v>0</v>
      </c>
      <c r="Q82" s="11"/>
    </row>
    <row r="83" spans="2:17" ht="12.9" thickBot="1" x14ac:dyDescent="0.35">
      <c r="B83" s="8"/>
      <c r="C83" s="222">
        <f>'11'!$F$33</f>
        <v>0</v>
      </c>
      <c r="D83" s="223">
        <f>'11'!$G$33</f>
        <v>0</v>
      </c>
      <c r="E83" s="10"/>
      <c r="F83" s="222">
        <f>'12'!$F$33</f>
        <v>0</v>
      </c>
      <c r="G83" s="223">
        <f>'12'!$G$33</f>
        <v>0</v>
      </c>
      <c r="H83" s="10"/>
      <c r="I83" s="224">
        <f>'13'!$F$33</f>
        <v>0</v>
      </c>
      <c r="J83" s="223">
        <f>'13'!$G$33</f>
        <v>0</v>
      </c>
      <c r="K83" s="10"/>
      <c r="L83" s="222">
        <f>'14'!$F$33</f>
        <v>0</v>
      </c>
      <c r="M83" s="223">
        <f>'14'!$G$33</f>
        <v>0</v>
      </c>
      <c r="N83" s="10"/>
      <c r="O83" s="224">
        <f>'15'!$F$33</f>
        <v>0</v>
      </c>
      <c r="P83" s="223">
        <f>'15'!$G$33</f>
        <v>0</v>
      </c>
      <c r="Q83" s="11"/>
    </row>
    <row r="84" spans="2:17" x14ac:dyDescent="0.3">
      <c r="B84" s="8"/>
      <c r="C84" s="283" t="str">
        <f>'1'!$D$3</f>
        <v>Water Content:</v>
      </c>
      <c r="D84" s="281">
        <f>'11'!$E$3</f>
        <v>0</v>
      </c>
      <c r="E84" s="10"/>
      <c r="F84" s="283" t="str">
        <f>'1'!$D$3</f>
        <v>Water Content:</v>
      </c>
      <c r="G84" s="281">
        <f>'12'!$E$3</f>
        <v>0</v>
      </c>
      <c r="H84" s="10"/>
      <c r="I84" s="283" t="str">
        <f>'1'!$D$3</f>
        <v>Water Content:</v>
      </c>
      <c r="J84" s="281">
        <f>'13'!$E$3</f>
        <v>0</v>
      </c>
      <c r="K84" s="10"/>
      <c r="L84" s="283" t="str">
        <f>'1'!$D$3</f>
        <v>Water Content:</v>
      </c>
      <c r="M84" s="281">
        <f>'14'!$E$3</f>
        <v>0</v>
      </c>
      <c r="N84" s="10"/>
      <c r="O84" s="283" t="str">
        <f>'1'!$D$3</f>
        <v>Water Content:</v>
      </c>
      <c r="P84" s="281">
        <f>'15'!$E$3</f>
        <v>0</v>
      </c>
      <c r="Q84" s="11"/>
    </row>
    <row r="85" spans="2:17" ht="12.9" thickBot="1" x14ac:dyDescent="0.35">
      <c r="B85" s="8"/>
      <c r="C85" s="284"/>
      <c r="D85" s="282"/>
      <c r="E85" s="10"/>
      <c r="F85" s="284"/>
      <c r="G85" s="282"/>
      <c r="H85" s="10"/>
      <c r="I85" s="284"/>
      <c r="J85" s="282"/>
      <c r="K85" s="10"/>
      <c r="L85" s="284"/>
      <c r="M85" s="282"/>
      <c r="N85" s="10"/>
      <c r="O85" s="284"/>
      <c r="P85" s="282"/>
      <c r="Q85" s="11"/>
    </row>
    <row r="86" spans="2:17" ht="12.9" thickBot="1" x14ac:dyDescent="0.35">
      <c r="B86" s="8"/>
      <c r="C86" s="19"/>
      <c r="D86" s="19"/>
      <c r="E86" s="10"/>
      <c r="F86" s="18"/>
      <c r="G86" s="19"/>
      <c r="H86" s="10"/>
      <c r="I86" s="18"/>
      <c r="J86" s="19"/>
      <c r="K86" s="10"/>
      <c r="L86" s="18"/>
      <c r="M86" s="16"/>
      <c r="N86" s="10"/>
      <c r="O86" s="20"/>
      <c r="P86" s="16"/>
      <c r="Q86" s="11"/>
    </row>
    <row r="87" spans="2:17" ht="12.9" thickBot="1" x14ac:dyDescent="0.35">
      <c r="B87" s="8"/>
      <c r="C87" s="296">
        <v>16</v>
      </c>
      <c r="D87" s="297"/>
      <c r="E87" s="10"/>
      <c r="F87" s="296">
        <v>17</v>
      </c>
      <c r="G87" s="297"/>
      <c r="H87" s="10"/>
      <c r="I87" s="296">
        <v>18</v>
      </c>
      <c r="J87" s="297"/>
      <c r="K87" s="10"/>
      <c r="L87" s="296">
        <v>19</v>
      </c>
      <c r="M87" s="297"/>
      <c r="N87" s="10"/>
      <c r="O87" s="298">
        <v>20</v>
      </c>
      <c r="P87" s="299"/>
      <c r="Q87" s="11"/>
    </row>
    <row r="88" spans="2:17" ht="12.9" thickBot="1" x14ac:dyDescent="0.35">
      <c r="B88" s="8"/>
      <c r="C88" s="115" t="str">
        <f>Date!B2</f>
        <v>010123</v>
      </c>
      <c r="D88" s="116">
        <f>'16'!$C$2</f>
        <v>-16</v>
      </c>
      <c r="E88" s="10"/>
      <c r="F88" s="115" t="str">
        <f>Date!B2</f>
        <v>010123</v>
      </c>
      <c r="G88" s="116">
        <f>'17'!$C$2</f>
        <v>-17</v>
      </c>
      <c r="H88" s="10"/>
      <c r="I88" s="115" t="str">
        <f>Date!B2</f>
        <v>010123</v>
      </c>
      <c r="J88" s="116">
        <f>'18'!$C$2</f>
        <v>-18</v>
      </c>
      <c r="K88" s="10"/>
      <c r="L88" s="115" t="str">
        <f>Date!B2</f>
        <v>010123</v>
      </c>
      <c r="M88" s="116">
        <f>'19'!$C$2</f>
        <v>-19</v>
      </c>
      <c r="N88" s="10"/>
      <c r="O88" s="115" t="str">
        <f>Date!B2</f>
        <v>010123</v>
      </c>
      <c r="P88" s="215">
        <f>'20'!$C$2</f>
        <v>-20</v>
      </c>
      <c r="Q88" s="11"/>
    </row>
    <row r="89" spans="2:17" x14ac:dyDescent="0.3">
      <c r="B89" s="8"/>
      <c r="C89" s="117" t="str">
        <f>'16'!$F$18</f>
        <v>Neph Sy</v>
      </c>
      <c r="D89" s="118">
        <f>'16'!$G$18</f>
        <v>39.603960396039604</v>
      </c>
      <c r="E89" s="16"/>
      <c r="F89" s="117" t="str">
        <f>'17'!$F$18</f>
        <v>Neph Sy</v>
      </c>
      <c r="G89" s="118">
        <f>'17'!$G$18</f>
        <v>39.603960396039604</v>
      </c>
      <c r="H89" s="10"/>
      <c r="I89" s="117" t="str">
        <f>'18'!$F$18</f>
        <v>Neph Sy</v>
      </c>
      <c r="J89" s="118">
        <f>'18'!$G$18</f>
        <v>39.603960396039604</v>
      </c>
      <c r="K89" s="10"/>
      <c r="L89" s="117" t="str">
        <f>'19'!$F$18</f>
        <v>Neph Sy</v>
      </c>
      <c r="M89" s="118">
        <f>'19'!$G$18</f>
        <v>39.603960396039604</v>
      </c>
      <c r="N89" s="10"/>
      <c r="O89" s="117" t="str">
        <f>'20'!$F$18</f>
        <v>Neph Sy</v>
      </c>
      <c r="P89" s="118">
        <f>'20'!$G$18</f>
        <v>39.603960396039604</v>
      </c>
      <c r="Q89" s="11"/>
    </row>
    <row r="90" spans="2:17" x14ac:dyDescent="0.3">
      <c r="B90" s="8"/>
      <c r="C90" s="17" t="str">
        <f>'16'!$F$19</f>
        <v>Whiting</v>
      </c>
      <c r="D90" s="21">
        <f>'16'!$G$19</f>
        <v>19.801980198019802</v>
      </c>
      <c r="E90" s="16"/>
      <c r="F90" s="17" t="str">
        <f>'17'!$F$19</f>
        <v>Whiting</v>
      </c>
      <c r="G90" s="21">
        <f>'17'!$G$19</f>
        <v>19.801980198019802</v>
      </c>
      <c r="H90" s="10"/>
      <c r="I90" s="17" t="str">
        <f>'18'!$F$19</f>
        <v>Whiting</v>
      </c>
      <c r="J90" s="21">
        <f>'18'!$G$19</f>
        <v>19.801980198019802</v>
      </c>
      <c r="K90" s="10"/>
      <c r="L90" s="17" t="str">
        <f>'19'!$F$19</f>
        <v>Whiting</v>
      </c>
      <c r="M90" s="21">
        <f>'19'!$G$19</f>
        <v>19.801980198019802</v>
      </c>
      <c r="N90" s="10"/>
      <c r="O90" s="17" t="str">
        <f>'20'!$F$19</f>
        <v>Whiting</v>
      </c>
      <c r="P90" s="21">
        <f>'20'!$G$19</f>
        <v>19.801980198019802</v>
      </c>
      <c r="Q90" s="11"/>
    </row>
    <row r="91" spans="2:17" x14ac:dyDescent="0.3">
      <c r="B91" s="8"/>
      <c r="C91" s="120" t="str">
        <f>'16'!$F$20</f>
        <v>EPK</v>
      </c>
      <c r="D91" s="21">
        <f>'16'!$G$20</f>
        <v>9.9009900990099009</v>
      </c>
      <c r="E91" s="16"/>
      <c r="F91" s="120" t="str">
        <f>'17'!$F$20</f>
        <v>EPK</v>
      </c>
      <c r="G91" s="21">
        <f>'17'!$G$20</f>
        <v>9.9009900990099009</v>
      </c>
      <c r="H91" s="10"/>
      <c r="I91" s="120" t="str">
        <f>'18'!$F$20</f>
        <v>EPK</v>
      </c>
      <c r="J91" s="21">
        <f>'18'!$G$20</f>
        <v>9.9009900990099009</v>
      </c>
      <c r="K91" s="10"/>
      <c r="L91" s="120" t="str">
        <f>'19'!$F$20</f>
        <v>EPK</v>
      </c>
      <c r="M91" s="21">
        <f>'19'!$G$20</f>
        <v>9.9009900990099009</v>
      </c>
      <c r="N91" s="10"/>
      <c r="O91" s="120" t="str">
        <f>'20'!$F$20</f>
        <v>EPK</v>
      </c>
      <c r="P91" s="21">
        <f>'20'!$G$20</f>
        <v>9.9009900990099009</v>
      </c>
      <c r="Q91" s="11"/>
    </row>
    <row r="92" spans="2:17" x14ac:dyDescent="0.3">
      <c r="B92" s="8"/>
      <c r="C92" s="17" t="str">
        <f>'16'!$F$21</f>
        <v>Flint</v>
      </c>
      <c r="D92" s="21">
        <f>'16'!$G$21</f>
        <v>29.702970297029701</v>
      </c>
      <c r="E92" s="16"/>
      <c r="F92" s="17" t="str">
        <f>'17'!$F$21</f>
        <v>Flint</v>
      </c>
      <c r="G92" s="21">
        <f>'17'!$G$21</f>
        <v>29.702970297029701</v>
      </c>
      <c r="H92" s="10"/>
      <c r="I92" s="17" t="str">
        <f>'18'!$F$21</f>
        <v>Flint</v>
      </c>
      <c r="J92" s="21">
        <f>'18'!$G$21</f>
        <v>29.702970297029701</v>
      </c>
      <c r="K92" s="10"/>
      <c r="L92" s="17" t="str">
        <f>'19'!$F$21</f>
        <v>Flint</v>
      </c>
      <c r="M92" s="21">
        <f>'19'!$G$21</f>
        <v>29.702970297029701</v>
      </c>
      <c r="N92" s="10"/>
      <c r="O92" s="17" t="str">
        <f>'20'!$F$21</f>
        <v>Flint</v>
      </c>
      <c r="P92" s="21">
        <f>'20'!$G$21</f>
        <v>29.702970297029701</v>
      </c>
      <c r="Q92" s="11"/>
    </row>
    <row r="93" spans="2:17" x14ac:dyDescent="0.3">
      <c r="B93" s="8"/>
      <c r="C93" s="17">
        <f>'16'!$F$22</f>
        <v>0</v>
      </c>
      <c r="D93" s="21">
        <f>'16'!$G$22</f>
        <v>0</v>
      </c>
      <c r="E93" s="16"/>
      <c r="F93" s="17">
        <f>'17'!$F$22</f>
        <v>0</v>
      </c>
      <c r="G93" s="21">
        <f>'17'!$G$22</f>
        <v>0</v>
      </c>
      <c r="H93" s="10"/>
      <c r="I93" s="17">
        <f>'18'!$F$22</f>
        <v>0</v>
      </c>
      <c r="J93" s="21">
        <f>'18'!$G$22</f>
        <v>0</v>
      </c>
      <c r="K93" s="10"/>
      <c r="L93" s="17">
        <f>'19'!$F$22</f>
        <v>0</v>
      </c>
      <c r="M93" s="21">
        <f>'19'!$G$22</f>
        <v>0</v>
      </c>
      <c r="N93" s="10"/>
      <c r="O93" s="17">
        <f>'20'!$F$22</f>
        <v>0</v>
      </c>
      <c r="P93" s="21">
        <f>'20'!$G$22</f>
        <v>0</v>
      </c>
      <c r="Q93" s="11"/>
    </row>
    <row r="94" spans="2:17" x14ac:dyDescent="0.3">
      <c r="B94" s="8"/>
      <c r="C94" s="17" t="str">
        <f>'16'!$F$23</f>
        <v>Titanium Dioxide</v>
      </c>
      <c r="D94" s="21">
        <f>'16'!$G$23</f>
        <v>0.99009900990099009</v>
      </c>
      <c r="E94" s="10"/>
      <c r="F94" s="17" t="str">
        <f>'17'!$F$23</f>
        <v>Titanium Dioxide</v>
      </c>
      <c r="G94" s="21">
        <f>'17'!$G$23</f>
        <v>0.99009900990099009</v>
      </c>
      <c r="H94" s="10"/>
      <c r="I94" s="17" t="str">
        <f>'18'!$F$23</f>
        <v>Titanium Dioxide</v>
      </c>
      <c r="J94" s="21">
        <f>'18'!$G$23</f>
        <v>0.99009900990099009</v>
      </c>
      <c r="K94" s="10"/>
      <c r="L94" s="17" t="str">
        <f>'19'!$F$23</f>
        <v>Titanium Dioxide</v>
      </c>
      <c r="M94" s="21">
        <f>'19'!$G$23</f>
        <v>0.99009900990099009</v>
      </c>
      <c r="N94" s="10"/>
      <c r="O94" s="17" t="str">
        <f>'20'!$F$23</f>
        <v>Titanium Dioxide</v>
      </c>
      <c r="P94" s="21">
        <f>'20'!$G$23</f>
        <v>0.99009900990099009</v>
      </c>
      <c r="Q94" s="11"/>
    </row>
    <row r="95" spans="2:17" x14ac:dyDescent="0.3">
      <c r="B95" s="8"/>
      <c r="C95" s="17">
        <f>'16'!$F$24</f>
        <v>0</v>
      </c>
      <c r="D95" s="21">
        <f>'16'!$G$24</f>
        <v>0</v>
      </c>
      <c r="E95" s="10"/>
      <c r="F95" s="17">
        <f>'17'!$F$24</f>
        <v>0</v>
      </c>
      <c r="G95" s="21">
        <f>'17'!$G$24</f>
        <v>0</v>
      </c>
      <c r="H95" s="10"/>
      <c r="I95" s="17">
        <f>'18'!$F$24</f>
        <v>0</v>
      </c>
      <c r="J95" s="21">
        <f>'18'!$G$24</f>
        <v>0</v>
      </c>
      <c r="K95" s="10"/>
      <c r="L95" s="17">
        <f>'19'!$F$24</f>
        <v>0</v>
      </c>
      <c r="M95" s="21">
        <f>'19'!$G$24</f>
        <v>0</v>
      </c>
      <c r="N95" s="10"/>
      <c r="O95" s="17">
        <f>'20'!$F$24</f>
        <v>0</v>
      </c>
      <c r="P95" s="21">
        <f>'20'!$G$24</f>
        <v>0</v>
      </c>
      <c r="Q95" s="11"/>
    </row>
    <row r="96" spans="2:17" x14ac:dyDescent="0.3">
      <c r="B96" s="8"/>
      <c r="C96" s="17">
        <f>'16'!$F$25</f>
        <v>0</v>
      </c>
      <c r="D96" s="21">
        <f>'16'!$G$25</f>
        <v>0</v>
      </c>
      <c r="E96" s="10"/>
      <c r="F96" s="17">
        <f>'17'!$F$25</f>
        <v>0</v>
      </c>
      <c r="G96" s="21">
        <f>'17'!$G$25</f>
        <v>0</v>
      </c>
      <c r="H96" s="10"/>
      <c r="I96" s="17">
        <f>'18'!$F$25</f>
        <v>0</v>
      </c>
      <c r="J96" s="21">
        <f>'18'!$G$25</f>
        <v>0</v>
      </c>
      <c r="K96" s="10"/>
      <c r="L96" s="17">
        <f>'19'!$F$25</f>
        <v>0</v>
      </c>
      <c r="M96" s="21">
        <f>'19'!$G$25</f>
        <v>0</v>
      </c>
      <c r="N96" s="10"/>
      <c r="O96" s="17">
        <f>'20'!$F$25</f>
        <v>0</v>
      </c>
      <c r="P96" s="21">
        <f>'20'!$G$25</f>
        <v>0</v>
      </c>
      <c r="Q96" s="11"/>
    </row>
    <row r="97" spans="2:17" x14ac:dyDescent="0.3">
      <c r="B97" s="8"/>
      <c r="C97" s="17">
        <f>'16'!$F$26</f>
        <v>0</v>
      </c>
      <c r="D97" s="21">
        <f>'16'!$G$26</f>
        <v>0</v>
      </c>
      <c r="E97" s="10"/>
      <c r="F97" s="17">
        <f>'17'!$F$26</f>
        <v>0</v>
      </c>
      <c r="G97" s="21">
        <f>'17'!$G$26</f>
        <v>0</v>
      </c>
      <c r="H97" s="10"/>
      <c r="I97" s="17">
        <f>'18'!$F$26</f>
        <v>0</v>
      </c>
      <c r="J97" s="21">
        <f>'18'!$G$26</f>
        <v>0</v>
      </c>
      <c r="K97" s="10"/>
      <c r="L97" s="17">
        <f>'19'!$F$26</f>
        <v>0</v>
      </c>
      <c r="M97" s="21">
        <f>'19'!$G$26</f>
        <v>0</v>
      </c>
      <c r="N97" s="10"/>
      <c r="O97" s="17">
        <f>'20'!$F$26</f>
        <v>0</v>
      </c>
      <c r="P97" s="21">
        <f>'20'!$G$26</f>
        <v>0</v>
      </c>
      <c r="Q97" s="11"/>
    </row>
    <row r="98" spans="2:17" x14ac:dyDescent="0.3">
      <c r="B98" s="8"/>
      <c r="C98" s="17">
        <f>'16'!$F$27</f>
        <v>0</v>
      </c>
      <c r="D98" s="21">
        <f>'16'!$G$27</f>
        <v>0</v>
      </c>
      <c r="E98" s="10"/>
      <c r="F98" s="17">
        <f>'17'!$F$27</f>
        <v>0</v>
      </c>
      <c r="G98" s="21">
        <f>'17'!$G$27</f>
        <v>0</v>
      </c>
      <c r="H98" s="10"/>
      <c r="I98" s="17">
        <f>'18'!$F$27</f>
        <v>0</v>
      </c>
      <c r="J98" s="21">
        <f>'18'!$G$27</f>
        <v>0</v>
      </c>
      <c r="K98" s="10"/>
      <c r="L98" s="17">
        <f>'19'!$F$27</f>
        <v>0</v>
      </c>
      <c r="M98" s="21">
        <f>'19'!$G$27</f>
        <v>0</v>
      </c>
      <c r="N98" s="10"/>
      <c r="O98" s="17">
        <f>'20'!$F$27</f>
        <v>0</v>
      </c>
      <c r="P98" s="21">
        <f>'20'!$G$27</f>
        <v>0</v>
      </c>
      <c r="Q98" s="11"/>
    </row>
    <row r="99" spans="2:17" x14ac:dyDescent="0.3">
      <c r="B99" s="8"/>
      <c r="C99" s="17">
        <f>'16'!$F$28</f>
        <v>0</v>
      </c>
      <c r="D99" s="21">
        <f>'16'!$G$28</f>
        <v>0</v>
      </c>
      <c r="E99" s="10"/>
      <c r="F99" s="17">
        <f>'17'!$F$28</f>
        <v>0</v>
      </c>
      <c r="G99" s="21">
        <f>'17'!$G$28</f>
        <v>0</v>
      </c>
      <c r="H99" s="10"/>
      <c r="I99" s="17">
        <f>'18'!$F$28</f>
        <v>0</v>
      </c>
      <c r="J99" s="21">
        <f>'18'!$G$28</f>
        <v>0</v>
      </c>
      <c r="K99" s="10"/>
      <c r="L99" s="17">
        <f>'19'!$F$28</f>
        <v>0</v>
      </c>
      <c r="M99" s="21">
        <f>'19'!$G$28</f>
        <v>0</v>
      </c>
      <c r="N99" s="10"/>
      <c r="O99" s="17">
        <f>'20'!$F$28</f>
        <v>0</v>
      </c>
      <c r="P99" s="21">
        <f>'20'!$G$28</f>
        <v>0</v>
      </c>
      <c r="Q99" s="11"/>
    </row>
    <row r="100" spans="2:17" x14ac:dyDescent="0.3">
      <c r="B100" s="8"/>
      <c r="C100" s="17">
        <f>'16'!$F$29</f>
        <v>0</v>
      </c>
      <c r="D100" s="21">
        <f>'16'!$G$29</f>
        <v>0</v>
      </c>
      <c r="E100" s="10"/>
      <c r="F100" s="17">
        <f>'17'!$F$29</f>
        <v>0</v>
      </c>
      <c r="G100" s="21">
        <f>'17'!$G$29</f>
        <v>0</v>
      </c>
      <c r="H100" s="10"/>
      <c r="I100" s="17">
        <f>'18'!$F$29</f>
        <v>0</v>
      </c>
      <c r="J100" s="21">
        <f>'18'!$G$29</f>
        <v>0</v>
      </c>
      <c r="K100" s="10"/>
      <c r="L100" s="17">
        <f>'19'!$F$29</f>
        <v>0</v>
      </c>
      <c r="M100" s="21">
        <f>'19'!$G$29</f>
        <v>0</v>
      </c>
      <c r="N100" s="10"/>
      <c r="O100" s="17">
        <f>'20'!$F$29</f>
        <v>0</v>
      </c>
      <c r="P100" s="21">
        <f>'20'!$G$29</f>
        <v>0</v>
      </c>
      <c r="Q100" s="11"/>
    </row>
    <row r="101" spans="2:17" x14ac:dyDescent="0.3">
      <c r="B101" s="8"/>
      <c r="C101" s="17">
        <f>'16'!$F$30</f>
        <v>0</v>
      </c>
      <c r="D101" s="21">
        <f>'16'!$G$30</f>
        <v>0</v>
      </c>
      <c r="E101" s="10"/>
      <c r="F101" s="17">
        <f>'17'!$F$30</f>
        <v>0</v>
      </c>
      <c r="G101" s="21">
        <f>'17'!$G$30</f>
        <v>0</v>
      </c>
      <c r="H101" s="10"/>
      <c r="I101" s="17">
        <f>'18'!$F$30</f>
        <v>0</v>
      </c>
      <c r="J101" s="21">
        <f>'18'!$G$30</f>
        <v>0</v>
      </c>
      <c r="K101" s="10"/>
      <c r="L101" s="17">
        <f>'19'!$F$30</f>
        <v>0</v>
      </c>
      <c r="M101" s="21">
        <f>'19'!$G$30</f>
        <v>0</v>
      </c>
      <c r="N101" s="10"/>
      <c r="O101" s="17">
        <f>'20'!$F$30</f>
        <v>0</v>
      </c>
      <c r="P101" s="21">
        <f>'20'!$G$30</f>
        <v>0</v>
      </c>
      <c r="Q101" s="11"/>
    </row>
    <row r="102" spans="2:17" x14ac:dyDescent="0.3">
      <c r="B102" s="8"/>
      <c r="C102" s="17">
        <f>'16'!$F$31</f>
        <v>0</v>
      </c>
      <c r="D102" s="21">
        <f>'16'!$G$31</f>
        <v>0</v>
      </c>
      <c r="E102" s="10"/>
      <c r="F102" s="17">
        <f>'17'!$F$31</f>
        <v>0</v>
      </c>
      <c r="G102" s="21">
        <f>'17'!$G$31</f>
        <v>0</v>
      </c>
      <c r="H102" s="10"/>
      <c r="I102" s="17">
        <f>'18'!$F$31</f>
        <v>0</v>
      </c>
      <c r="J102" s="21">
        <f>'18'!$G$31</f>
        <v>0</v>
      </c>
      <c r="K102" s="10"/>
      <c r="L102" s="17">
        <f>'19'!$F$31</f>
        <v>0</v>
      </c>
      <c r="M102" s="21">
        <f>'19'!$G$31</f>
        <v>0</v>
      </c>
      <c r="N102" s="10"/>
      <c r="O102" s="17">
        <f>'20'!$F$31</f>
        <v>0</v>
      </c>
      <c r="P102" s="21">
        <f>'20'!$G$31</f>
        <v>0</v>
      </c>
      <c r="Q102" s="11"/>
    </row>
    <row r="103" spans="2:17" x14ac:dyDescent="0.3">
      <c r="B103" s="8"/>
      <c r="C103" s="17">
        <f>'16'!$F$32</f>
        <v>0</v>
      </c>
      <c r="D103" s="21">
        <f>'16'!$G$32</f>
        <v>0</v>
      </c>
      <c r="E103" s="10"/>
      <c r="F103" s="17">
        <f>'17'!$F$32</f>
        <v>0</v>
      </c>
      <c r="G103" s="21">
        <f>'17'!$G$32</f>
        <v>0</v>
      </c>
      <c r="H103" s="10"/>
      <c r="I103" s="17">
        <f>'18'!$F$32</f>
        <v>0</v>
      </c>
      <c r="J103" s="21">
        <f>'18'!$G$32</f>
        <v>0</v>
      </c>
      <c r="K103" s="10"/>
      <c r="L103" s="17">
        <f>'19'!$F$32</f>
        <v>0</v>
      </c>
      <c r="M103" s="21">
        <f>'19'!$G$32</f>
        <v>0</v>
      </c>
      <c r="N103" s="10"/>
      <c r="O103" s="17">
        <f>'20'!$F$32</f>
        <v>0</v>
      </c>
      <c r="P103" s="21">
        <f>'20'!$G$32</f>
        <v>0</v>
      </c>
      <c r="Q103" s="11"/>
    </row>
    <row r="104" spans="2:17" ht="12.9" thickBot="1" x14ac:dyDescent="0.35">
      <c r="B104" s="8"/>
      <c r="C104" s="222">
        <f>'16'!$F$33</f>
        <v>0</v>
      </c>
      <c r="D104" s="223">
        <f>'16'!$G$33</f>
        <v>0</v>
      </c>
      <c r="E104" s="13"/>
      <c r="F104" s="222">
        <f>'17'!$F$33</f>
        <v>0</v>
      </c>
      <c r="G104" s="223">
        <f>'17'!$G$33</f>
        <v>0</v>
      </c>
      <c r="H104" s="13"/>
      <c r="I104" s="222">
        <f>'18'!$F$33</f>
        <v>0</v>
      </c>
      <c r="J104" s="223">
        <f>'18'!$G$33</f>
        <v>0</v>
      </c>
      <c r="K104" s="13"/>
      <c r="L104" s="222">
        <f>'19'!$F$33</f>
        <v>0</v>
      </c>
      <c r="M104" s="223">
        <f>'19'!$G$33</f>
        <v>0</v>
      </c>
      <c r="N104" s="13"/>
      <c r="O104" s="222">
        <f>'20'!$F$33</f>
        <v>0</v>
      </c>
      <c r="P104" s="223">
        <f>'20'!$G$33</f>
        <v>0</v>
      </c>
      <c r="Q104" s="11"/>
    </row>
    <row r="105" spans="2:17" x14ac:dyDescent="0.3">
      <c r="B105" s="8"/>
      <c r="C105" s="283" t="str">
        <f>'1'!$D$3</f>
        <v>Water Content:</v>
      </c>
      <c r="D105" s="281">
        <f>'16'!$E$3</f>
        <v>0</v>
      </c>
      <c r="F105" s="283" t="str">
        <f>'1'!$D$3</f>
        <v>Water Content:</v>
      </c>
      <c r="G105" s="281">
        <f>'17'!$E$3</f>
        <v>0</v>
      </c>
      <c r="I105" s="283" t="str">
        <f>'1'!$D$3</f>
        <v>Water Content:</v>
      </c>
      <c r="J105" s="281">
        <f>'18'!$E$3</f>
        <v>0</v>
      </c>
      <c r="L105" s="283" t="str">
        <f>'1'!$D$3</f>
        <v>Water Content:</v>
      </c>
      <c r="M105" s="281">
        <f>'19'!$E$3</f>
        <v>0</v>
      </c>
      <c r="O105" s="283" t="str">
        <f>'1'!$D$3</f>
        <v>Water Content:</v>
      </c>
      <c r="P105" s="281">
        <f>'20'!$E$3</f>
        <v>0</v>
      </c>
      <c r="Q105" s="11"/>
    </row>
    <row r="106" spans="2:17" ht="12.9" thickBot="1" x14ac:dyDescent="0.35">
      <c r="B106" s="12"/>
      <c r="C106" s="284"/>
      <c r="D106" s="282"/>
      <c r="E106" s="13"/>
      <c r="F106" s="284"/>
      <c r="G106" s="282"/>
      <c r="H106" s="13"/>
      <c r="I106" s="284"/>
      <c r="J106" s="282"/>
      <c r="K106" s="13"/>
      <c r="L106" s="284"/>
      <c r="M106" s="282"/>
      <c r="N106" s="13"/>
      <c r="O106" s="284"/>
      <c r="P106" s="282"/>
      <c r="Q106" s="14"/>
    </row>
    <row r="107" spans="2:17" ht="12.9" thickBot="1" x14ac:dyDescent="0.35"/>
    <row r="108" spans="2:17" x14ac:dyDescent="0.3">
      <c r="C108" s="287" t="s">
        <v>130</v>
      </c>
      <c r="D108" s="288"/>
      <c r="E108" s="288"/>
      <c r="F108" s="288"/>
      <c r="G108" s="288"/>
      <c r="H108" s="288"/>
      <c r="I108" s="288"/>
      <c r="J108" s="288"/>
      <c r="K108" s="288"/>
      <c r="L108" s="288"/>
      <c r="M108" s="288"/>
      <c r="N108" s="288"/>
      <c r="O108" s="288"/>
      <c r="P108" s="289"/>
    </row>
    <row r="109" spans="2:17" x14ac:dyDescent="0.3">
      <c r="C109" s="290"/>
      <c r="D109" s="291"/>
      <c r="E109" s="291"/>
      <c r="F109" s="291"/>
      <c r="G109" s="291"/>
      <c r="H109" s="291"/>
      <c r="I109" s="291"/>
      <c r="J109" s="291"/>
      <c r="K109" s="291"/>
      <c r="L109" s="291"/>
      <c r="M109" s="291"/>
      <c r="N109" s="291"/>
      <c r="O109" s="291"/>
      <c r="P109" s="292"/>
    </row>
    <row r="110" spans="2:17" x14ac:dyDescent="0.3">
      <c r="C110" s="290"/>
      <c r="D110" s="291"/>
      <c r="E110" s="291"/>
      <c r="F110" s="291"/>
      <c r="G110" s="291"/>
      <c r="H110" s="291"/>
      <c r="I110" s="291"/>
      <c r="J110" s="291"/>
      <c r="K110" s="291"/>
      <c r="L110" s="291"/>
      <c r="M110" s="291"/>
      <c r="N110" s="291"/>
      <c r="O110" s="291"/>
      <c r="P110" s="292"/>
    </row>
    <row r="111" spans="2:17" x14ac:dyDescent="0.3">
      <c r="C111" s="290"/>
      <c r="D111" s="291"/>
      <c r="E111" s="291"/>
      <c r="F111" s="291"/>
      <c r="G111" s="291"/>
      <c r="H111" s="291"/>
      <c r="I111" s="291"/>
      <c r="J111" s="291"/>
      <c r="K111" s="291"/>
      <c r="L111" s="291"/>
      <c r="M111" s="291"/>
      <c r="N111" s="291"/>
      <c r="O111" s="291"/>
      <c r="P111" s="292"/>
    </row>
    <row r="112" spans="2:17" x14ac:dyDescent="0.3">
      <c r="C112" s="290"/>
      <c r="D112" s="291"/>
      <c r="E112" s="291"/>
      <c r="F112" s="291"/>
      <c r="G112" s="291"/>
      <c r="H112" s="291"/>
      <c r="I112" s="291"/>
      <c r="J112" s="291"/>
      <c r="K112" s="291"/>
      <c r="L112" s="291"/>
      <c r="M112" s="291"/>
      <c r="N112" s="291"/>
      <c r="O112" s="291"/>
      <c r="P112" s="292"/>
    </row>
    <row r="113" spans="2:17" x14ac:dyDescent="0.3">
      <c r="C113" s="290"/>
      <c r="D113" s="291"/>
      <c r="E113" s="291"/>
      <c r="F113" s="291"/>
      <c r="G113" s="291"/>
      <c r="H113" s="291"/>
      <c r="I113" s="291"/>
      <c r="J113" s="291"/>
      <c r="K113" s="291"/>
      <c r="L113" s="291"/>
      <c r="M113" s="291"/>
      <c r="N113" s="291"/>
      <c r="O113" s="291"/>
      <c r="P113" s="292"/>
    </row>
    <row r="114" spans="2:17" x14ac:dyDescent="0.3">
      <c r="C114" s="290"/>
      <c r="D114" s="291"/>
      <c r="E114" s="291"/>
      <c r="F114" s="291"/>
      <c r="G114" s="291"/>
      <c r="H114" s="291"/>
      <c r="I114" s="291"/>
      <c r="J114" s="291"/>
      <c r="K114" s="291"/>
      <c r="L114" s="291"/>
      <c r="M114" s="291"/>
      <c r="N114" s="291"/>
      <c r="O114" s="291"/>
      <c r="P114" s="292"/>
    </row>
    <row r="115" spans="2:17" x14ac:dyDescent="0.3">
      <c r="C115" s="290"/>
      <c r="D115" s="291"/>
      <c r="E115" s="291"/>
      <c r="F115" s="291"/>
      <c r="G115" s="291"/>
      <c r="H115" s="291"/>
      <c r="I115" s="291"/>
      <c r="J115" s="291"/>
      <c r="K115" s="291"/>
      <c r="L115" s="291"/>
      <c r="M115" s="291"/>
      <c r="N115" s="291"/>
      <c r="O115" s="291"/>
      <c r="P115" s="292"/>
    </row>
    <row r="116" spans="2:17" x14ac:dyDescent="0.3">
      <c r="C116" s="290"/>
      <c r="D116" s="291"/>
      <c r="E116" s="291"/>
      <c r="F116" s="291"/>
      <c r="G116" s="291"/>
      <c r="H116" s="291"/>
      <c r="I116" s="291"/>
      <c r="J116" s="291"/>
      <c r="K116" s="291"/>
      <c r="L116" s="291"/>
      <c r="M116" s="291"/>
      <c r="N116" s="291"/>
      <c r="O116" s="291"/>
      <c r="P116" s="292"/>
    </row>
    <row r="117" spans="2:17" ht="12.9" thickBot="1" x14ac:dyDescent="0.35">
      <c r="C117" s="293"/>
      <c r="D117" s="294"/>
      <c r="E117" s="294"/>
      <c r="F117" s="294"/>
      <c r="G117" s="294"/>
      <c r="H117" s="294"/>
      <c r="I117" s="294"/>
      <c r="J117" s="294"/>
      <c r="K117" s="294"/>
      <c r="L117" s="294"/>
      <c r="M117" s="294"/>
      <c r="N117" s="294"/>
      <c r="O117" s="294"/>
      <c r="P117" s="295"/>
    </row>
    <row r="118" spans="2:17" ht="12.9" customHeight="1" x14ac:dyDescent="0.3">
      <c r="C118" s="216"/>
      <c r="D118" s="216"/>
      <c r="E118" s="216"/>
      <c r="F118" s="216"/>
      <c r="G118" s="216"/>
      <c r="H118" s="216"/>
      <c r="I118" s="216"/>
      <c r="J118" s="216"/>
      <c r="K118" s="216"/>
      <c r="L118" s="216"/>
      <c r="M118" s="216"/>
      <c r="N118" s="216"/>
      <c r="O118" s="216"/>
      <c r="P118" s="216"/>
    </row>
    <row r="119" spans="2:17" ht="12.9" customHeight="1" x14ac:dyDescent="0.3">
      <c r="C119" s="216"/>
      <c r="D119" s="216"/>
      <c r="E119" s="216"/>
      <c r="F119" s="216"/>
      <c r="G119" s="216"/>
      <c r="H119" s="216"/>
      <c r="I119" s="216"/>
      <c r="J119" s="216"/>
      <c r="K119" s="216"/>
      <c r="L119" s="216"/>
      <c r="M119" s="216"/>
      <c r="N119" s="216"/>
      <c r="O119" s="216"/>
      <c r="P119" s="216"/>
    </row>
    <row r="120" spans="2:17" ht="12.9" customHeight="1" x14ac:dyDescent="0.3">
      <c r="C120" s="216"/>
      <c r="D120" s="216"/>
      <c r="E120" s="216"/>
      <c r="F120" s="216"/>
      <c r="G120" s="216"/>
      <c r="H120" s="216"/>
      <c r="I120" s="216"/>
      <c r="J120" s="216"/>
      <c r="K120" s="216"/>
      <c r="L120" s="216"/>
      <c r="M120" s="216"/>
      <c r="N120" s="216"/>
      <c r="O120" s="216"/>
      <c r="P120" s="216"/>
    </row>
    <row r="121" spans="2:17" ht="12.9" customHeight="1" x14ac:dyDescent="0.3">
      <c r="C121" s="216"/>
      <c r="D121" s="216"/>
      <c r="E121" s="216"/>
      <c r="F121" s="216"/>
      <c r="G121" s="216"/>
      <c r="H121" s="216"/>
      <c r="I121" s="216"/>
      <c r="J121" s="216"/>
      <c r="K121" s="216"/>
      <c r="L121" s="216"/>
      <c r="M121" s="216"/>
      <c r="N121" s="216"/>
      <c r="O121" s="216"/>
      <c r="P121" s="216"/>
    </row>
    <row r="122" spans="2:17" ht="12.9" customHeight="1" x14ac:dyDescent="0.3">
      <c r="C122" s="216"/>
      <c r="D122" s="216"/>
      <c r="E122" s="216"/>
      <c r="F122" s="216"/>
      <c r="G122" s="216"/>
      <c r="H122" s="216"/>
      <c r="I122" s="216"/>
      <c r="J122" s="216"/>
      <c r="K122" s="216"/>
      <c r="L122" s="216"/>
      <c r="M122" s="216"/>
      <c r="N122" s="216"/>
      <c r="O122" s="216"/>
      <c r="P122" s="216"/>
    </row>
    <row r="123" spans="2:17" ht="12.9" customHeight="1" x14ac:dyDescent="0.3">
      <c r="C123" s="216"/>
      <c r="D123" s="216"/>
      <c r="E123" s="216"/>
      <c r="F123" s="216"/>
      <c r="G123" s="216"/>
      <c r="H123" s="216"/>
      <c r="I123" s="216"/>
      <c r="J123" s="216"/>
      <c r="K123" s="216"/>
      <c r="L123" s="216"/>
      <c r="M123" s="216"/>
      <c r="N123" s="216"/>
      <c r="O123" s="216"/>
      <c r="P123" s="216"/>
    </row>
    <row r="124" spans="2:17" ht="12.9" customHeight="1" x14ac:dyDescent="0.3">
      <c r="C124" s="216"/>
      <c r="D124" s="216"/>
      <c r="E124" s="216"/>
      <c r="F124" s="216"/>
      <c r="G124" s="216"/>
      <c r="H124" s="216"/>
      <c r="I124" s="216"/>
      <c r="J124" s="216"/>
      <c r="K124" s="216"/>
      <c r="L124" s="216"/>
      <c r="M124" s="216"/>
      <c r="N124" s="216"/>
      <c r="O124" s="216"/>
      <c r="P124" s="216"/>
    </row>
    <row r="125" spans="2:17" ht="12.9" customHeight="1" x14ac:dyDescent="0.3">
      <c r="C125" s="216"/>
      <c r="D125" s="216"/>
      <c r="E125" s="216"/>
      <c r="F125" s="216"/>
      <c r="G125" s="216"/>
      <c r="H125" s="216"/>
      <c r="I125" s="216"/>
      <c r="J125" s="216"/>
      <c r="K125" s="216"/>
      <c r="L125" s="216"/>
      <c r="M125" s="216"/>
      <c r="N125" s="216"/>
      <c r="O125" s="216"/>
      <c r="P125" s="216"/>
    </row>
    <row r="126" spans="2:17" ht="12.9" customHeight="1" x14ac:dyDescent="0.3">
      <c r="C126" s="216"/>
      <c r="D126" s="216"/>
      <c r="E126" s="216"/>
      <c r="F126" s="216"/>
      <c r="G126" s="216"/>
      <c r="H126" s="216"/>
      <c r="I126" s="216"/>
      <c r="J126" s="216"/>
      <c r="K126" s="216"/>
      <c r="L126" s="216"/>
      <c r="M126" s="216"/>
      <c r="N126" s="216"/>
      <c r="O126" s="216"/>
      <c r="P126" s="216"/>
    </row>
    <row r="127" spans="2:17" ht="12.9" thickBot="1" x14ac:dyDescent="0.35"/>
    <row r="128" spans="2:17" ht="12.9" thickBot="1" x14ac:dyDescent="0.35">
      <c r="B128" s="3"/>
      <c r="C128" s="4"/>
      <c r="D128" s="5"/>
      <c r="E128" s="6"/>
      <c r="F128" s="4"/>
      <c r="G128" s="5"/>
      <c r="H128" s="6"/>
      <c r="I128" s="4"/>
      <c r="J128" s="5"/>
      <c r="K128" s="6"/>
      <c r="L128" s="4"/>
      <c r="M128" s="5"/>
      <c r="N128" s="6"/>
      <c r="O128" s="4"/>
      <c r="P128" s="5"/>
      <c r="Q128" s="7"/>
    </row>
    <row r="129" spans="2:17" ht="12.9" thickBot="1" x14ac:dyDescent="0.35">
      <c r="B129" s="8"/>
      <c r="C129" s="296">
        <v>21</v>
      </c>
      <c r="D129" s="297"/>
      <c r="E129" s="10"/>
      <c r="F129" s="296">
        <v>22</v>
      </c>
      <c r="G129" s="297"/>
      <c r="H129" s="10"/>
      <c r="I129" s="296">
        <v>23</v>
      </c>
      <c r="J129" s="297"/>
      <c r="K129" s="10"/>
      <c r="L129" s="296">
        <v>24</v>
      </c>
      <c r="M129" s="297"/>
      <c r="N129" s="10"/>
      <c r="O129" s="296">
        <v>25</v>
      </c>
      <c r="P129" s="297"/>
      <c r="Q129" s="11"/>
    </row>
    <row r="130" spans="2:17" ht="12.9" thickBot="1" x14ac:dyDescent="0.35">
      <c r="B130" s="8"/>
      <c r="C130" s="115" t="str">
        <f>Date!B2</f>
        <v>010123</v>
      </c>
      <c r="D130" s="116">
        <f>'1'!$C$2</f>
        <v>-1</v>
      </c>
      <c r="E130" s="9"/>
      <c r="F130" s="115" t="str">
        <f>Date!B2</f>
        <v>010123</v>
      </c>
      <c r="G130" s="116">
        <f>'22'!$C$2</f>
        <v>-22</v>
      </c>
      <c r="H130" s="10"/>
      <c r="I130" s="115" t="str">
        <f>Date!B2</f>
        <v>010123</v>
      </c>
      <c r="J130" s="116">
        <f>'23'!$C$2</f>
        <v>-23</v>
      </c>
      <c r="K130" s="10"/>
      <c r="L130" s="115" t="str">
        <f>Date!B2</f>
        <v>010123</v>
      </c>
      <c r="M130" s="116">
        <f>'24'!$C$2</f>
        <v>-24</v>
      </c>
      <c r="N130" s="10"/>
      <c r="O130" s="115" t="str">
        <f>Date!B2</f>
        <v>010123</v>
      </c>
      <c r="P130" s="116">
        <f>'25'!$C$2</f>
        <v>-25</v>
      </c>
      <c r="Q130" s="11"/>
    </row>
    <row r="131" spans="2:17" x14ac:dyDescent="0.3">
      <c r="B131" s="8"/>
      <c r="C131" s="117" t="str">
        <f>'21'!$F$18</f>
        <v>Neph Sy</v>
      </c>
      <c r="D131" s="118">
        <f>'21'!$G$18</f>
        <v>39.603960396039604</v>
      </c>
      <c r="E131" s="16"/>
      <c r="F131" s="117" t="str">
        <f>'22'!$F$18</f>
        <v>Neph Sy</v>
      </c>
      <c r="G131" s="118">
        <f>'22'!$G$18</f>
        <v>39.603960396039604</v>
      </c>
      <c r="H131" s="16"/>
      <c r="I131" s="119" t="str">
        <f>'23'!$F$18</f>
        <v>Neph Sy</v>
      </c>
      <c r="J131" s="118">
        <f>'23'!$G$18</f>
        <v>39.603960396039604</v>
      </c>
      <c r="K131" s="16"/>
      <c r="L131" s="117" t="str">
        <f>'24'!$F$18</f>
        <v>Neph Sy</v>
      </c>
      <c r="M131" s="118">
        <f>'24'!$G$18</f>
        <v>39.603960396039604</v>
      </c>
      <c r="N131" s="16"/>
      <c r="O131" s="119" t="str">
        <f>'25'!$F$18</f>
        <v>Neph Sy</v>
      </c>
      <c r="P131" s="118">
        <f>'25'!$G$18</f>
        <v>39.603960396039604</v>
      </c>
      <c r="Q131" s="11"/>
    </row>
    <row r="132" spans="2:17" x14ac:dyDescent="0.3">
      <c r="B132" s="8"/>
      <c r="C132" s="17" t="str">
        <f>'21'!$F$19</f>
        <v>Whiting</v>
      </c>
      <c r="D132" s="21">
        <f>'21'!$G$19</f>
        <v>19.801980198019802</v>
      </c>
      <c r="E132" s="16"/>
      <c r="F132" s="17" t="str">
        <f>'22'!$F$19</f>
        <v>Whiting</v>
      </c>
      <c r="G132" s="21">
        <f>'22'!$G$19</f>
        <v>19.801980198019802</v>
      </c>
      <c r="H132" s="16"/>
      <c r="I132" s="120" t="str">
        <f>'23'!$F$19</f>
        <v>Whiting</v>
      </c>
      <c r="J132" s="21">
        <f>'23'!$G$19</f>
        <v>19.801980198019802</v>
      </c>
      <c r="K132" s="16"/>
      <c r="L132" s="17" t="str">
        <f>'24'!$F$19</f>
        <v>Whiting</v>
      </c>
      <c r="M132" s="21">
        <f>'24'!$G$19</f>
        <v>19.801980198019802</v>
      </c>
      <c r="N132" s="16"/>
      <c r="O132" s="120" t="str">
        <f>'25'!$F$19</f>
        <v>Whiting</v>
      </c>
      <c r="P132" s="21">
        <f>'25'!$G$19</f>
        <v>19.801980198019802</v>
      </c>
      <c r="Q132" s="11"/>
    </row>
    <row r="133" spans="2:17" x14ac:dyDescent="0.3">
      <c r="B133" s="8"/>
      <c r="C133" s="17" t="str">
        <f>'21'!$F$20</f>
        <v>EPK</v>
      </c>
      <c r="D133" s="21">
        <f>'21'!$G$20</f>
        <v>9.9009900990099009</v>
      </c>
      <c r="E133" s="16"/>
      <c r="F133" s="17" t="str">
        <f>'22'!$F$20</f>
        <v>EPK</v>
      </c>
      <c r="G133" s="21">
        <f>'22'!$G$20</f>
        <v>9.9009900990099009</v>
      </c>
      <c r="H133" s="16"/>
      <c r="I133" s="120" t="str">
        <f>'23'!$F$20</f>
        <v>EPK</v>
      </c>
      <c r="J133" s="21">
        <f>'23'!$G$20</f>
        <v>9.9009900990099009</v>
      </c>
      <c r="K133" s="16"/>
      <c r="L133" s="17" t="str">
        <f>'24'!$F$20</f>
        <v>EPK</v>
      </c>
      <c r="M133" s="21">
        <f>'24'!$G$20</f>
        <v>9.9009900990099009</v>
      </c>
      <c r="N133" s="16"/>
      <c r="O133" s="120" t="str">
        <f>'25'!$F$20</f>
        <v>EPK</v>
      </c>
      <c r="P133" s="21">
        <f>'25'!$G$20</f>
        <v>9.9009900990099009</v>
      </c>
      <c r="Q133" s="11"/>
    </row>
    <row r="134" spans="2:17" x14ac:dyDescent="0.3">
      <c r="B134" s="8"/>
      <c r="C134" s="17" t="str">
        <f>'21'!$F$21</f>
        <v>Flint</v>
      </c>
      <c r="D134" s="21">
        <f>'21'!$G$21</f>
        <v>29.702970297029701</v>
      </c>
      <c r="E134" s="16"/>
      <c r="F134" s="17" t="str">
        <f>'22'!$F$21</f>
        <v>Flint</v>
      </c>
      <c r="G134" s="21">
        <f>'22'!$G$21</f>
        <v>29.702970297029701</v>
      </c>
      <c r="H134" s="16"/>
      <c r="I134" s="120" t="str">
        <f>'23'!$F$21</f>
        <v>Flint</v>
      </c>
      <c r="J134" s="21">
        <f>'23'!$G$21</f>
        <v>29.702970297029701</v>
      </c>
      <c r="K134" s="16"/>
      <c r="L134" s="17" t="str">
        <f>'24'!$F$21</f>
        <v>Flint</v>
      </c>
      <c r="M134" s="21">
        <f>'24'!$G$21</f>
        <v>29.702970297029701</v>
      </c>
      <c r="N134" s="16"/>
      <c r="O134" s="120" t="str">
        <f>'25'!$F$21</f>
        <v>Flint</v>
      </c>
      <c r="P134" s="21">
        <f>'25'!$G$21</f>
        <v>29.702970297029701</v>
      </c>
      <c r="Q134" s="11"/>
    </row>
    <row r="135" spans="2:17" x14ac:dyDescent="0.3">
      <c r="B135" s="8"/>
      <c r="C135" s="17">
        <f>'21'!$F$22</f>
        <v>0</v>
      </c>
      <c r="D135" s="21">
        <f>'21'!$G$22</f>
        <v>0</v>
      </c>
      <c r="E135" s="16"/>
      <c r="F135" s="17">
        <f>'22'!$F$22</f>
        <v>0</v>
      </c>
      <c r="G135" s="21">
        <f>'22'!$G$22</f>
        <v>0</v>
      </c>
      <c r="H135" s="16"/>
      <c r="I135" s="120">
        <f>'23'!$F$22</f>
        <v>0</v>
      </c>
      <c r="J135" s="21">
        <f>'23'!$G$22</f>
        <v>0</v>
      </c>
      <c r="K135" s="16"/>
      <c r="L135" s="17">
        <f>'24'!$F$22</f>
        <v>0</v>
      </c>
      <c r="M135" s="21">
        <f>'24'!$G$22</f>
        <v>0</v>
      </c>
      <c r="N135" s="16"/>
      <c r="O135" s="120">
        <f>'25'!$F$22</f>
        <v>0</v>
      </c>
      <c r="P135" s="21">
        <f>'25'!$G$22</f>
        <v>0</v>
      </c>
      <c r="Q135" s="11"/>
    </row>
    <row r="136" spans="2:17" x14ac:dyDescent="0.3">
      <c r="B136" s="8"/>
      <c r="C136" s="17" t="str">
        <f>'21'!$F$23</f>
        <v>Titanium Dioxide</v>
      </c>
      <c r="D136" s="21">
        <f>'21'!$G$23</f>
        <v>0.99009900990099009</v>
      </c>
      <c r="E136" s="16"/>
      <c r="F136" s="17" t="str">
        <f>'22'!$F$23</f>
        <v>Titanium Dioxide</v>
      </c>
      <c r="G136" s="21">
        <f>'22'!$G$23</f>
        <v>0.99009900990099009</v>
      </c>
      <c r="H136" s="16"/>
      <c r="I136" s="120" t="str">
        <f>'23'!$F$23</f>
        <v>Titanium Dioxide</v>
      </c>
      <c r="J136" s="21">
        <f>'23'!$G$23</f>
        <v>0.99009900990099009</v>
      </c>
      <c r="K136" s="16"/>
      <c r="L136" s="17" t="str">
        <f>'24'!$F$23</f>
        <v>Titanium Dioxide</v>
      </c>
      <c r="M136" s="21">
        <f>'24'!$G$23</f>
        <v>0.99009900990099009</v>
      </c>
      <c r="N136" s="10"/>
      <c r="O136" s="120" t="str">
        <f>'25'!$F$23</f>
        <v>Titanium Dioxide</v>
      </c>
      <c r="P136" s="21">
        <f>'25'!$G$23</f>
        <v>0.99009900990099009</v>
      </c>
      <c r="Q136" s="11"/>
    </row>
    <row r="137" spans="2:17" x14ac:dyDescent="0.3">
      <c r="B137" s="8"/>
      <c r="C137" s="17">
        <f>'21'!$F$24</f>
        <v>0</v>
      </c>
      <c r="D137" s="21">
        <f>'21'!$G$24</f>
        <v>0</v>
      </c>
      <c r="E137" s="16"/>
      <c r="F137" s="17">
        <f>'22'!$F$24</f>
        <v>0</v>
      </c>
      <c r="G137" s="21">
        <f>'22'!$G$24</f>
        <v>0</v>
      </c>
      <c r="H137" s="16"/>
      <c r="I137" s="120">
        <f>'23'!$F$24</f>
        <v>0</v>
      </c>
      <c r="J137" s="21">
        <f>'23'!$G$24</f>
        <v>0</v>
      </c>
      <c r="K137" s="16"/>
      <c r="L137" s="17">
        <f>'24'!$F$24</f>
        <v>0</v>
      </c>
      <c r="M137" s="21">
        <f>'24'!$G$24</f>
        <v>0</v>
      </c>
      <c r="N137" s="10"/>
      <c r="O137" s="120">
        <f>'25'!$F$24</f>
        <v>0</v>
      </c>
      <c r="P137" s="21">
        <f>'25'!$G$24</f>
        <v>0</v>
      </c>
      <c r="Q137" s="11"/>
    </row>
    <row r="138" spans="2:17" x14ac:dyDescent="0.3">
      <c r="B138" s="8"/>
      <c r="C138" s="17">
        <f>'21'!$F$25</f>
        <v>0</v>
      </c>
      <c r="D138" s="21">
        <f>'21'!$G$25</f>
        <v>0</v>
      </c>
      <c r="E138" s="16"/>
      <c r="F138" s="17">
        <f>'22'!$F$25</f>
        <v>0</v>
      </c>
      <c r="G138" s="21">
        <f>'22'!$G$25</f>
        <v>0</v>
      </c>
      <c r="H138" s="16"/>
      <c r="I138" s="120">
        <f>'23'!$F$25</f>
        <v>0</v>
      </c>
      <c r="J138" s="21">
        <f>'23'!$G$25</f>
        <v>0</v>
      </c>
      <c r="K138" s="16"/>
      <c r="L138" s="17">
        <f>'24'!$F$25</f>
        <v>0</v>
      </c>
      <c r="M138" s="21">
        <f>'24'!$G$25</f>
        <v>0</v>
      </c>
      <c r="N138" s="10"/>
      <c r="O138" s="120">
        <f>'25'!$F$25</f>
        <v>0</v>
      </c>
      <c r="P138" s="21">
        <f>'25'!$G$25</f>
        <v>0</v>
      </c>
      <c r="Q138" s="11"/>
    </row>
    <row r="139" spans="2:17" x14ac:dyDescent="0.3">
      <c r="B139" s="8"/>
      <c r="C139" s="17">
        <f>'21'!$F$26</f>
        <v>0</v>
      </c>
      <c r="D139" s="21">
        <f>'21'!$G$26</f>
        <v>0</v>
      </c>
      <c r="E139" s="16"/>
      <c r="F139" s="17">
        <f>'22'!$F$26</f>
        <v>0</v>
      </c>
      <c r="G139" s="21">
        <f>'22'!$G$26</f>
        <v>0</v>
      </c>
      <c r="H139" s="16"/>
      <c r="I139" s="120">
        <f>'23'!$F$26</f>
        <v>0</v>
      </c>
      <c r="J139" s="21">
        <f>'23'!$G$26</f>
        <v>0</v>
      </c>
      <c r="K139" s="16"/>
      <c r="L139" s="17">
        <f>'24'!$F$26</f>
        <v>0</v>
      </c>
      <c r="M139" s="21">
        <f>'24'!$G$26</f>
        <v>0</v>
      </c>
      <c r="N139" s="10"/>
      <c r="O139" s="120">
        <f>'25'!$F$26</f>
        <v>0</v>
      </c>
      <c r="P139" s="21">
        <f>'25'!$G$26</f>
        <v>0</v>
      </c>
      <c r="Q139" s="11"/>
    </row>
    <row r="140" spans="2:17" x14ac:dyDescent="0.3">
      <c r="B140" s="8"/>
      <c r="C140" s="17">
        <f>'21'!$F$27</f>
        <v>0</v>
      </c>
      <c r="D140" s="21">
        <f>'21'!$G$27</f>
        <v>0</v>
      </c>
      <c r="E140" s="16"/>
      <c r="F140" s="17">
        <f>'22'!$F$27</f>
        <v>0</v>
      </c>
      <c r="G140" s="21">
        <f>'22'!$G$27</f>
        <v>0</v>
      </c>
      <c r="H140" s="16"/>
      <c r="I140" s="120">
        <f>'23'!$F$27</f>
        <v>0</v>
      </c>
      <c r="J140" s="21">
        <f>'23'!$G$27</f>
        <v>0</v>
      </c>
      <c r="K140" s="16"/>
      <c r="L140" s="17">
        <f>'24'!$F$27</f>
        <v>0</v>
      </c>
      <c r="M140" s="21">
        <f>'24'!$G$27</f>
        <v>0</v>
      </c>
      <c r="N140" s="10"/>
      <c r="O140" s="120">
        <f>'25'!$F$27</f>
        <v>0</v>
      </c>
      <c r="P140" s="21">
        <f>'25'!$G$27</f>
        <v>0</v>
      </c>
      <c r="Q140" s="11"/>
    </row>
    <row r="141" spans="2:17" x14ac:dyDescent="0.3">
      <c r="B141" s="8"/>
      <c r="C141" s="17">
        <f>'21'!$F$28</f>
        <v>0</v>
      </c>
      <c r="D141" s="21">
        <f>'21'!$G$28</f>
        <v>0</v>
      </c>
      <c r="E141" s="16"/>
      <c r="F141" s="17">
        <f>'22'!$F$28</f>
        <v>0</v>
      </c>
      <c r="G141" s="21">
        <f>'22'!$G$28</f>
        <v>0</v>
      </c>
      <c r="H141" s="16"/>
      <c r="I141" s="120">
        <f>'23'!$F$28</f>
        <v>0</v>
      </c>
      <c r="J141" s="21">
        <f>'23'!$G$28</f>
        <v>0</v>
      </c>
      <c r="K141" s="16"/>
      <c r="L141" s="17">
        <f>'24'!$F$28</f>
        <v>0</v>
      </c>
      <c r="M141" s="21">
        <f>'24'!$G$28</f>
        <v>0</v>
      </c>
      <c r="N141" s="10"/>
      <c r="O141" s="120">
        <f>'25'!$F$28</f>
        <v>0</v>
      </c>
      <c r="P141" s="21">
        <f>'25'!$G$28</f>
        <v>0</v>
      </c>
      <c r="Q141" s="11"/>
    </row>
    <row r="142" spans="2:17" x14ac:dyDescent="0.3">
      <c r="B142" s="8"/>
      <c r="C142" s="17">
        <f>'21'!$F$29</f>
        <v>0</v>
      </c>
      <c r="D142" s="21">
        <f>'21'!$G$29</f>
        <v>0</v>
      </c>
      <c r="E142" s="16"/>
      <c r="F142" s="17">
        <f>'22'!$F$29</f>
        <v>0</v>
      </c>
      <c r="G142" s="21">
        <f>'22'!$G$29</f>
        <v>0</v>
      </c>
      <c r="H142" s="16"/>
      <c r="I142" s="120">
        <f>'23'!$F$29</f>
        <v>0</v>
      </c>
      <c r="J142" s="21">
        <f>'23'!$G$29</f>
        <v>0</v>
      </c>
      <c r="K142" s="16"/>
      <c r="L142" s="17">
        <f>'24'!$F$29</f>
        <v>0</v>
      </c>
      <c r="M142" s="21">
        <f>'24'!$G$29</f>
        <v>0</v>
      </c>
      <c r="N142" s="10"/>
      <c r="O142" s="120">
        <f>'25'!$F$29</f>
        <v>0</v>
      </c>
      <c r="P142" s="21">
        <f>'25'!$G$29</f>
        <v>0</v>
      </c>
      <c r="Q142" s="11"/>
    </row>
    <row r="143" spans="2:17" x14ac:dyDescent="0.3">
      <c r="B143" s="8"/>
      <c r="C143" s="17">
        <f>'21'!$F$30</f>
        <v>0</v>
      </c>
      <c r="D143" s="21">
        <f>'21'!$G$30</f>
        <v>0</v>
      </c>
      <c r="E143" s="16"/>
      <c r="F143" s="17">
        <f>'22'!$F$30</f>
        <v>0</v>
      </c>
      <c r="G143" s="21">
        <f>'22'!$G$30</f>
        <v>0</v>
      </c>
      <c r="H143" s="16"/>
      <c r="I143" s="120">
        <f>'23'!$F$30</f>
        <v>0</v>
      </c>
      <c r="J143" s="21">
        <f>'23'!$G$30</f>
        <v>0</v>
      </c>
      <c r="K143" s="16"/>
      <c r="L143" s="17">
        <f>'24'!$F$30</f>
        <v>0</v>
      </c>
      <c r="M143" s="21">
        <f>'24'!$G$30</f>
        <v>0</v>
      </c>
      <c r="N143" s="10"/>
      <c r="O143" s="120">
        <f>'25'!$F$30</f>
        <v>0</v>
      </c>
      <c r="P143" s="21">
        <f>'25'!$G$30</f>
        <v>0</v>
      </c>
      <c r="Q143" s="11"/>
    </row>
    <row r="144" spans="2:17" x14ac:dyDescent="0.3">
      <c r="B144" s="8"/>
      <c r="C144" s="17">
        <f>'21'!$F$31</f>
        <v>0</v>
      </c>
      <c r="D144" s="21">
        <f>'21'!$G$31</f>
        <v>0</v>
      </c>
      <c r="E144" s="10"/>
      <c r="F144" s="17">
        <f>'22'!$F$31</f>
        <v>0</v>
      </c>
      <c r="G144" s="21">
        <f>'22'!$G$31</f>
        <v>0</v>
      </c>
      <c r="H144" s="10"/>
      <c r="I144" s="120">
        <f>'23'!$F$31</f>
        <v>0</v>
      </c>
      <c r="J144" s="21">
        <f>'23'!$G$31</f>
        <v>0</v>
      </c>
      <c r="K144" s="10"/>
      <c r="L144" s="17">
        <f>'24'!$F$31</f>
        <v>0</v>
      </c>
      <c r="M144" s="21">
        <f>'24'!$G$31</f>
        <v>0</v>
      </c>
      <c r="N144" s="10"/>
      <c r="O144" s="120">
        <f>'25'!$F$31</f>
        <v>0</v>
      </c>
      <c r="P144" s="21">
        <f>'25'!$G$31</f>
        <v>0</v>
      </c>
      <c r="Q144" s="11"/>
    </row>
    <row r="145" spans="2:17" x14ac:dyDescent="0.3">
      <c r="B145" s="8"/>
      <c r="C145" s="17">
        <f>'21'!$F$32</f>
        <v>0</v>
      </c>
      <c r="D145" s="21">
        <f>'21'!$G$32</f>
        <v>0</v>
      </c>
      <c r="E145" s="10"/>
      <c r="F145" s="17">
        <f>'22'!$F$32</f>
        <v>0</v>
      </c>
      <c r="G145" s="21">
        <f>'22'!$G$32</f>
        <v>0</v>
      </c>
      <c r="H145" s="10"/>
      <c r="I145" s="120">
        <f>'23'!$F$32</f>
        <v>0</v>
      </c>
      <c r="J145" s="21">
        <f>'23'!$G$32</f>
        <v>0</v>
      </c>
      <c r="K145" s="10"/>
      <c r="L145" s="17">
        <f>'24'!$F$32</f>
        <v>0</v>
      </c>
      <c r="M145" s="21">
        <f>'24'!$G$32</f>
        <v>0</v>
      </c>
      <c r="N145" s="10"/>
      <c r="O145" s="120">
        <f>'25'!$F$32</f>
        <v>0</v>
      </c>
      <c r="P145" s="21">
        <f>'25'!$G$32</f>
        <v>0</v>
      </c>
      <c r="Q145" s="11"/>
    </row>
    <row r="146" spans="2:17" x14ac:dyDescent="0.3">
      <c r="B146" s="8"/>
      <c r="C146" s="222"/>
      <c r="D146" s="223"/>
      <c r="E146" s="10"/>
      <c r="F146" s="222"/>
      <c r="G146" s="223"/>
      <c r="H146" s="10"/>
      <c r="I146" s="224"/>
      <c r="J146" s="223"/>
      <c r="K146" s="10"/>
      <c r="L146" s="222"/>
      <c r="M146" s="223"/>
      <c r="N146" s="10"/>
      <c r="O146" s="224"/>
      <c r="P146" s="223"/>
      <c r="Q146" s="11"/>
    </row>
    <row r="147" spans="2:17" ht="12.9" thickBot="1" x14ac:dyDescent="0.35">
      <c r="B147" s="8"/>
      <c r="C147" s="222">
        <f>'21'!$F$33</f>
        <v>0</v>
      </c>
      <c r="D147" s="223">
        <f>'21'!$G$33</f>
        <v>0</v>
      </c>
      <c r="E147" s="10"/>
      <c r="F147" s="222">
        <f>'22'!$F$33</f>
        <v>0</v>
      </c>
      <c r="G147" s="223">
        <f>'22'!$G$33</f>
        <v>0</v>
      </c>
      <c r="H147" s="10"/>
      <c r="I147" s="224">
        <f>'23'!$F$33</f>
        <v>0</v>
      </c>
      <c r="J147" s="223">
        <f>'23'!$G$33</f>
        <v>0</v>
      </c>
      <c r="K147" s="10"/>
      <c r="L147" s="222">
        <f>'24'!$F$33</f>
        <v>0</v>
      </c>
      <c r="M147" s="223">
        <f>'24'!$G$33</f>
        <v>0</v>
      </c>
      <c r="N147" s="10"/>
      <c r="O147" s="224">
        <f>'25'!$F$33</f>
        <v>0</v>
      </c>
      <c r="P147" s="223">
        <f>'25'!$G$33</f>
        <v>0</v>
      </c>
      <c r="Q147" s="11"/>
    </row>
    <row r="148" spans="2:17" x14ac:dyDescent="0.3">
      <c r="B148" s="8"/>
      <c r="C148" s="283" t="str">
        <f>'1'!$D$3</f>
        <v>Water Content:</v>
      </c>
      <c r="D148" s="281">
        <f>'21'!$E$3</f>
        <v>0</v>
      </c>
      <c r="E148" s="10"/>
      <c r="F148" s="283" t="str">
        <f>'1'!$D$3</f>
        <v>Water Content:</v>
      </c>
      <c r="G148" s="281">
        <f>'22'!$E$3</f>
        <v>0</v>
      </c>
      <c r="H148" s="10"/>
      <c r="I148" s="283" t="str">
        <f>'1'!$D$3</f>
        <v>Water Content:</v>
      </c>
      <c r="J148" s="281">
        <f>'23'!$E$3</f>
        <v>0</v>
      </c>
      <c r="K148" s="10"/>
      <c r="L148" s="283" t="str">
        <f>'1'!$D$3</f>
        <v>Water Content:</v>
      </c>
      <c r="M148" s="281">
        <f>'24'!$E$3</f>
        <v>0</v>
      </c>
      <c r="N148" s="10"/>
      <c r="O148" s="283" t="str">
        <f>'1'!$D$3</f>
        <v>Water Content:</v>
      </c>
      <c r="P148" s="281">
        <f>'25'!$E$3</f>
        <v>0</v>
      </c>
      <c r="Q148" s="11"/>
    </row>
    <row r="149" spans="2:17" ht="12.9" thickBot="1" x14ac:dyDescent="0.35">
      <c r="B149" s="8"/>
      <c r="C149" s="284"/>
      <c r="D149" s="282"/>
      <c r="E149" s="10"/>
      <c r="F149" s="284"/>
      <c r="G149" s="282"/>
      <c r="H149" s="10"/>
      <c r="I149" s="284"/>
      <c r="J149" s="282"/>
      <c r="K149" s="10"/>
      <c r="L149" s="284"/>
      <c r="M149" s="282"/>
      <c r="N149" s="10"/>
      <c r="O149" s="284"/>
      <c r="P149" s="282"/>
      <c r="Q149" s="11"/>
    </row>
    <row r="150" spans="2:17" ht="12.9" thickBot="1" x14ac:dyDescent="0.35">
      <c r="B150" s="8"/>
      <c r="C150" s="19"/>
      <c r="D150" s="19"/>
      <c r="E150" s="10"/>
      <c r="F150" s="18"/>
      <c r="G150" s="19"/>
      <c r="H150" s="10"/>
      <c r="I150" s="18"/>
      <c r="J150" s="19"/>
      <c r="K150" s="10"/>
      <c r="L150" s="18"/>
      <c r="M150" s="16"/>
      <c r="N150" s="10"/>
      <c r="O150" s="20"/>
      <c r="P150" s="16"/>
      <c r="Q150" s="11"/>
    </row>
    <row r="151" spans="2:17" ht="12.9" thickBot="1" x14ac:dyDescent="0.35">
      <c r="B151" s="8"/>
      <c r="C151" s="296">
        <v>26</v>
      </c>
      <c r="D151" s="297"/>
      <c r="E151" s="10"/>
      <c r="F151" s="296">
        <v>27</v>
      </c>
      <c r="G151" s="297"/>
      <c r="H151" s="10"/>
      <c r="I151" s="296">
        <v>28</v>
      </c>
      <c r="J151" s="297"/>
      <c r="K151" s="10"/>
      <c r="L151" s="296">
        <v>29</v>
      </c>
      <c r="M151" s="297"/>
      <c r="N151" s="10"/>
      <c r="O151" s="298">
        <v>30</v>
      </c>
      <c r="P151" s="299"/>
      <c r="Q151" s="11"/>
    </row>
    <row r="152" spans="2:17" ht="12.9" thickBot="1" x14ac:dyDescent="0.35">
      <c r="B152" s="8"/>
      <c r="C152" s="115" t="str">
        <f>Date!B2</f>
        <v>010123</v>
      </c>
      <c r="D152" s="116">
        <f>'26'!$C$2</f>
        <v>-26</v>
      </c>
      <c r="E152" s="10"/>
      <c r="F152" s="115" t="str">
        <f>Date!B2</f>
        <v>010123</v>
      </c>
      <c r="G152" s="116">
        <f>'27'!$C$2</f>
        <v>-27</v>
      </c>
      <c r="H152" s="10"/>
      <c r="I152" s="115" t="str">
        <f>Date!B2</f>
        <v>010123</v>
      </c>
      <c r="J152" s="116">
        <f>'28'!$C$2</f>
        <v>-28</v>
      </c>
      <c r="K152" s="10"/>
      <c r="L152" s="115" t="str">
        <f>Date!B2</f>
        <v>010123</v>
      </c>
      <c r="M152" s="116">
        <f>'29'!$C$2</f>
        <v>-29</v>
      </c>
      <c r="N152" s="10"/>
      <c r="O152" s="115" t="str">
        <f>Date!B2</f>
        <v>010123</v>
      </c>
      <c r="P152" s="215">
        <f>'30'!$C$2</f>
        <v>-30</v>
      </c>
      <c r="Q152" s="11"/>
    </row>
    <row r="153" spans="2:17" x14ac:dyDescent="0.3">
      <c r="B153" s="8"/>
      <c r="C153" s="117" t="str">
        <f>'26'!$F$18</f>
        <v>Neph Sy</v>
      </c>
      <c r="D153" s="118">
        <f>'26'!$G$18</f>
        <v>39.603960396039604</v>
      </c>
      <c r="E153" s="16"/>
      <c r="F153" s="117" t="str">
        <f>'27'!$F$18</f>
        <v>Neph Sy</v>
      </c>
      <c r="G153" s="118">
        <f>'27'!$G$18</f>
        <v>39.603960396039604</v>
      </c>
      <c r="H153" s="10"/>
      <c r="I153" s="117" t="str">
        <f>'28'!$F$18</f>
        <v>Neph Sy</v>
      </c>
      <c r="J153" s="118">
        <f>'28'!$G$18</f>
        <v>39.603960396039604</v>
      </c>
      <c r="K153" s="10"/>
      <c r="L153" s="117" t="str">
        <f>'29'!$F$18</f>
        <v>Neph Sy</v>
      </c>
      <c r="M153" s="118">
        <f>'29'!$G$18</f>
        <v>39.603960396039604</v>
      </c>
      <c r="N153" s="10"/>
      <c r="O153" s="117" t="str">
        <f>'30'!$F$18</f>
        <v>Neph Sy</v>
      </c>
      <c r="P153" s="118">
        <f>'30'!$G$18</f>
        <v>39.603960396039604</v>
      </c>
      <c r="Q153" s="11"/>
    </row>
    <row r="154" spans="2:17" x14ac:dyDescent="0.3">
      <c r="B154" s="8"/>
      <c r="C154" s="17" t="str">
        <f>'26'!$F$19</f>
        <v>Whiting</v>
      </c>
      <c r="D154" s="21">
        <f>'26'!$G$19</f>
        <v>19.801980198019802</v>
      </c>
      <c r="E154" s="16"/>
      <c r="F154" s="17" t="str">
        <f>'27'!$F$19</f>
        <v>Whiting</v>
      </c>
      <c r="G154" s="21">
        <f>'27'!$G$19</f>
        <v>19.801980198019802</v>
      </c>
      <c r="H154" s="10"/>
      <c r="I154" s="17" t="str">
        <f>'28'!$F$19</f>
        <v>Whiting</v>
      </c>
      <c r="J154" s="21">
        <f>'28'!$G$19</f>
        <v>19.801980198019802</v>
      </c>
      <c r="K154" s="10"/>
      <c r="L154" s="17" t="str">
        <f>'29'!$F$19</f>
        <v>Whiting</v>
      </c>
      <c r="M154" s="21">
        <f>'29'!$G$19</f>
        <v>19.801980198019802</v>
      </c>
      <c r="N154" s="10"/>
      <c r="O154" s="17" t="str">
        <f>'30'!$F$19</f>
        <v>Whiting</v>
      </c>
      <c r="P154" s="21">
        <f>'30'!$G$19</f>
        <v>19.801980198019802</v>
      </c>
      <c r="Q154" s="11"/>
    </row>
    <row r="155" spans="2:17" x14ac:dyDescent="0.3">
      <c r="B155" s="8"/>
      <c r="C155" s="120" t="str">
        <f>'26'!$F$20</f>
        <v>EPK</v>
      </c>
      <c r="D155" s="21">
        <f>'26'!$G$20</f>
        <v>9.9009900990099009</v>
      </c>
      <c r="E155" s="16"/>
      <c r="F155" s="120" t="str">
        <f>'27'!$F$20</f>
        <v>EPK</v>
      </c>
      <c r="G155" s="21">
        <f>'27'!$G$20</f>
        <v>9.9009900990099009</v>
      </c>
      <c r="H155" s="10"/>
      <c r="I155" s="120" t="str">
        <f>'28'!$F$20</f>
        <v>EPK</v>
      </c>
      <c r="J155" s="21">
        <f>'28'!$G$20</f>
        <v>9.9009900990099009</v>
      </c>
      <c r="K155" s="10"/>
      <c r="L155" s="120" t="str">
        <f>'29'!$F$20</f>
        <v>EPK</v>
      </c>
      <c r="M155" s="21">
        <f>'29'!$G$20</f>
        <v>9.9009900990099009</v>
      </c>
      <c r="N155" s="10"/>
      <c r="O155" s="120" t="str">
        <f>'30'!$F$20</f>
        <v>EPK</v>
      </c>
      <c r="P155" s="21">
        <f>'30'!$G$20</f>
        <v>9.9009900990099009</v>
      </c>
      <c r="Q155" s="11"/>
    </row>
    <row r="156" spans="2:17" x14ac:dyDescent="0.3">
      <c r="B156" s="8"/>
      <c r="C156" s="17" t="str">
        <f>'26'!$F$21</f>
        <v>Flint</v>
      </c>
      <c r="D156" s="21">
        <f>'26'!$G$21</f>
        <v>29.702970297029701</v>
      </c>
      <c r="E156" s="16"/>
      <c r="F156" s="17" t="str">
        <f>'27'!$F$21</f>
        <v>Flint</v>
      </c>
      <c r="G156" s="21">
        <f>'27'!$G$21</f>
        <v>29.702970297029701</v>
      </c>
      <c r="H156" s="10"/>
      <c r="I156" s="17" t="str">
        <f>'28'!$F$21</f>
        <v>Flint</v>
      </c>
      <c r="J156" s="21">
        <f>'28'!$G$21</f>
        <v>29.702970297029701</v>
      </c>
      <c r="K156" s="10"/>
      <c r="L156" s="17" t="str">
        <f>'29'!$F$21</f>
        <v>Flint</v>
      </c>
      <c r="M156" s="21">
        <f>'29'!$G$21</f>
        <v>29.702970297029701</v>
      </c>
      <c r="N156" s="10"/>
      <c r="O156" s="17" t="str">
        <f>'30'!$F$21</f>
        <v>Flint</v>
      </c>
      <c r="P156" s="21">
        <f>'30'!$G$21</f>
        <v>29.702970297029701</v>
      </c>
      <c r="Q156" s="11"/>
    </row>
    <row r="157" spans="2:17" x14ac:dyDescent="0.3">
      <c r="B157" s="8"/>
      <c r="C157" s="17">
        <f>'26'!$F$22</f>
        <v>0</v>
      </c>
      <c r="D157" s="21">
        <f>'26'!$G$22</f>
        <v>0</v>
      </c>
      <c r="E157" s="16"/>
      <c r="F157" s="17">
        <f>'27'!$F$22</f>
        <v>0</v>
      </c>
      <c r="G157" s="21">
        <f>'27'!$G$22</f>
        <v>0</v>
      </c>
      <c r="H157" s="10"/>
      <c r="I157" s="17">
        <f>'28'!$F$22</f>
        <v>0</v>
      </c>
      <c r="J157" s="21">
        <f>'28'!$G$22</f>
        <v>0</v>
      </c>
      <c r="K157" s="10"/>
      <c r="L157" s="17">
        <f>'29'!$F$22</f>
        <v>0</v>
      </c>
      <c r="M157" s="21">
        <f>'29'!$G$22</f>
        <v>0</v>
      </c>
      <c r="N157" s="10"/>
      <c r="O157" s="17">
        <f>'30'!$F$22</f>
        <v>0</v>
      </c>
      <c r="P157" s="21">
        <f>'30'!$G$22</f>
        <v>0</v>
      </c>
      <c r="Q157" s="11"/>
    </row>
    <row r="158" spans="2:17" x14ac:dyDescent="0.3">
      <c r="B158" s="8"/>
      <c r="C158" s="17" t="str">
        <f>'26'!$F$23</f>
        <v>Titanium Dioxide</v>
      </c>
      <c r="D158" s="21">
        <f>'26'!$G$23</f>
        <v>0.99009900990099009</v>
      </c>
      <c r="E158" s="10"/>
      <c r="F158" s="17" t="str">
        <f>'27'!$F$23</f>
        <v>Titanium Dioxide</v>
      </c>
      <c r="G158" s="21">
        <f>'27'!$G$23</f>
        <v>0.99009900990099009</v>
      </c>
      <c r="H158" s="10"/>
      <c r="I158" s="17" t="str">
        <f>'28'!$F$23</f>
        <v>Titanium Dioxide</v>
      </c>
      <c r="J158" s="21">
        <f>'28'!$G$23</f>
        <v>0.99009900990099009</v>
      </c>
      <c r="K158" s="10"/>
      <c r="L158" s="17" t="str">
        <f>'29'!$F$23</f>
        <v>Titanium Dioxide</v>
      </c>
      <c r="M158" s="21">
        <f>'29'!$G$23</f>
        <v>0.99009900990099009</v>
      </c>
      <c r="N158" s="10"/>
      <c r="O158" s="17" t="str">
        <f>'30'!$F$23</f>
        <v>Titanium Dioxide</v>
      </c>
      <c r="P158" s="21">
        <f>'30'!$G$23</f>
        <v>0.99009900990099009</v>
      </c>
      <c r="Q158" s="11"/>
    </row>
    <row r="159" spans="2:17" x14ac:dyDescent="0.3">
      <c r="B159" s="8"/>
      <c r="C159" s="17">
        <f>'26'!$F$24</f>
        <v>0</v>
      </c>
      <c r="D159" s="21">
        <f>'26'!$G$24</f>
        <v>0</v>
      </c>
      <c r="E159" s="10"/>
      <c r="F159" s="17">
        <f>'27'!$F$24</f>
        <v>0</v>
      </c>
      <c r="G159" s="21">
        <f>'27'!$G$24</f>
        <v>0</v>
      </c>
      <c r="H159" s="10"/>
      <c r="I159" s="17">
        <f>'28'!$F$24</f>
        <v>0</v>
      </c>
      <c r="J159" s="21">
        <f>'28'!$G$24</f>
        <v>0</v>
      </c>
      <c r="K159" s="10"/>
      <c r="L159" s="17">
        <f>'29'!$F$24</f>
        <v>0</v>
      </c>
      <c r="M159" s="21">
        <f>'29'!$G$24</f>
        <v>0</v>
      </c>
      <c r="N159" s="10"/>
      <c r="O159" s="17">
        <f>'30'!$F$24</f>
        <v>0</v>
      </c>
      <c r="P159" s="21">
        <f>'30'!$G$24</f>
        <v>0</v>
      </c>
      <c r="Q159" s="11"/>
    </row>
    <row r="160" spans="2:17" x14ac:dyDescent="0.3">
      <c r="B160" s="8"/>
      <c r="C160" s="17">
        <f>'26'!$F$25</f>
        <v>0</v>
      </c>
      <c r="D160" s="21">
        <f>'26'!$G$25</f>
        <v>0</v>
      </c>
      <c r="E160" s="10"/>
      <c r="F160" s="17">
        <f>'27'!$F$25</f>
        <v>0</v>
      </c>
      <c r="G160" s="21">
        <f>'27'!$G$25</f>
        <v>0</v>
      </c>
      <c r="H160" s="10"/>
      <c r="I160" s="17">
        <f>'28'!$F$25</f>
        <v>0</v>
      </c>
      <c r="J160" s="21">
        <f>'28'!$G$25</f>
        <v>0</v>
      </c>
      <c r="K160" s="10"/>
      <c r="L160" s="17">
        <f>'29'!$F$25</f>
        <v>0</v>
      </c>
      <c r="M160" s="21">
        <f>'29'!$G$25</f>
        <v>0</v>
      </c>
      <c r="N160" s="10"/>
      <c r="O160" s="17">
        <f>'30'!$F$25</f>
        <v>0</v>
      </c>
      <c r="P160" s="21">
        <f>'30'!$G$25</f>
        <v>0</v>
      </c>
      <c r="Q160" s="11"/>
    </row>
    <row r="161" spans="2:17" x14ac:dyDescent="0.3">
      <c r="B161" s="8"/>
      <c r="C161" s="17">
        <f>'26'!$F$26</f>
        <v>0</v>
      </c>
      <c r="D161" s="21">
        <f>'26'!$G$26</f>
        <v>0</v>
      </c>
      <c r="E161" s="10"/>
      <c r="F161" s="17">
        <f>'27'!$F$26</f>
        <v>0</v>
      </c>
      <c r="G161" s="21">
        <f>'27'!$G$26</f>
        <v>0</v>
      </c>
      <c r="H161" s="10"/>
      <c r="I161" s="17">
        <f>'28'!$F$26</f>
        <v>0</v>
      </c>
      <c r="J161" s="21">
        <f>'28'!$G$26</f>
        <v>0</v>
      </c>
      <c r="K161" s="10"/>
      <c r="L161" s="17">
        <f>'29'!$F$26</f>
        <v>0</v>
      </c>
      <c r="M161" s="21">
        <f>'29'!$G$26</f>
        <v>0</v>
      </c>
      <c r="N161" s="10"/>
      <c r="O161" s="17">
        <f>'30'!$F$26</f>
        <v>0</v>
      </c>
      <c r="P161" s="21">
        <f>'30'!$G$26</f>
        <v>0</v>
      </c>
      <c r="Q161" s="11"/>
    </row>
    <row r="162" spans="2:17" x14ac:dyDescent="0.3">
      <c r="B162" s="8"/>
      <c r="C162" s="17">
        <f>'26'!$F$27</f>
        <v>0</v>
      </c>
      <c r="D162" s="21">
        <f>'26'!$G$27</f>
        <v>0</v>
      </c>
      <c r="E162" s="10"/>
      <c r="F162" s="17">
        <f>'27'!$F$27</f>
        <v>0</v>
      </c>
      <c r="G162" s="21">
        <f>'27'!$G$27</f>
        <v>0</v>
      </c>
      <c r="H162" s="10"/>
      <c r="I162" s="17">
        <f>'28'!$F$27</f>
        <v>0</v>
      </c>
      <c r="J162" s="21">
        <f>'28'!$G$27</f>
        <v>0</v>
      </c>
      <c r="K162" s="10"/>
      <c r="L162" s="17">
        <f>'29'!$F$27</f>
        <v>0</v>
      </c>
      <c r="M162" s="21">
        <f>'29'!$G$27</f>
        <v>0</v>
      </c>
      <c r="N162" s="10"/>
      <c r="O162" s="17">
        <f>'30'!$F$27</f>
        <v>0</v>
      </c>
      <c r="P162" s="21">
        <f>'30'!$G$27</f>
        <v>0</v>
      </c>
      <c r="Q162" s="11"/>
    </row>
    <row r="163" spans="2:17" x14ac:dyDescent="0.3">
      <c r="B163" s="8"/>
      <c r="C163" s="17">
        <f>'26'!$F$28</f>
        <v>0</v>
      </c>
      <c r="D163" s="21">
        <f>'26'!$G$28</f>
        <v>0</v>
      </c>
      <c r="E163" s="10"/>
      <c r="F163" s="17">
        <f>'27'!$F$28</f>
        <v>0</v>
      </c>
      <c r="G163" s="21">
        <f>'27'!$G$28</f>
        <v>0</v>
      </c>
      <c r="H163" s="10"/>
      <c r="I163" s="17">
        <f>'28'!$F$28</f>
        <v>0</v>
      </c>
      <c r="J163" s="21">
        <f>'28'!$G$28</f>
        <v>0</v>
      </c>
      <c r="K163" s="10"/>
      <c r="L163" s="17">
        <f>'29'!$F$28</f>
        <v>0</v>
      </c>
      <c r="M163" s="21">
        <f>'29'!$G$28</f>
        <v>0</v>
      </c>
      <c r="N163" s="10"/>
      <c r="O163" s="17">
        <f>'30'!$F$28</f>
        <v>0</v>
      </c>
      <c r="P163" s="21">
        <f>'30'!$G$28</f>
        <v>0</v>
      </c>
      <c r="Q163" s="11"/>
    </row>
    <row r="164" spans="2:17" x14ac:dyDescent="0.3">
      <c r="B164" s="8"/>
      <c r="C164" s="17">
        <f>'26'!$F$29</f>
        <v>0</v>
      </c>
      <c r="D164" s="21">
        <f>'26'!$G$29</f>
        <v>0</v>
      </c>
      <c r="E164" s="10"/>
      <c r="F164" s="17">
        <f>'27'!$F$29</f>
        <v>0</v>
      </c>
      <c r="G164" s="21">
        <f>'27'!$G$29</f>
        <v>0</v>
      </c>
      <c r="H164" s="10"/>
      <c r="I164" s="17">
        <f>'28'!$F$29</f>
        <v>0</v>
      </c>
      <c r="J164" s="21">
        <f>'28'!$G$29</f>
        <v>0</v>
      </c>
      <c r="K164" s="10"/>
      <c r="L164" s="17">
        <f>'29'!$F$29</f>
        <v>0</v>
      </c>
      <c r="M164" s="21">
        <f>'29'!$G$29</f>
        <v>0</v>
      </c>
      <c r="N164" s="10"/>
      <c r="O164" s="17">
        <f>'30'!$F$29</f>
        <v>0</v>
      </c>
      <c r="P164" s="21">
        <f>'30'!$G$29</f>
        <v>0</v>
      </c>
      <c r="Q164" s="11"/>
    </row>
    <row r="165" spans="2:17" x14ac:dyDescent="0.3">
      <c r="B165" s="8"/>
      <c r="C165" s="17">
        <f>'26'!$F$30</f>
        <v>0</v>
      </c>
      <c r="D165" s="21">
        <f>'26'!$G$30</f>
        <v>0</v>
      </c>
      <c r="E165" s="10"/>
      <c r="F165" s="17">
        <f>'27'!$F$30</f>
        <v>0</v>
      </c>
      <c r="G165" s="21">
        <f>'27'!$G$30</f>
        <v>0</v>
      </c>
      <c r="H165" s="10"/>
      <c r="I165" s="17">
        <f>'28'!$F$30</f>
        <v>0</v>
      </c>
      <c r="J165" s="21">
        <f>'28'!$G$30</f>
        <v>0</v>
      </c>
      <c r="K165" s="10"/>
      <c r="L165" s="17">
        <f>'29'!$F$30</f>
        <v>0</v>
      </c>
      <c r="M165" s="21">
        <f>'29'!$G$30</f>
        <v>0</v>
      </c>
      <c r="N165" s="10"/>
      <c r="O165" s="17">
        <f>'30'!$F$30</f>
        <v>0</v>
      </c>
      <c r="P165" s="21">
        <f>'30'!$G$30</f>
        <v>0</v>
      </c>
      <c r="Q165" s="11"/>
    </row>
    <row r="166" spans="2:17" x14ac:dyDescent="0.3">
      <c r="B166" s="8"/>
      <c r="C166" s="17">
        <f>'26'!$F$31</f>
        <v>0</v>
      </c>
      <c r="D166" s="21">
        <f>'26'!$G$31</f>
        <v>0</v>
      </c>
      <c r="E166" s="10"/>
      <c r="F166" s="17">
        <f>'27'!$F$31</f>
        <v>0</v>
      </c>
      <c r="G166" s="21">
        <f>'27'!$G$31</f>
        <v>0</v>
      </c>
      <c r="H166" s="10"/>
      <c r="I166" s="17">
        <f>'28'!$F$31</f>
        <v>0</v>
      </c>
      <c r="J166" s="21">
        <f>'28'!$G$31</f>
        <v>0</v>
      </c>
      <c r="K166" s="10"/>
      <c r="L166" s="17">
        <f>'29'!$F$31</f>
        <v>0</v>
      </c>
      <c r="M166" s="21">
        <f>'29'!$G$31</f>
        <v>0</v>
      </c>
      <c r="N166" s="10"/>
      <c r="O166" s="17">
        <f>'30'!$F$31</f>
        <v>0</v>
      </c>
      <c r="P166" s="21">
        <f>'30'!$G$31</f>
        <v>0</v>
      </c>
      <c r="Q166" s="11"/>
    </row>
    <row r="167" spans="2:17" x14ac:dyDescent="0.3">
      <c r="B167" s="8"/>
      <c r="C167" s="17">
        <f>'26'!$F$32</f>
        <v>0</v>
      </c>
      <c r="D167" s="21">
        <f>'26'!$G$32</f>
        <v>0</v>
      </c>
      <c r="E167" s="10"/>
      <c r="F167" s="17">
        <f>'27'!$F$32</f>
        <v>0</v>
      </c>
      <c r="G167" s="21">
        <f>'27'!$G$32</f>
        <v>0</v>
      </c>
      <c r="H167" s="10"/>
      <c r="I167" s="17">
        <f>'28'!$F$32</f>
        <v>0</v>
      </c>
      <c r="J167" s="21">
        <f>'28'!$G$32</f>
        <v>0</v>
      </c>
      <c r="K167" s="10"/>
      <c r="L167" s="17">
        <f>'29'!$F$32</f>
        <v>0</v>
      </c>
      <c r="M167" s="21">
        <f>'29'!$G$32</f>
        <v>0</v>
      </c>
      <c r="N167" s="10"/>
      <c r="O167" s="17">
        <f>'30'!$F$32</f>
        <v>0</v>
      </c>
      <c r="P167" s="21">
        <f>'30'!$G$32</f>
        <v>0</v>
      </c>
      <c r="Q167" s="11"/>
    </row>
    <row r="168" spans="2:17" ht="12.9" thickBot="1" x14ac:dyDescent="0.35">
      <c r="B168" s="8"/>
      <c r="C168" s="222">
        <f>'26'!$F$33</f>
        <v>0</v>
      </c>
      <c r="D168" s="223">
        <f>'26'!$G$33</f>
        <v>0</v>
      </c>
      <c r="E168" s="13"/>
      <c r="F168" s="222">
        <f>'27'!$F$33</f>
        <v>0</v>
      </c>
      <c r="G168" s="223">
        <f>'27'!$G$33</f>
        <v>0</v>
      </c>
      <c r="H168" s="13"/>
      <c r="I168" s="222">
        <f>'28'!$F$33</f>
        <v>0</v>
      </c>
      <c r="J168" s="223">
        <f>'28'!$G$33</f>
        <v>0</v>
      </c>
      <c r="K168" s="13"/>
      <c r="L168" s="222">
        <f>'29'!$F$33</f>
        <v>0</v>
      </c>
      <c r="M168" s="223">
        <f>'29'!$G$33</f>
        <v>0</v>
      </c>
      <c r="N168" s="13"/>
      <c r="O168" s="222">
        <f>'30'!$F$33</f>
        <v>0</v>
      </c>
      <c r="P168" s="223">
        <f>'30'!$G$33</f>
        <v>0</v>
      </c>
      <c r="Q168" s="11"/>
    </row>
    <row r="169" spans="2:17" x14ac:dyDescent="0.3">
      <c r="B169" s="8"/>
      <c r="C169" s="283" t="str">
        <f>'1'!$D$3</f>
        <v>Water Content:</v>
      </c>
      <c r="D169" s="281">
        <f>'26'!$E$3</f>
        <v>0</v>
      </c>
      <c r="F169" s="283" t="str">
        <f>'1'!$D$3</f>
        <v>Water Content:</v>
      </c>
      <c r="G169" s="281">
        <f>'27'!$E$3</f>
        <v>0</v>
      </c>
      <c r="I169" s="283" t="str">
        <f>'1'!$D$3</f>
        <v>Water Content:</v>
      </c>
      <c r="J169" s="281">
        <f>'28'!$E$3</f>
        <v>0</v>
      </c>
      <c r="L169" s="283" t="str">
        <f>'1'!$D$3</f>
        <v>Water Content:</v>
      </c>
      <c r="M169" s="281">
        <f>'29'!$E$3</f>
        <v>0</v>
      </c>
      <c r="O169" s="283" t="str">
        <f>'1'!$D$3</f>
        <v>Water Content:</v>
      </c>
      <c r="P169" s="281">
        <f>'30'!$E$3</f>
        <v>0</v>
      </c>
      <c r="Q169" s="11"/>
    </row>
    <row r="170" spans="2:17" ht="12.9" thickBot="1" x14ac:dyDescent="0.35">
      <c r="B170" s="12"/>
      <c r="C170" s="284"/>
      <c r="D170" s="282"/>
      <c r="E170" s="13"/>
      <c r="F170" s="284"/>
      <c r="G170" s="282"/>
      <c r="H170" s="13"/>
      <c r="I170" s="284"/>
      <c r="J170" s="282"/>
      <c r="K170" s="13"/>
      <c r="L170" s="284"/>
      <c r="M170" s="282"/>
      <c r="N170" s="13"/>
      <c r="O170" s="284"/>
      <c r="P170" s="282"/>
      <c r="Q170" s="14"/>
    </row>
    <row r="171" spans="2:17" ht="12.9" thickBot="1" x14ac:dyDescent="0.35"/>
    <row r="172" spans="2:17" x14ac:dyDescent="0.3">
      <c r="C172" s="287" t="s">
        <v>130</v>
      </c>
      <c r="D172" s="288"/>
      <c r="E172" s="288"/>
      <c r="F172" s="288"/>
      <c r="G172" s="288"/>
      <c r="H172" s="288"/>
      <c r="I172" s="288"/>
      <c r="J172" s="288"/>
      <c r="K172" s="288"/>
      <c r="L172" s="288"/>
      <c r="M172" s="288"/>
      <c r="N172" s="288"/>
      <c r="O172" s="288"/>
      <c r="P172" s="289"/>
    </row>
    <row r="173" spans="2:17" x14ac:dyDescent="0.3">
      <c r="C173" s="290"/>
      <c r="D173" s="291"/>
      <c r="E173" s="291"/>
      <c r="F173" s="291"/>
      <c r="G173" s="291"/>
      <c r="H173" s="291"/>
      <c r="I173" s="291"/>
      <c r="J173" s="291"/>
      <c r="K173" s="291"/>
      <c r="L173" s="291"/>
      <c r="M173" s="291"/>
      <c r="N173" s="291"/>
      <c r="O173" s="291"/>
      <c r="P173" s="292"/>
    </row>
    <row r="174" spans="2:17" x14ac:dyDescent="0.3">
      <c r="C174" s="290"/>
      <c r="D174" s="291"/>
      <c r="E174" s="291"/>
      <c r="F174" s="291"/>
      <c r="G174" s="291"/>
      <c r="H174" s="291"/>
      <c r="I174" s="291"/>
      <c r="J174" s="291"/>
      <c r="K174" s="291"/>
      <c r="L174" s="291"/>
      <c r="M174" s="291"/>
      <c r="N174" s="291"/>
      <c r="O174" s="291"/>
      <c r="P174" s="292"/>
    </row>
    <row r="175" spans="2:17" x14ac:dyDescent="0.3">
      <c r="C175" s="290"/>
      <c r="D175" s="291"/>
      <c r="E175" s="291"/>
      <c r="F175" s="291"/>
      <c r="G175" s="291"/>
      <c r="H175" s="291"/>
      <c r="I175" s="291"/>
      <c r="J175" s="291"/>
      <c r="K175" s="291"/>
      <c r="L175" s="291"/>
      <c r="M175" s="291"/>
      <c r="N175" s="291"/>
      <c r="O175" s="291"/>
      <c r="P175" s="292"/>
    </row>
    <row r="176" spans="2:17" x14ac:dyDescent="0.3">
      <c r="C176" s="290"/>
      <c r="D176" s="291"/>
      <c r="E176" s="291"/>
      <c r="F176" s="291"/>
      <c r="G176" s="291"/>
      <c r="H176" s="291"/>
      <c r="I176" s="291"/>
      <c r="J176" s="291"/>
      <c r="K176" s="291"/>
      <c r="L176" s="291"/>
      <c r="M176" s="291"/>
      <c r="N176" s="291"/>
      <c r="O176" s="291"/>
      <c r="P176" s="292"/>
    </row>
    <row r="177" spans="2:17" x14ac:dyDescent="0.3">
      <c r="C177" s="290"/>
      <c r="D177" s="291"/>
      <c r="E177" s="291"/>
      <c r="F177" s="291"/>
      <c r="G177" s="291"/>
      <c r="H177" s="291"/>
      <c r="I177" s="291"/>
      <c r="J177" s="291"/>
      <c r="K177" s="291"/>
      <c r="L177" s="291"/>
      <c r="M177" s="291"/>
      <c r="N177" s="291"/>
      <c r="O177" s="291"/>
      <c r="P177" s="292"/>
    </row>
    <row r="178" spans="2:17" x14ac:dyDescent="0.3">
      <c r="C178" s="290"/>
      <c r="D178" s="291"/>
      <c r="E178" s="291"/>
      <c r="F178" s="291"/>
      <c r="G178" s="291"/>
      <c r="H178" s="291"/>
      <c r="I178" s="291"/>
      <c r="J178" s="291"/>
      <c r="K178" s="291"/>
      <c r="L178" s="291"/>
      <c r="M178" s="291"/>
      <c r="N178" s="291"/>
      <c r="O178" s="291"/>
      <c r="P178" s="292"/>
    </row>
    <row r="179" spans="2:17" x14ac:dyDescent="0.3">
      <c r="C179" s="290"/>
      <c r="D179" s="291"/>
      <c r="E179" s="291"/>
      <c r="F179" s="291"/>
      <c r="G179" s="291"/>
      <c r="H179" s="291"/>
      <c r="I179" s="291"/>
      <c r="J179" s="291"/>
      <c r="K179" s="291"/>
      <c r="L179" s="291"/>
      <c r="M179" s="291"/>
      <c r="N179" s="291"/>
      <c r="O179" s="291"/>
      <c r="P179" s="292"/>
    </row>
    <row r="180" spans="2:17" x14ac:dyDescent="0.3">
      <c r="C180" s="290"/>
      <c r="D180" s="291"/>
      <c r="E180" s="291"/>
      <c r="F180" s="291"/>
      <c r="G180" s="291"/>
      <c r="H180" s="291"/>
      <c r="I180" s="291"/>
      <c r="J180" s="291"/>
      <c r="K180" s="291"/>
      <c r="L180" s="291"/>
      <c r="M180" s="291"/>
      <c r="N180" s="291"/>
      <c r="O180" s="291"/>
      <c r="P180" s="292"/>
    </row>
    <row r="181" spans="2:17" ht="12.9" thickBot="1" x14ac:dyDescent="0.35">
      <c r="C181" s="293"/>
      <c r="D181" s="294"/>
      <c r="E181" s="294"/>
      <c r="F181" s="294"/>
      <c r="G181" s="294"/>
      <c r="H181" s="294"/>
      <c r="I181" s="294"/>
      <c r="J181" s="294"/>
      <c r="K181" s="294"/>
      <c r="L181" s="294"/>
      <c r="M181" s="294"/>
      <c r="N181" s="294"/>
      <c r="O181" s="294"/>
      <c r="P181" s="295"/>
    </row>
    <row r="182" spans="2:17" ht="12.9" customHeight="1" x14ac:dyDescent="0.3">
      <c r="C182" s="216"/>
      <c r="D182" s="216"/>
      <c r="E182" s="216"/>
      <c r="F182" s="216"/>
      <c r="G182" s="216"/>
      <c r="H182" s="216"/>
      <c r="I182" s="216"/>
      <c r="J182" s="216"/>
      <c r="K182" s="216"/>
      <c r="L182" s="216"/>
      <c r="M182" s="216"/>
      <c r="N182" s="216"/>
      <c r="O182" s="216"/>
      <c r="P182" s="216"/>
    </row>
    <row r="183" spans="2:17" ht="12.9" customHeight="1" x14ac:dyDescent="0.3">
      <c r="C183" s="216"/>
      <c r="D183" s="216"/>
      <c r="E183" s="216"/>
      <c r="F183" s="216"/>
      <c r="G183" s="216"/>
      <c r="H183" s="216"/>
      <c r="I183" s="216"/>
      <c r="J183" s="216"/>
      <c r="K183" s="216"/>
      <c r="L183" s="216"/>
      <c r="M183" s="216"/>
      <c r="N183" s="216"/>
      <c r="O183" s="216"/>
      <c r="P183" s="216"/>
    </row>
    <row r="184" spans="2:17" ht="12.9" customHeight="1" x14ac:dyDescent="0.3">
      <c r="C184" s="216"/>
      <c r="D184" s="216"/>
      <c r="E184" s="216"/>
      <c r="F184" s="216"/>
      <c r="G184" s="216"/>
      <c r="H184" s="216"/>
      <c r="I184" s="216"/>
      <c r="J184" s="216"/>
      <c r="K184" s="216"/>
      <c r="L184" s="216"/>
      <c r="M184" s="216"/>
      <c r="N184" s="216"/>
      <c r="O184" s="216"/>
      <c r="P184" s="216"/>
    </row>
    <row r="185" spans="2:17" ht="12.9" customHeight="1" x14ac:dyDescent="0.3">
      <c r="C185" s="216"/>
      <c r="D185" s="216"/>
      <c r="E185" s="216"/>
      <c r="F185" s="216"/>
      <c r="G185" s="216"/>
      <c r="H185" s="216"/>
      <c r="I185" s="216"/>
      <c r="J185" s="216"/>
      <c r="K185" s="216"/>
      <c r="L185" s="216"/>
      <c r="M185" s="216"/>
      <c r="N185" s="216"/>
      <c r="O185" s="216"/>
      <c r="P185" s="216"/>
    </row>
    <row r="186" spans="2:17" ht="12.9" customHeight="1" x14ac:dyDescent="0.3">
      <c r="C186" s="216"/>
      <c r="D186" s="216"/>
      <c r="E186" s="216"/>
      <c r="F186" s="216"/>
      <c r="G186" s="216"/>
      <c r="H186" s="216"/>
      <c r="I186" s="216"/>
      <c r="J186" s="216"/>
      <c r="K186" s="216"/>
      <c r="L186" s="216"/>
      <c r="M186" s="216"/>
      <c r="N186" s="216"/>
      <c r="O186" s="216"/>
      <c r="P186" s="216"/>
    </row>
    <row r="187" spans="2:17" ht="12.9" customHeight="1" x14ac:dyDescent="0.3">
      <c r="C187" s="216"/>
      <c r="D187" s="216"/>
      <c r="E187" s="216"/>
      <c r="F187" s="216"/>
      <c r="G187" s="216"/>
      <c r="H187" s="216"/>
      <c r="I187" s="216"/>
      <c r="J187" s="216"/>
      <c r="K187" s="216"/>
      <c r="L187" s="216"/>
      <c r="M187" s="216"/>
      <c r="N187" s="216"/>
      <c r="O187" s="216"/>
      <c r="P187" s="216"/>
    </row>
    <row r="188" spans="2:17" ht="12.9" customHeight="1" x14ac:dyDescent="0.3">
      <c r="C188" s="216"/>
      <c r="D188" s="216"/>
      <c r="E188" s="216"/>
      <c r="F188" s="216"/>
      <c r="G188" s="216"/>
      <c r="H188" s="216"/>
      <c r="I188" s="216"/>
      <c r="J188" s="216"/>
      <c r="K188" s="216"/>
      <c r="L188" s="216"/>
      <c r="M188" s="216"/>
      <c r="N188" s="216"/>
      <c r="O188" s="216"/>
      <c r="P188" s="216"/>
    </row>
    <row r="189" spans="2:17" ht="12.9" customHeight="1" x14ac:dyDescent="0.3">
      <c r="C189" s="216"/>
      <c r="D189" s="216"/>
      <c r="E189" s="216"/>
      <c r="F189" s="216"/>
      <c r="G189" s="216"/>
      <c r="H189" s="216"/>
      <c r="I189" s="216"/>
      <c r="J189" s="216"/>
      <c r="K189" s="216"/>
      <c r="L189" s="216"/>
      <c r="M189" s="216"/>
      <c r="N189" s="216"/>
      <c r="O189" s="216"/>
      <c r="P189" s="216"/>
    </row>
    <row r="190" spans="2:17" ht="12.9" customHeight="1" x14ac:dyDescent="0.3">
      <c r="C190" s="216"/>
      <c r="D190" s="216"/>
      <c r="E190" s="216"/>
      <c r="F190" s="216"/>
      <c r="G190" s="216"/>
      <c r="H190" s="216"/>
      <c r="I190" s="216"/>
      <c r="J190" s="216"/>
      <c r="K190" s="216"/>
      <c r="L190" s="216"/>
      <c r="M190" s="216"/>
      <c r="N190" s="216"/>
      <c r="O190" s="216"/>
      <c r="P190" s="216"/>
    </row>
    <row r="191" spans="2:17" ht="12.9" thickBot="1" x14ac:dyDescent="0.35"/>
    <row r="192" spans="2:17" ht="12.9" thickBot="1" x14ac:dyDescent="0.35">
      <c r="B192" s="3"/>
      <c r="C192" s="4"/>
      <c r="D192" s="5"/>
      <c r="E192" s="6"/>
      <c r="F192" s="4"/>
      <c r="G192" s="5"/>
      <c r="H192" s="6"/>
      <c r="I192" s="4"/>
      <c r="J192" s="5"/>
      <c r="K192" s="6"/>
      <c r="L192" s="4"/>
      <c r="M192" s="5"/>
      <c r="N192" s="6"/>
      <c r="O192" s="4"/>
      <c r="P192" s="5"/>
      <c r="Q192" s="7"/>
    </row>
    <row r="193" spans="2:17" ht="12.9" thickBot="1" x14ac:dyDescent="0.35">
      <c r="B193" s="8"/>
      <c r="C193" s="296">
        <v>31</v>
      </c>
      <c r="D193" s="297"/>
      <c r="E193" s="10"/>
      <c r="F193" s="296">
        <v>32</v>
      </c>
      <c r="G193" s="297"/>
      <c r="H193" s="10"/>
      <c r="I193" s="296">
        <v>33</v>
      </c>
      <c r="J193" s="297"/>
      <c r="K193" s="10"/>
      <c r="L193" s="296">
        <v>34</v>
      </c>
      <c r="M193" s="297"/>
      <c r="N193" s="10"/>
      <c r="O193" s="296">
        <v>35</v>
      </c>
      <c r="P193" s="297"/>
      <c r="Q193" s="11"/>
    </row>
    <row r="194" spans="2:17" ht="12.9" thickBot="1" x14ac:dyDescent="0.35">
      <c r="B194" s="8"/>
      <c r="C194" s="115" t="str">
        <f>Date!B2</f>
        <v>010123</v>
      </c>
      <c r="D194" s="116">
        <f>'31'!$C$2</f>
        <v>-31</v>
      </c>
      <c r="E194" s="9"/>
      <c r="F194" s="115" t="str">
        <f>Date!$B$2</f>
        <v>010123</v>
      </c>
      <c r="G194" s="116">
        <f>'32'!$C$2</f>
        <v>-32</v>
      </c>
      <c r="H194" s="10"/>
      <c r="I194" s="115" t="str">
        <f>Date!$B$2</f>
        <v>010123</v>
      </c>
      <c r="J194" s="116">
        <f>'33'!$C$2</f>
        <v>-33</v>
      </c>
      <c r="K194" s="10"/>
      <c r="L194" s="115" t="str">
        <f>Date!$B$2</f>
        <v>010123</v>
      </c>
      <c r="M194" s="116">
        <f>'34'!$C$2</f>
        <v>-34</v>
      </c>
      <c r="N194" s="10"/>
      <c r="O194" s="115" t="str">
        <f>Date!$B$2</f>
        <v>010123</v>
      </c>
      <c r="P194" s="116">
        <f>'35'!$C$2</f>
        <v>-35</v>
      </c>
      <c r="Q194" s="11"/>
    </row>
    <row r="195" spans="2:17" x14ac:dyDescent="0.3">
      <c r="B195" s="8"/>
      <c r="C195" s="117" t="str">
        <f>'31'!$F$18</f>
        <v>Neph Sy</v>
      </c>
      <c r="D195" s="118">
        <f>'31'!$G$18</f>
        <v>39.603960396039604</v>
      </c>
      <c r="E195" s="16"/>
      <c r="F195" s="117" t="str">
        <f>'32'!$F$18</f>
        <v>Neph Sy</v>
      </c>
      <c r="G195" s="118">
        <f>'32'!$G$18</f>
        <v>39.603960396039604</v>
      </c>
      <c r="H195" s="16"/>
      <c r="I195" s="119" t="str">
        <f>'33'!$F$18</f>
        <v>Neph Sy</v>
      </c>
      <c r="J195" s="118">
        <f>'33'!$G$18</f>
        <v>39.603960396039604</v>
      </c>
      <c r="K195" s="16"/>
      <c r="L195" s="117" t="str">
        <f>'34'!$F$18</f>
        <v>Neph Sy</v>
      </c>
      <c r="M195" s="118">
        <f>'34'!$G$18</f>
        <v>39.603960396039604</v>
      </c>
      <c r="N195" s="16"/>
      <c r="O195" s="119" t="str">
        <f>'35'!$F$18</f>
        <v>Neph Sy</v>
      </c>
      <c r="P195" s="118">
        <f>'35'!$G$18</f>
        <v>39.603960396039604</v>
      </c>
      <c r="Q195" s="11"/>
    </row>
    <row r="196" spans="2:17" x14ac:dyDescent="0.3">
      <c r="B196" s="8"/>
      <c r="C196" s="17" t="str">
        <f>'31'!$F$19</f>
        <v>Whiting</v>
      </c>
      <c r="D196" s="21">
        <f>'31'!$G$19</f>
        <v>19.801980198019802</v>
      </c>
      <c r="E196" s="16"/>
      <c r="F196" s="17" t="str">
        <f>'32'!$F$19</f>
        <v>Whiting</v>
      </c>
      <c r="G196" s="21">
        <f>'32'!$G$19</f>
        <v>19.801980198019802</v>
      </c>
      <c r="H196" s="16"/>
      <c r="I196" s="120" t="str">
        <f>'33'!$F$19</f>
        <v>Whiting</v>
      </c>
      <c r="J196" s="21">
        <f>'33'!$G$19</f>
        <v>19.801980198019802</v>
      </c>
      <c r="K196" s="16"/>
      <c r="L196" s="17" t="str">
        <f>'34'!$F$19</f>
        <v>Whiting</v>
      </c>
      <c r="M196" s="21">
        <f>'34'!$G$19</f>
        <v>19.801980198019802</v>
      </c>
      <c r="N196" s="16"/>
      <c r="O196" s="120" t="str">
        <f>'35'!$F$19</f>
        <v>Whiting</v>
      </c>
      <c r="P196" s="21">
        <f>'35'!$G$19</f>
        <v>19.801980198019802</v>
      </c>
      <c r="Q196" s="11"/>
    </row>
    <row r="197" spans="2:17" x14ac:dyDescent="0.3">
      <c r="B197" s="8"/>
      <c r="C197" s="17" t="str">
        <f>'31'!$F$20</f>
        <v>EPK</v>
      </c>
      <c r="D197" s="21">
        <f>'31'!$G$20</f>
        <v>9.9009900990099009</v>
      </c>
      <c r="E197" s="16"/>
      <c r="F197" s="17" t="str">
        <f>'32'!$F$20</f>
        <v>EPK</v>
      </c>
      <c r="G197" s="21">
        <f>'32'!$G$20</f>
        <v>9.9009900990099009</v>
      </c>
      <c r="H197" s="16"/>
      <c r="I197" s="120" t="str">
        <f>'33'!$F$20</f>
        <v>EPK</v>
      </c>
      <c r="J197" s="21">
        <f>'33'!$G$20</f>
        <v>9.9009900990099009</v>
      </c>
      <c r="K197" s="16"/>
      <c r="L197" s="17" t="str">
        <f>'34'!$F$20</f>
        <v>EPK</v>
      </c>
      <c r="M197" s="21">
        <f>'34'!$G$20</f>
        <v>9.9009900990099009</v>
      </c>
      <c r="N197" s="16"/>
      <c r="O197" s="120" t="str">
        <f>'35'!$F$20</f>
        <v>EPK</v>
      </c>
      <c r="P197" s="21">
        <f>'35'!$G$20</f>
        <v>9.9009900990099009</v>
      </c>
      <c r="Q197" s="11"/>
    </row>
    <row r="198" spans="2:17" x14ac:dyDescent="0.3">
      <c r="B198" s="8"/>
      <c r="C198" s="17" t="str">
        <f>'31'!$F$21</f>
        <v>Flint</v>
      </c>
      <c r="D198" s="21">
        <f>'31'!$G$21</f>
        <v>29.702970297029701</v>
      </c>
      <c r="E198" s="16"/>
      <c r="F198" s="17" t="str">
        <f>'32'!$F$21</f>
        <v>Flint</v>
      </c>
      <c r="G198" s="21">
        <f>'32'!$G$21</f>
        <v>29.702970297029701</v>
      </c>
      <c r="H198" s="16"/>
      <c r="I198" s="120" t="str">
        <f>'33'!$F$21</f>
        <v>Flint</v>
      </c>
      <c r="J198" s="21">
        <f>'33'!$G$21</f>
        <v>29.702970297029701</v>
      </c>
      <c r="K198" s="16"/>
      <c r="L198" s="17" t="str">
        <f>'34'!$F$21</f>
        <v>Flint</v>
      </c>
      <c r="M198" s="21">
        <f>'34'!$G$21</f>
        <v>29.702970297029701</v>
      </c>
      <c r="N198" s="16"/>
      <c r="O198" s="120" t="str">
        <f>'35'!$F$21</f>
        <v>Flint</v>
      </c>
      <c r="P198" s="21">
        <f>'35'!$G$21</f>
        <v>29.702970297029701</v>
      </c>
      <c r="Q198" s="11"/>
    </row>
    <row r="199" spans="2:17" x14ac:dyDescent="0.3">
      <c r="B199" s="8"/>
      <c r="C199" s="17">
        <f>'31'!$F$22</f>
        <v>0</v>
      </c>
      <c r="D199" s="21">
        <f>'31'!$G$22</f>
        <v>0</v>
      </c>
      <c r="E199" s="16"/>
      <c r="F199" s="17">
        <f>'32'!$F$22</f>
        <v>0</v>
      </c>
      <c r="G199" s="21">
        <f>'32'!$G$22</f>
        <v>0</v>
      </c>
      <c r="H199" s="16"/>
      <c r="I199" s="120">
        <f>'33'!$F$22</f>
        <v>0</v>
      </c>
      <c r="J199" s="21">
        <f>'33'!$G$22</f>
        <v>0</v>
      </c>
      <c r="K199" s="16"/>
      <c r="L199" s="17">
        <f>'34'!$F$22</f>
        <v>0</v>
      </c>
      <c r="M199" s="21">
        <f>'34'!$G$22</f>
        <v>0</v>
      </c>
      <c r="N199" s="16"/>
      <c r="O199" s="120">
        <f>'35'!$F$22</f>
        <v>0</v>
      </c>
      <c r="P199" s="21">
        <f>'35'!$G$22</f>
        <v>0</v>
      </c>
      <c r="Q199" s="11"/>
    </row>
    <row r="200" spans="2:17" x14ac:dyDescent="0.3">
      <c r="B200" s="8"/>
      <c r="C200" s="17" t="str">
        <f>'31'!$F$23</f>
        <v>Titanium Dioxide</v>
      </c>
      <c r="D200" s="21">
        <f>'31'!$G$23</f>
        <v>0.99009900990099009</v>
      </c>
      <c r="E200" s="16"/>
      <c r="F200" s="17" t="str">
        <f>'32'!$F$23</f>
        <v>Titanium Dioxide</v>
      </c>
      <c r="G200" s="21">
        <f>'32'!$G$23</f>
        <v>0.99009900990099009</v>
      </c>
      <c r="H200" s="16"/>
      <c r="I200" s="120" t="str">
        <f>'33'!$F$23</f>
        <v>Titanium Dioxide</v>
      </c>
      <c r="J200" s="21">
        <f>'33'!$G$23</f>
        <v>0.99009900990099009</v>
      </c>
      <c r="K200" s="16"/>
      <c r="L200" s="17" t="str">
        <f>'34'!$F$23</f>
        <v>Titanium Dioxide</v>
      </c>
      <c r="M200" s="21">
        <f>'34'!$G$23</f>
        <v>0.99009900990099009</v>
      </c>
      <c r="N200" s="10"/>
      <c r="O200" s="120" t="str">
        <f>'35'!$F$23</f>
        <v>Titanium Dioxide</v>
      </c>
      <c r="P200" s="21">
        <f>'35'!$G$23</f>
        <v>0.99009900990099009</v>
      </c>
      <c r="Q200" s="11"/>
    </row>
    <row r="201" spans="2:17" x14ac:dyDescent="0.3">
      <c r="B201" s="8"/>
      <c r="C201" s="17">
        <f>'31'!$F$24</f>
        <v>0</v>
      </c>
      <c r="D201" s="21">
        <f>'31'!$G$24</f>
        <v>0</v>
      </c>
      <c r="E201" s="16"/>
      <c r="F201" s="17">
        <f>'32'!$F$24</f>
        <v>0</v>
      </c>
      <c r="G201" s="21">
        <f>'32'!$G$24</f>
        <v>0</v>
      </c>
      <c r="H201" s="16"/>
      <c r="I201" s="120">
        <f>'33'!$F$24</f>
        <v>0</v>
      </c>
      <c r="J201" s="21">
        <f>'33'!$G$24</f>
        <v>0</v>
      </c>
      <c r="K201" s="16"/>
      <c r="L201" s="17">
        <f>'34'!$F$24</f>
        <v>0</v>
      </c>
      <c r="M201" s="21">
        <f>'34'!$G$24</f>
        <v>0</v>
      </c>
      <c r="N201" s="10"/>
      <c r="O201" s="120">
        <f>'35'!$F$24</f>
        <v>0</v>
      </c>
      <c r="P201" s="21">
        <f>'35'!$G$24</f>
        <v>0</v>
      </c>
      <c r="Q201" s="11"/>
    </row>
    <row r="202" spans="2:17" x14ac:dyDescent="0.3">
      <c r="B202" s="8"/>
      <c r="C202" s="17">
        <f>'31'!$F$25</f>
        <v>0</v>
      </c>
      <c r="D202" s="21">
        <f>'31'!$G$25</f>
        <v>0</v>
      </c>
      <c r="E202" s="16"/>
      <c r="F202" s="17">
        <f>'32'!$F$25</f>
        <v>0</v>
      </c>
      <c r="G202" s="21">
        <f>'32'!$G$25</f>
        <v>0</v>
      </c>
      <c r="H202" s="16"/>
      <c r="I202" s="120">
        <f>'33'!$F$25</f>
        <v>0</v>
      </c>
      <c r="J202" s="21">
        <f>'33'!$G$25</f>
        <v>0</v>
      </c>
      <c r="K202" s="16"/>
      <c r="L202" s="17">
        <f>'34'!$F$25</f>
        <v>0</v>
      </c>
      <c r="M202" s="21">
        <f>'34'!$G$25</f>
        <v>0</v>
      </c>
      <c r="N202" s="10"/>
      <c r="O202" s="120">
        <f>'35'!$F$25</f>
        <v>0</v>
      </c>
      <c r="P202" s="21">
        <f>'35'!$G$25</f>
        <v>0</v>
      </c>
      <c r="Q202" s="11"/>
    </row>
    <row r="203" spans="2:17" x14ac:dyDescent="0.3">
      <c r="B203" s="8"/>
      <c r="C203" s="17">
        <f>'31'!$F$26</f>
        <v>0</v>
      </c>
      <c r="D203" s="21">
        <f>'31'!$G$26</f>
        <v>0</v>
      </c>
      <c r="E203" s="16"/>
      <c r="F203" s="17">
        <f>'32'!$F$26</f>
        <v>0</v>
      </c>
      <c r="G203" s="21">
        <f>'32'!$G$26</f>
        <v>0</v>
      </c>
      <c r="H203" s="16"/>
      <c r="I203" s="120">
        <f>'33'!$F$26</f>
        <v>0</v>
      </c>
      <c r="J203" s="21">
        <f>'33'!$G$26</f>
        <v>0</v>
      </c>
      <c r="K203" s="16"/>
      <c r="L203" s="17">
        <f>'34'!$F$26</f>
        <v>0</v>
      </c>
      <c r="M203" s="21">
        <f>'34'!$G$26</f>
        <v>0</v>
      </c>
      <c r="N203" s="10"/>
      <c r="O203" s="120">
        <f>'35'!$F$26</f>
        <v>0</v>
      </c>
      <c r="P203" s="21">
        <f>'35'!$G$26</f>
        <v>0</v>
      </c>
      <c r="Q203" s="11"/>
    </row>
    <row r="204" spans="2:17" x14ac:dyDescent="0.3">
      <c r="B204" s="8"/>
      <c r="C204" s="17">
        <f>'31'!$F$27</f>
        <v>0</v>
      </c>
      <c r="D204" s="21">
        <f>'31'!$G$27</f>
        <v>0</v>
      </c>
      <c r="E204" s="16"/>
      <c r="F204" s="17">
        <f>'32'!$F$27</f>
        <v>0</v>
      </c>
      <c r="G204" s="21">
        <f>'32'!$G$27</f>
        <v>0</v>
      </c>
      <c r="H204" s="16"/>
      <c r="I204" s="120">
        <f>'33'!$F$27</f>
        <v>0</v>
      </c>
      <c r="J204" s="21">
        <f>'33'!$G$27</f>
        <v>0</v>
      </c>
      <c r="K204" s="16"/>
      <c r="L204" s="17">
        <f>'34'!$F$27</f>
        <v>0</v>
      </c>
      <c r="M204" s="21">
        <f>'34'!$G$27</f>
        <v>0</v>
      </c>
      <c r="N204" s="10"/>
      <c r="O204" s="120">
        <f>'35'!$F$27</f>
        <v>0</v>
      </c>
      <c r="P204" s="21">
        <f>'35'!$G$27</f>
        <v>0</v>
      </c>
      <c r="Q204" s="11"/>
    </row>
    <row r="205" spans="2:17" x14ac:dyDescent="0.3">
      <c r="B205" s="8"/>
      <c r="C205" s="17">
        <f>'31'!$F$28</f>
        <v>0</v>
      </c>
      <c r="D205" s="21">
        <f>'31'!$G$28</f>
        <v>0</v>
      </c>
      <c r="E205" s="16"/>
      <c r="F205" s="17">
        <f>'32'!$F$28</f>
        <v>0</v>
      </c>
      <c r="G205" s="21">
        <f>'32'!$G$28</f>
        <v>0</v>
      </c>
      <c r="H205" s="16"/>
      <c r="I205" s="120">
        <f>'33'!$F$28</f>
        <v>0</v>
      </c>
      <c r="J205" s="21">
        <f>'33'!$G$28</f>
        <v>0</v>
      </c>
      <c r="K205" s="16"/>
      <c r="L205" s="17">
        <f>'34'!$F$28</f>
        <v>0</v>
      </c>
      <c r="M205" s="21">
        <f>'34'!$G$28</f>
        <v>0</v>
      </c>
      <c r="N205" s="10"/>
      <c r="O205" s="120">
        <f>'35'!$F$28</f>
        <v>0</v>
      </c>
      <c r="P205" s="21">
        <f>'35'!$G$28</f>
        <v>0</v>
      </c>
      <c r="Q205" s="11"/>
    </row>
    <row r="206" spans="2:17" x14ac:dyDescent="0.3">
      <c r="B206" s="8"/>
      <c r="C206" s="17">
        <f>'31'!$F$29</f>
        <v>0</v>
      </c>
      <c r="D206" s="21">
        <f>'31'!$G$29</f>
        <v>0</v>
      </c>
      <c r="E206" s="16"/>
      <c r="F206" s="17">
        <f>'32'!$F$29</f>
        <v>0</v>
      </c>
      <c r="G206" s="21">
        <f>'32'!$G$29</f>
        <v>0</v>
      </c>
      <c r="H206" s="16"/>
      <c r="I206" s="120">
        <f>'33'!$F$29</f>
        <v>0</v>
      </c>
      <c r="J206" s="21">
        <f>'33'!$G$29</f>
        <v>0</v>
      </c>
      <c r="K206" s="16"/>
      <c r="L206" s="17">
        <f>'34'!$F$29</f>
        <v>0</v>
      </c>
      <c r="M206" s="21">
        <f>'34'!$G$29</f>
        <v>0</v>
      </c>
      <c r="N206" s="10"/>
      <c r="O206" s="120">
        <f>'35'!$F$29</f>
        <v>0</v>
      </c>
      <c r="P206" s="21">
        <f>'35'!$G$29</f>
        <v>0</v>
      </c>
      <c r="Q206" s="11"/>
    </row>
    <row r="207" spans="2:17" x14ac:dyDescent="0.3">
      <c r="B207" s="8"/>
      <c r="C207" s="17">
        <f>'31'!$F$30</f>
        <v>0</v>
      </c>
      <c r="D207" s="21">
        <f>'31'!$G$30</f>
        <v>0</v>
      </c>
      <c r="E207" s="16"/>
      <c r="F207" s="17">
        <f>'32'!$F$30</f>
        <v>0</v>
      </c>
      <c r="G207" s="21">
        <f>'32'!$G$30</f>
        <v>0</v>
      </c>
      <c r="H207" s="16"/>
      <c r="I207" s="120">
        <f>'33'!$F$30</f>
        <v>0</v>
      </c>
      <c r="J207" s="21">
        <f>'33'!$G$30</f>
        <v>0</v>
      </c>
      <c r="K207" s="16"/>
      <c r="L207" s="17">
        <f>'34'!$F$30</f>
        <v>0</v>
      </c>
      <c r="M207" s="21">
        <f>'34'!$G$30</f>
        <v>0</v>
      </c>
      <c r="N207" s="10"/>
      <c r="O207" s="120">
        <f>'35'!$F$30</f>
        <v>0</v>
      </c>
      <c r="P207" s="21">
        <f>'35'!$G$30</f>
        <v>0</v>
      </c>
      <c r="Q207" s="11"/>
    </row>
    <row r="208" spans="2:17" x14ac:dyDescent="0.3">
      <c r="B208" s="8"/>
      <c r="C208" s="17">
        <f>'31'!$F$31</f>
        <v>0</v>
      </c>
      <c r="D208" s="21">
        <f>'31'!$G$31</f>
        <v>0</v>
      </c>
      <c r="E208" s="10"/>
      <c r="F208" s="17">
        <f>'32'!$F$31</f>
        <v>0</v>
      </c>
      <c r="G208" s="21">
        <f>'32'!$G$31</f>
        <v>0</v>
      </c>
      <c r="H208" s="10"/>
      <c r="I208" s="120">
        <f>'33'!$F$31</f>
        <v>0</v>
      </c>
      <c r="J208" s="21">
        <f>'33'!$G$31</f>
        <v>0</v>
      </c>
      <c r="K208" s="10"/>
      <c r="L208" s="17">
        <f>'34'!$F$31</f>
        <v>0</v>
      </c>
      <c r="M208" s="21">
        <f>'34'!$G$31</f>
        <v>0</v>
      </c>
      <c r="N208" s="10"/>
      <c r="O208" s="120">
        <f>'35'!$F$31</f>
        <v>0</v>
      </c>
      <c r="P208" s="21">
        <f>'35'!$G$31</f>
        <v>0</v>
      </c>
      <c r="Q208" s="11"/>
    </row>
    <row r="209" spans="2:17" x14ac:dyDescent="0.3">
      <c r="B209" s="8"/>
      <c r="C209" s="17">
        <f>'31'!$F$32</f>
        <v>0</v>
      </c>
      <c r="D209" s="21">
        <f>'31'!$G$32</f>
        <v>0</v>
      </c>
      <c r="E209" s="10"/>
      <c r="F209" s="17">
        <f>'32'!$F$32</f>
        <v>0</v>
      </c>
      <c r="G209" s="21">
        <f>'32'!$G$32</f>
        <v>0</v>
      </c>
      <c r="H209" s="10"/>
      <c r="I209" s="120">
        <f>'33'!$F$32</f>
        <v>0</v>
      </c>
      <c r="J209" s="21">
        <f>'33'!$G$32</f>
        <v>0</v>
      </c>
      <c r="K209" s="10"/>
      <c r="L209" s="17">
        <f>'34'!$F$32</f>
        <v>0</v>
      </c>
      <c r="M209" s="21">
        <f>'34'!$G$32</f>
        <v>0</v>
      </c>
      <c r="N209" s="10"/>
      <c r="O209" s="120">
        <f>'35'!$F$32</f>
        <v>0</v>
      </c>
      <c r="P209" s="21">
        <f>'35'!$G$32</f>
        <v>0</v>
      </c>
      <c r="Q209" s="11"/>
    </row>
    <row r="210" spans="2:17" ht="12.9" thickBot="1" x14ac:dyDescent="0.35">
      <c r="B210" s="8"/>
      <c r="C210" s="222">
        <f>'31'!$F$33</f>
        <v>0</v>
      </c>
      <c r="D210" s="223">
        <f>'31'!$G$33</f>
        <v>0</v>
      </c>
      <c r="E210" s="10"/>
      <c r="F210" s="222">
        <f>'32'!$F$33</f>
        <v>0</v>
      </c>
      <c r="G210" s="223">
        <f>'32'!$G$33</f>
        <v>0</v>
      </c>
      <c r="H210" s="10"/>
      <c r="I210" s="224">
        <f>'33'!$F$33</f>
        <v>0</v>
      </c>
      <c r="J210" s="223">
        <f>'33'!$G$33</f>
        <v>0</v>
      </c>
      <c r="K210" s="10"/>
      <c r="L210" s="222">
        <f>'34'!$F$33</f>
        <v>0</v>
      </c>
      <c r="M210" s="223">
        <f>'34'!$G$33</f>
        <v>0</v>
      </c>
      <c r="N210" s="10"/>
      <c r="O210" s="224">
        <f>'35'!$F$33</f>
        <v>0</v>
      </c>
      <c r="P210" s="223">
        <f>'35'!$G$33</f>
        <v>0</v>
      </c>
      <c r="Q210" s="11"/>
    </row>
    <row r="211" spans="2:17" x14ac:dyDescent="0.3">
      <c r="B211" s="8"/>
      <c r="C211" s="283" t="str">
        <f>'1'!$D$3</f>
        <v>Water Content:</v>
      </c>
      <c r="D211" s="281">
        <f>'31'!$E$3</f>
        <v>0</v>
      </c>
      <c r="E211" s="10"/>
      <c r="F211" s="283" t="str">
        <f>'1'!$D$3</f>
        <v>Water Content:</v>
      </c>
      <c r="G211" s="281">
        <f>'32'!$E$3</f>
        <v>0</v>
      </c>
      <c r="H211" s="10"/>
      <c r="I211" s="283" t="str">
        <f>'1'!$D$3</f>
        <v>Water Content:</v>
      </c>
      <c r="J211" s="281">
        <f>'33'!$E$3</f>
        <v>0</v>
      </c>
      <c r="K211" s="10"/>
      <c r="L211" s="283" t="str">
        <f>'1'!$D$3</f>
        <v>Water Content:</v>
      </c>
      <c r="M211" s="281">
        <f>'34'!$E$3</f>
        <v>0</v>
      </c>
      <c r="N211" s="10"/>
      <c r="O211" s="283" t="str">
        <f>'1'!$D$3</f>
        <v>Water Content:</v>
      </c>
      <c r="P211" s="281">
        <f>'35'!$E$3</f>
        <v>0</v>
      </c>
      <c r="Q211" s="11"/>
    </row>
    <row r="212" spans="2:17" ht="12.9" thickBot="1" x14ac:dyDescent="0.35">
      <c r="B212" s="8"/>
      <c r="C212" s="284"/>
      <c r="D212" s="282"/>
      <c r="E212" s="10"/>
      <c r="F212" s="284"/>
      <c r="G212" s="282"/>
      <c r="H212" s="10"/>
      <c r="I212" s="284"/>
      <c r="J212" s="282"/>
      <c r="K212" s="10"/>
      <c r="L212" s="284"/>
      <c r="M212" s="282"/>
      <c r="N212" s="10"/>
      <c r="O212" s="284"/>
      <c r="P212" s="282"/>
      <c r="Q212" s="11"/>
    </row>
    <row r="213" spans="2:17" ht="12.9" thickBot="1" x14ac:dyDescent="0.35">
      <c r="B213" s="8"/>
      <c r="C213" s="19"/>
      <c r="D213" s="19"/>
      <c r="E213" s="10"/>
      <c r="F213" s="18"/>
      <c r="G213" s="19"/>
      <c r="H213" s="10"/>
      <c r="I213" s="18"/>
      <c r="J213" s="19"/>
      <c r="K213" s="10"/>
      <c r="L213" s="18"/>
      <c r="M213" s="16"/>
      <c r="N213" s="10"/>
      <c r="O213" s="20"/>
      <c r="P213" s="16"/>
      <c r="Q213" s="11"/>
    </row>
    <row r="214" spans="2:17" ht="12.9" thickBot="1" x14ac:dyDescent="0.35">
      <c r="B214" s="8"/>
      <c r="C214" s="296">
        <v>36</v>
      </c>
      <c r="D214" s="297"/>
      <c r="E214" s="10"/>
      <c r="F214" s="296">
        <v>37</v>
      </c>
      <c r="G214" s="297"/>
      <c r="H214" s="10"/>
      <c r="I214" s="296">
        <v>38</v>
      </c>
      <c r="J214" s="297"/>
      <c r="K214" s="10"/>
      <c r="L214" s="296">
        <v>39</v>
      </c>
      <c r="M214" s="297"/>
      <c r="N214" s="10"/>
      <c r="O214" s="298">
        <v>40</v>
      </c>
      <c r="P214" s="299"/>
      <c r="Q214" s="11"/>
    </row>
    <row r="215" spans="2:17" ht="12.9" thickBot="1" x14ac:dyDescent="0.35">
      <c r="B215" s="8"/>
      <c r="C215" s="115" t="str">
        <f>Date!$B$2</f>
        <v>010123</v>
      </c>
      <c r="D215" s="116">
        <f>'36'!$C$2</f>
        <v>-36</v>
      </c>
      <c r="E215" s="10"/>
      <c r="F215" s="115" t="str">
        <f>Date!$B$2</f>
        <v>010123</v>
      </c>
      <c r="G215" s="116">
        <f>'37'!$C$2</f>
        <v>-37</v>
      </c>
      <c r="H215" s="10"/>
      <c r="I215" s="115" t="str">
        <f>Date!$B$2</f>
        <v>010123</v>
      </c>
      <c r="J215" s="116">
        <f>'38'!$C$2</f>
        <v>-38</v>
      </c>
      <c r="K215" s="10"/>
      <c r="L215" s="115" t="str">
        <f>Date!$B$2</f>
        <v>010123</v>
      </c>
      <c r="M215" s="116">
        <f>'39'!$C$2</f>
        <v>-39</v>
      </c>
      <c r="N215" s="10"/>
      <c r="O215" s="115" t="str">
        <f>Date!$B$2</f>
        <v>010123</v>
      </c>
      <c r="P215" s="215">
        <f>'40'!$C$2</f>
        <v>-40</v>
      </c>
      <c r="Q215" s="11"/>
    </row>
    <row r="216" spans="2:17" x14ac:dyDescent="0.3">
      <c r="B216" s="8"/>
      <c r="C216" s="117" t="str">
        <f>'36'!$F$18</f>
        <v>Neph Sy</v>
      </c>
      <c r="D216" s="118">
        <f>'36'!$G$18</f>
        <v>39.603960396039604</v>
      </c>
      <c r="E216" s="16"/>
      <c r="F216" s="117" t="str">
        <f>'37'!$F$18</f>
        <v>Neph Sy</v>
      </c>
      <c r="G216" s="118">
        <f>'37'!$G$18</f>
        <v>39.603960396039604</v>
      </c>
      <c r="H216" s="10"/>
      <c r="I216" s="117" t="str">
        <f>'38'!$F$18</f>
        <v>Neph Sy</v>
      </c>
      <c r="J216" s="118">
        <f>'38'!$G$18</f>
        <v>39.603960396039604</v>
      </c>
      <c r="K216" s="10"/>
      <c r="L216" s="117" t="str">
        <f>'39'!$F$18</f>
        <v>Neph Sy</v>
      </c>
      <c r="M216" s="118">
        <f>'39'!$G$18</f>
        <v>39.603960396039604</v>
      </c>
      <c r="N216" s="10"/>
      <c r="O216" s="117" t="str">
        <f>'40'!$F$18</f>
        <v>Neph Sy</v>
      </c>
      <c r="P216" s="118">
        <f>'40'!$G$18</f>
        <v>39.603960396039604</v>
      </c>
      <c r="Q216" s="11"/>
    </row>
    <row r="217" spans="2:17" x14ac:dyDescent="0.3">
      <c r="B217" s="8"/>
      <c r="C217" s="17" t="str">
        <f>'36'!$F$19</f>
        <v>Whiting</v>
      </c>
      <c r="D217" s="21">
        <f>'36'!$G$19</f>
        <v>19.801980198019802</v>
      </c>
      <c r="E217" s="16"/>
      <c r="F217" s="17" t="str">
        <f>'37'!$F$19</f>
        <v>Whiting</v>
      </c>
      <c r="G217" s="21">
        <f>'37'!$G$19</f>
        <v>19.801980198019802</v>
      </c>
      <c r="H217" s="10"/>
      <c r="I217" s="17" t="str">
        <f>'38'!$F$19</f>
        <v>Whiting</v>
      </c>
      <c r="J217" s="21">
        <f>'38'!$G$19</f>
        <v>19.801980198019802</v>
      </c>
      <c r="K217" s="10"/>
      <c r="L217" s="17" t="str">
        <f>'39'!$F$19</f>
        <v>Whiting</v>
      </c>
      <c r="M217" s="21">
        <f>'39'!$G$19</f>
        <v>19.801980198019802</v>
      </c>
      <c r="N217" s="10"/>
      <c r="O217" s="17" t="str">
        <f>'40'!$F$19</f>
        <v>Whiting</v>
      </c>
      <c r="P217" s="21">
        <f>'40'!$G$19</f>
        <v>19.801980198019802</v>
      </c>
      <c r="Q217" s="11"/>
    </row>
    <row r="218" spans="2:17" x14ac:dyDescent="0.3">
      <c r="B218" s="8"/>
      <c r="C218" s="120" t="str">
        <f>'36'!$F$20</f>
        <v>EPK</v>
      </c>
      <c r="D218" s="21">
        <f>'36'!$G$20</f>
        <v>9.9009900990099009</v>
      </c>
      <c r="E218" s="16"/>
      <c r="F218" s="120" t="str">
        <f>'37'!$F$20</f>
        <v>EPK</v>
      </c>
      <c r="G218" s="21">
        <f>'37'!$G$20</f>
        <v>9.9009900990099009</v>
      </c>
      <c r="H218" s="10"/>
      <c r="I218" s="120" t="str">
        <f>'38'!$F$20</f>
        <v>EPK</v>
      </c>
      <c r="J218" s="21">
        <f>'38'!$G$20</f>
        <v>9.9009900990099009</v>
      </c>
      <c r="K218" s="10"/>
      <c r="L218" s="120" t="str">
        <f>'39'!$F$20</f>
        <v>EPK</v>
      </c>
      <c r="M218" s="21">
        <f>'39'!$G$20</f>
        <v>9.9009900990099009</v>
      </c>
      <c r="N218" s="10"/>
      <c r="O218" s="120" t="str">
        <f>'40'!$F$20</f>
        <v>EPK</v>
      </c>
      <c r="P218" s="21">
        <f>'40'!$G$20</f>
        <v>9.9009900990099009</v>
      </c>
      <c r="Q218" s="11"/>
    </row>
    <row r="219" spans="2:17" x14ac:dyDescent="0.3">
      <c r="B219" s="8"/>
      <c r="C219" s="17" t="str">
        <f>'36'!$F$21</f>
        <v>Flint</v>
      </c>
      <c r="D219" s="21">
        <f>'36'!$G$21</f>
        <v>29.702970297029701</v>
      </c>
      <c r="E219" s="16"/>
      <c r="F219" s="17" t="str">
        <f>'37'!$F$21</f>
        <v>Flint</v>
      </c>
      <c r="G219" s="21">
        <f>'37'!$G$21</f>
        <v>29.702970297029701</v>
      </c>
      <c r="H219" s="10"/>
      <c r="I219" s="17" t="str">
        <f>'38'!$F$21</f>
        <v>Flint</v>
      </c>
      <c r="J219" s="21">
        <f>'38'!$G$21</f>
        <v>29.702970297029701</v>
      </c>
      <c r="K219" s="10"/>
      <c r="L219" s="17" t="str">
        <f>'39'!$F$21</f>
        <v>Flint</v>
      </c>
      <c r="M219" s="21">
        <f>'39'!$G$21</f>
        <v>29.702970297029701</v>
      </c>
      <c r="N219" s="10"/>
      <c r="O219" s="17" t="str">
        <f>'40'!$F$21</f>
        <v>Flint</v>
      </c>
      <c r="P219" s="21">
        <f>'40'!$G$21</f>
        <v>29.702970297029701</v>
      </c>
      <c r="Q219" s="11"/>
    </row>
    <row r="220" spans="2:17" x14ac:dyDescent="0.3">
      <c r="B220" s="8"/>
      <c r="C220" s="17">
        <f>'36'!$F$22</f>
        <v>0</v>
      </c>
      <c r="D220" s="21">
        <f>'36'!$G$22</f>
        <v>0</v>
      </c>
      <c r="E220" s="16"/>
      <c r="F220" s="17">
        <f>'37'!$F$22</f>
        <v>0</v>
      </c>
      <c r="G220" s="21">
        <f>'37'!$G$22</f>
        <v>0</v>
      </c>
      <c r="H220" s="10"/>
      <c r="I220" s="17">
        <f>'38'!$F$22</f>
        <v>0</v>
      </c>
      <c r="J220" s="21">
        <f>'38'!$G$22</f>
        <v>0</v>
      </c>
      <c r="K220" s="10"/>
      <c r="L220" s="17">
        <f>'39'!$F$22</f>
        <v>0</v>
      </c>
      <c r="M220" s="21">
        <f>'39'!$G$22</f>
        <v>0</v>
      </c>
      <c r="N220" s="10"/>
      <c r="O220" s="17">
        <f>'40'!$F$22</f>
        <v>0</v>
      </c>
      <c r="P220" s="21">
        <f>'40'!$G$22</f>
        <v>0</v>
      </c>
      <c r="Q220" s="11"/>
    </row>
    <row r="221" spans="2:17" x14ac:dyDescent="0.3">
      <c r="B221" s="8"/>
      <c r="C221" s="17" t="str">
        <f>'36'!$F$23</f>
        <v>Titanium Dioxide</v>
      </c>
      <c r="D221" s="21">
        <f>'36'!$G$23</f>
        <v>0.99009900990099009</v>
      </c>
      <c r="E221" s="10"/>
      <c r="F221" s="17" t="str">
        <f>'37'!$F$23</f>
        <v>Titanium Dioxide</v>
      </c>
      <c r="G221" s="21">
        <f>'37'!$G$23</f>
        <v>0.99009900990099009</v>
      </c>
      <c r="H221" s="10"/>
      <c r="I221" s="17" t="str">
        <f>'38'!$F$23</f>
        <v>Titanium Dioxide</v>
      </c>
      <c r="J221" s="21">
        <f>'38'!$G$23</f>
        <v>0.99009900990099009</v>
      </c>
      <c r="K221" s="10"/>
      <c r="L221" s="17" t="str">
        <f>'39'!$F$23</f>
        <v>Titanium Dioxide</v>
      </c>
      <c r="M221" s="21">
        <f>'39'!$G$23</f>
        <v>0.99009900990099009</v>
      </c>
      <c r="N221" s="10"/>
      <c r="O221" s="17" t="str">
        <f>'40'!$F$23</f>
        <v>Titanium Dioxide</v>
      </c>
      <c r="P221" s="21">
        <f>'40'!$G$23</f>
        <v>0.99009900990099009</v>
      </c>
      <c r="Q221" s="11"/>
    </row>
    <row r="222" spans="2:17" x14ac:dyDescent="0.3">
      <c r="B222" s="8"/>
      <c r="C222" s="17">
        <f>'36'!$F$24</f>
        <v>0</v>
      </c>
      <c r="D222" s="21">
        <f>'36'!$G$24</f>
        <v>0</v>
      </c>
      <c r="E222" s="10"/>
      <c r="F222" s="17">
        <f>'37'!$F$24</f>
        <v>0</v>
      </c>
      <c r="G222" s="21">
        <f>'37'!$G$24</f>
        <v>0</v>
      </c>
      <c r="H222" s="10"/>
      <c r="I222" s="17">
        <f>'38'!$F$24</f>
        <v>0</v>
      </c>
      <c r="J222" s="21">
        <f>'38'!$G$24</f>
        <v>0</v>
      </c>
      <c r="K222" s="10"/>
      <c r="L222" s="17">
        <f>'39'!$F$24</f>
        <v>0</v>
      </c>
      <c r="M222" s="21">
        <f>'39'!$G$24</f>
        <v>0</v>
      </c>
      <c r="N222" s="10"/>
      <c r="O222" s="17">
        <f>'40'!$F$24</f>
        <v>0</v>
      </c>
      <c r="P222" s="21">
        <f>'40'!$G$24</f>
        <v>0</v>
      </c>
      <c r="Q222" s="11"/>
    </row>
    <row r="223" spans="2:17" x14ac:dyDescent="0.3">
      <c r="B223" s="8"/>
      <c r="C223" s="17">
        <f>'36'!$F$25</f>
        <v>0</v>
      </c>
      <c r="D223" s="21">
        <f>'36'!$G$25</f>
        <v>0</v>
      </c>
      <c r="E223" s="10"/>
      <c r="F223" s="17">
        <f>'37'!$F$25</f>
        <v>0</v>
      </c>
      <c r="G223" s="21">
        <f>'37'!$G$25</f>
        <v>0</v>
      </c>
      <c r="H223" s="10"/>
      <c r="I223" s="17">
        <f>'38'!$F$25</f>
        <v>0</v>
      </c>
      <c r="J223" s="21">
        <f>'38'!$G$25</f>
        <v>0</v>
      </c>
      <c r="K223" s="10"/>
      <c r="L223" s="17">
        <f>'39'!$F$25</f>
        <v>0</v>
      </c>
      <c r="M223" s="21">
        <f>'39'!$G$25</f>
        <v>0</v>
      </c>
      <c r="N223" s="10"/>
      <c r="O223" s="17">
        <f>'40'!$F$25</f>
        <v>0</v>
      </c>
      <c r="P223" s="21">
        <f>'40'!$G$25</f>
        <v>0</v>
      </c>
      <c r="Q223" s="11"/>
    </row>
    <row r="224" spans="2:17" x14ac:dyDescent="0.3">
      <c r="B224" s="8"/>
      <c r="C224" s="17">
        <f>'36'!$F$26</f>
        <v>0</v>
      </c>
      <c r="D224" s="21">
        <f>'36'!$G$26</f>
        <v>0</v>
      </c>
      <c r="E224" s="10"/>
      <c r="F224" s="17">
        <f>'37'!$F$26</f>
        <v>0</v>
      </c>
      <c r="G224" s="21">
        <f>'37'!$G$26</f>
        <v>0</v>
      </c>
      <c r="H224" s="10"/>
      <c r="I224" s="17">
        <f>'38'!$F$26</f>
        <v>0</v>
      </c>
      <c r="J224" s="21">
        <f>'38'!$G$26</f>
        <v>0</v>
      </c>
      <c r="K224" s="10"/>
      <c r="L224" s="17">
        <f>'39'!$F$26</f>
        <v>0</v>
      </c>
      <c r="M224" s="21">
        <f>'39'!$G$26</f>
        <v>0</v>
      </c>
      <c r="N224" s="10"/>
      <c r="O224" s="17">
        <f>'40'!$F$26</f>
        <v>0</v>
      </c>
      <c r="P224" s="21">
        <f>'40'!$G$26</f>
        <v>0</v>
      </c>
      <c r="Q224" s="11"/>
    </row>
    <row r="225" spans="2:17" x14ac:dyDescent="0.3">
      <c r="B225" s="8"/>
      <c r="C225" s="17">
        <f>'36'!$F$27</f>
        <v>0</v>
      </c>
      <c r="D225" s="21">
        <f>'36'!$G$27</f>
        <v>0</v>
      </c>
      <c r="E225" s="10"/>
      <c r="F225" s="17">
        <f>'37'!$F$27</f>
        <v>0</v>
      </c>
      <c r="G225" s="21">
        <f>'37'!$G$27</f>
        <v>0</v>
      </c>
      <c r="H225" s="10"/>
      <c r="I225" s="17">
        <f>'38'!$F$27</f>
        <v>0</v>
      </c>
      <c r="J225" s="21">
        <f>'38'!$G$27</f>
        <v>0</v>
      </c>
      <c r="K225" s="10"/>
      <c r="L225" s="17">
        <f>'39'!$F$27</f>
        <v>0</v>
      </c>
      <c r="M225" s="21">
        <f>'39'!$G$27</f>
        <v>0</v>
      </c>
      <c r="N225" s="10"/>
      <c r="O225" s="17">
        <f>'40'!$F$27</f>
        <v>0</v>
      </c>
      <c r="P225" s="21">
        <f>'40'!$G$27</f>
        <v>0</v>
      </c>
      <c r="Q225" s="11"/>
    </row>
    <row r="226" spans="2:17" x14ac:dyDescent="0.3">
      <c r="B226" s="8"/>
      <c r="C226" s="17">
        <f>'36'!$F$28</f>
        <v>0</v>
      </c>
      <c r="D226" s="21">
        <f>'36'!$G$28</f>
        <v>0</v>
      </c>
      <c r="E226" s="10"/>
      <c r="F226" s="17">
        <f>'37'!$F$28</f>
        <v>0</v>
      </c>
      <c r="G226" s="21">
        <f>'37'!$G$28</f>
        <v>0</v>
      </c>
      <c r="H226" s="10"/>
      <c r="I226" s="17">
        <f>'38'!$F$28</f>
        <v>0</v>
      </c>
      <c r="J226" s="21">
        <f>'38'!$G$28</f>
        <v>0</v>
      </c>
      <c r="K226" s="10"/>
      <c r="L226" s="17">
        <f>'39'!$F$28</f>
        <v>0</v>
      </c>
      <c r="M226" s="21">
        <f>'39'!$G$28</f>
        <v>0</v>
      </c>
      <c r="N226" s="10"/>
      <c r="O226" s="17">
        <f>'40'!$F$28</f>
        <v>0</v>
      </c>
      <c r="P226" s="21">
        <f>'40'!$G$28</f>
        <v>0</v>
      </c>
      <c r="Q226" s="11"/>
    </row>
    <row r="227" spans="2:17" x14ac:dyDescent="0.3">
      <c r="B227" s="8"/>
      <c r="C227" s="17">
        <f>'36'!$F$29</f>
        <v>0</v>
      </c>
      <c r="D227" s="21">
        <f>'36'!$G$29</f>
        <v>0</v>
      </c>
      <c r="E227" s="10"/>
      <c r="F227" s="17">
        <f>'37'!$F$29</f>
        <v>0</v>
      </c>
      <c r="G227" s="21">
        <f>'37'!$G$29</f>
        <v>0</v>
      </c>
      <c r="H227" s="10"/>
      <c r="I227" s="17">
        <f>'38'!$F$29</f>
        <v>0</v>
      </c>
      <c r="J227" s="21">
        <f>'38'!$G$29</f>
        <v>0</v>
      </c>
      <c r="K227" s="10"/>
      <c r="L227" s="17">
        <f>'39'!$F$29</f>
        <v>0</v>
      </c>
      <c r="M227" s="21">
        <f>'39'!$G$29</f>
        <v>0</v>
      </c>
      <c r="N227" s="10"/>
      <c r="O227" s="17">
        <f>'40'!$F$29</f>
        <v>0</v>
      </c>
      <c r="P227" s="21">
        <f>'40'!$G$29</f>
        <v>0</v>
      </c>
      <c r="Q227" s="11"/>
    </row>
    <row r="228" spans="2:17" x14ac:dyDescent="0.3">
      <c r="B228" s="8"/>
      <c r="C228" s="17">
        <f>'36'!$F$30</f>
        <v>0</v>
      </c>
      <c r="D228" s="21">
        <f>'36'!$G$30</f>
        <v>0</v>
      </c>
      <c r="E228" s="10"/>
      <c r="F228" s="17">
        <f>'37'!$F$30</f>
        <v>0</v>
      </c>
      <c r="G228" s="21">
        <f>'37'!$G$30</f>
        <v>0</v>
      </c>
      <c r="H228" s="10"/>
      <c r="I228" s="17">
        <f>'38'!$F$30</f>
        <v>0</v>
      </c>
      <c r="J228" s="21">
        <f>'38'!$G$30</f>
        <v>0</v>
      </c>
      <c r="K228" s="10"/>
      <c r="L228" s="17">
        <f>'39'!$F$30</f>
        <v>0</v>
      </c>
      <c r="M228" s="21">
        <f>'39'!$G$30</f>
        <v>0</v>
      </c>
      <c r="N228" s="10"/>
      <c r="O228" s="17">
        <f>'40'!$F$30</f>
        <v>0</v>
      </c>
      <c r="P228" s="21">
        <f>'40'!$G$30</f>
        <v>0</v>
      </c>
      <c r="Q228" s="11"/>
    </row>
    <row r="229" spans="2:17" x14ac:dyDescent="0.3">
      <c r="B229" s="8"/>
      <c r="C229" s="17">
        <f>'36'!$F$31</f>
        <v>0</v>
      </c>
      <c r="D229" s="21">
        <f>'36'!$G$31</f>
        <v>0</v>
      </c>
      <c r="E229" s="10"/>
      <c r="F229" s="17">
        <f>'37'!$F$31</f>
        <v>0</v>
      </c>
      <c r="G229" s="21">
        <f>'37'!$G$31</f>
        <v>0</v>
      </c>
      <c r="H229" s="10"/>
      <c r="I229" s="17">
        <f>'38'!$F$31</f>
        <v>0</v>
      </c>
      <c r="J229" s="21">
        <f>'38'!$G$31</f>
        <v>0</v>
      </c>
      <c r="K229" s="10"/>
      <c r="L229" s="17">
        <f>'39'!$F$31</f>
        <v>0</v>
      </c>
      <c r="M229" s="21">
        <f>'39'!$G$31</f>
        <v>0</v>
      </c>
      <c r="N229" s="10"/>
      <c r="O229" s="17">
        <f>'40'!$F$31</f>
        <v>0</v>
      </c>
      <c r="P229" s="21">
        <f>'40'!$G$31</f>
        <v>0</v>
      </c>
      <c r="Q229" s="11"/>
    </row>
    <row r="230" spans="2:17" x14ac:dyDescent="0.3">
      <c r="B230" s="8"/>
      <c r="C230" s="17">
        <f>'36'!$F$32</f>
        <v>0</v>
      </c>
      <c r="D230" s="21">
        <f>'36'!$G$32</f>
        <v>0</v>
      </c>
      <c r="E230" s="10"/>
      <c r="F230" s="17">
        <f>'37'!$F$32</f>
        <v>0</v>
      </c>
      <c r="G230" s="21">
        <f>'37'!$G$32</f>
        <v>0</v>
      </c>
      <c r="H230" s="10"/>
      <c r="I230" s="17">
        <f>'38'!$F$32</f>
        <v>0</v>
      </c>
      <c r="J230" s="21">
        <f>'38'!$G$32</f>
        <v>0</v>
      </c>
      <c r="K230" s="10"/>
      <c r="L230" s="17">
        <f>'39'!$F$32</f>
        <v>0</v>
      </c>
      <c r="M230" s="21">
        <f>'39'!$G$32</f>
        <v>0</v>
      </c>
      <c r="N230" s="10"/>
      <c r="O230" s="17">
        <f>'40'!$F$32</f>
        <v>0</v>
      </c>
      <c r="P230" s="21">
        <f>'40'!$G$32</f>
        <v>0</v>
      </c>
      <c r="Q230" s="11"/>
    </row>
    <row r="231" spans="2:17" ht="12.9" thickBot="1" x14ac:dyDescent="0.35">
      <c r="B231" s="8"/>
      <c r="C231" s="222">
        <f>'36'!$F$33</f>
        <v>0</v>
      </c>
      <c r="D231" s="223">
        <f>'36'!$G$33</f>
        <v>0</v>
      </c>
      <c r="E231" s="13"/>
      <c r="F231" s="222">
        <f>'37'!$F$33</f>
        <v>0</v>
      </c>
      <c r="G231" s="223">
        <f>'37'!$G$33</f>
        <v>0</v>
      </c>
      <c r="H231" s="13"/>
      <c r="I231" s="222">
        <f>'38'!$F$33</f>
        <v>0</v>
      </c>
      <c r="J231" s="223">
        <f>'38'!$G$33</f>
        <v>0</v>
      </c>
      <c r="K231" s="13"/>
      <c r="L231" s="222">
        <f>'39'!$F$33</f>
        <v>0</v>
      </c>
      <c r="M231" s="223">
        <f>'39'!$G$33</f>
        <v>0</v>
      </c>
      <c r="N231" s="13"/>
      <c r="O231" s="222">
        <f>'40'!$F$33</f>
        <v>0</v>
      </c>
      <c r="P231" s="223">
        <f>'40'!$G$33</f>
        <v>0</v>
      </c>
      <c r="Q231" s="11"/>
    </row>
    <row r="232" spans="2:17" x14ac:dyDescent="0.3">
      <c r="B232" s="8"/>
      <c r="C232" s="283" t="str">
        <f>'1'!$D$3</f>
        <v>Water Content:</v>
      </c>
      <c r="D232" s="281">
        <f>'36'!$E$3</f>
        <v>0</v>
      </c>
      <c r="F232" s="283" t="str">
        <f>'1'!$D$3</f>
        <v>Water Content:</v>
      </c>
      <c r="G232" s="281">
        <f>'37'!$E$3</f>
        <v>0</v>
      </c>
      <c r="I232" s="283" t="str">
        <f>'1'!$D$3</f>
        <v>Water Content:</v>
      </c>
      <c r="J232" s="281">
        <f>'38'!$E$3</f>
        <v>0</v>
      </c>
      <c r="L232" s="283" t="str">
        <f>'1'!$D$3</f>
        <v>Water Content:</v>
      </c>
      <c r="M232" s="281">
        <f>'39'!$E$3</f>
        <v>0</v>
      </c>
      <c r="O232" s="283" t="str">
        <f>'1'!$D$3</f>
        <v>Water Content:</v>
      </c>
      <c r="P232" s="281">
        <f>'10'!$E$3</f>
        <v>0</v>
      </c>
      <c r="Q232" s="11"/>
    </row>
    <row r="233" spans="2:17" ht="12.9" thickBot="1" x14ac:dyDescent="0.35">
      <c r="B233" s="12"/>
      <c r="C233" s="284"/>
      <c r="D233" s="282"/>
      <c r="E233" s="13"/>
      <c r="F233" s="284"/>
      <c r="G233" s="282"/>
      <c r="H233" s="13"/>
      <c r="I233" s="284"/>
      <c r="J233" s="282"/>
      <c r="K233" s="13"/>
      <c r="L233" s="284"/>
      <c r="M233" s="282"/>
      <c r="N233" s="13"/>
      <c r="O233" s="284"/>
      <c r="P233" s="282"/>
      <c r="Q233" s="14"/>
    </row>
    <row r="234" spans="2:17" ht="12.9" thickBot="1" x14ac:dyDescent="0.35">
      <c r="C234" s="18"/>
      <c r="D234" s="16"/>
      <c r="F234" s="18"/>
      <c r="G234" s="16"/>
      <c r="I234" s="18"/>
      <c r="J234" s="16"/>
      <c r="L234" s="18"/>
      <c r="M234" s="16"/>
      <c r="O234" s="18"/>
      <c r="P234" s="16"/>
    </row>
    <row r="235" spans="2:17" x14ac:dyDescent="0.3">
      <c r="C235" s="287" t="s">
        <v>130</v>
      </c>
      <c r="D235" s="288"/>
      <c r="E235" s="288"/>
      <c r="F235" s="288"/>
      <c r="G235" s="288"/>
      <c r="H235" s="288"/>
      <c r="I235" s="288"/>
      <c r="J235" s="288"/>
      <c r="K235" s="288"/>
      <c r="L235" s="288"/>
      <c r="M235" s="288"/>
      <c r="N235" s="288"/>
      <c r="O235" s="288"/>
      <c r="P235" s="289"/>
    </row>
    <row r="236" spans="2:17" x14ac:dyDescent="0.3">
      <c r="C236" s="290"/>
      <c r="D236" s="291"/>
      <c r="E236" s="291"/>
      <c r="F236" s="291"/>
      <c r="G236" s="291"/>
      <c r="H236" s="291"/>
      <c r="I236" s="291"/>
      <c r="J236" s="291"/>
      <c r="K236" s="291"/>
      <c r="L236" s="291"/>
      <c r="M236" s="291"/>
      <c r="N236" s="291"/>
      <c r="O236" s="291"/>
      <c r="P236" s="292"/>
    </row>
    <row r="237" spans="2:17" x14ac:dyDescent="0.3">
      <c r="C237" s="290"/>
      <c r="D237" s="291"/>
      <c r="E237" s="291"/>
      <c r="F237" s="291"/>
      <c r="G237" s="291"/>
      <c r="H237" s="291"/>
      <c r="I237" s="291"/>
      <c r="J237" s="291"/>
      <c r="K237" s="291"/>
      <c r="L237" s="291"/>
      <c r="M237" s="291"/>
      <c r="N237" s="291"/>
      <c r="O237" s="291"/>
      <c r="P237" s="292"/>
    </row>
    <row r="238" spans="2:17" x14ac:dyDescent="0.3">
      <c r="C238" s="290"/>
      <c r="D238" s="291"/>
      <c r="E238" s="291"/>
      <c r="F238" s="291"/>
      <c r="G238" s="291"/>
      <c r="H238" s="291"/>
      <c r="I238" s="291"/>
      <c r="J238" s="291"/>
      <c r="K238" s="291"/>
      <c r="L238" s="291"/>
      <c r="M238" s="291"/>
      <c r="N238" s="291"/>
      <c r="O238" s="291"/>
      <c r="P238" s="292"/>
    </row>
    <row r="239" spans="2:17" x14ac:dyDescent="0.3">
      <c r="C239" s="290"/>
      <c r="D239" s="291"/>
      <c r="E239" s="291"/>
      <c r="F239" s="291"/>
      <c r="G239" s="291"/>
      <c r="H239" s="291"/>
      <c r="I239" s="291"/>
      <c r="J239" s="291"/>
      <c r="K239" s="291"/>
      <c r="L239" s="291"/>
      <c r="M239" s="291"/>
      <c r="N239" s="291"/>
      <c r="O239" s="291"/>
      <c r="P239" s="292"/>
    </row>
    <row r="240" spans="2:17" x14ac:dyDescent="0.3">
      <c r="C240" s="290"/>
      <c r="D240" s="291"/>
      <c r="E240" s="291"/>
      <c r="F240" s="291"/>
      <c r="G240" s="291"/>
      <c r="H240" s="291"/>
      <c r="I240" s="291"/>
      <c r="J240" s="291"/>
      <c r="K240" s="291"/>
      <c r="L240" s="291"/>
      <c r="M240" s="291"/>
      <c r="N240" s="291"/>
      <c r="O240" s="291"/>
      <c r="P240" s="292"/>
    </row>
    <row r="241" spans="2:17" x14ac:dyDescent="0.3">
      <c r="C241" s="290"/>
      <c r="D241" s="291"/>
      <c r="E241" s="291"/>
      <c r="F241" s="291"/>
      <c r="G241" s="291"/>
      <c r="H241" s="291"/>
      <c r="I241" s="291"/>
      <c r="J241" s="291"/>
      <c r="K241" s="291"/>
      <c r="L241" s="291"/>
      <c r="M241" s="291"/>
      <c r="N241" s="291"/>
      <c r="O241" s="291"/>
      <c r="P241" s="292"/>
    </row>
    <row r="242" spans="2:17" x14ac:dyDescent="0.3">
      <c r="C242" s="290"/>
      <c r="D242" s="291"/>
      <c r="E242" s="291"/>
      <c r="F242" s="291"/>
      <c r="G242" s="291"/>
      <c r="H242" s="291"/>
      <c r="I242" s="291"/>
      <c r="J242" s="291"/>
      <c r="K242" s="291"/>
      <c r="L242" s="291"/>
      <c r="M242" s="291"/>
      <c r="N242" s="291"/>
      <c r="O242" s="291"/>
      <c r="P242" s="292"/>
    </row>
    <row r="243" spans="2:17" x14ac:dyDescent="0.3">
      <c r="C243" s="290"/>
      <c r="D243" s="291"/>
      <c r="E243" s="291"/>
      <c r="F243" s="291"/>
      <c r="G243" s="291"/>
      <c r="H243" s="291"/>
      <c r="I243" s="291"/>
      <c r="J243" s="291"/>
      <c r="K243" s="291"/>
      <c r="L243" s="291"/>
      <c r="M243" s="291"/>
      <c r="N243" s="291"/>
      <c r="O243" s="291"/>
      <c r="P243" s="292"/>
    </row>
    <row r="244" spans="2:17" ht="12.9" thickBot="1" x14ac:dyDescent="0.35">
      <c r="C244" s="293"/>
      <c r="D244" s="294"/>
      <c r="E244" s="294"/>
      <c r="F244" s="294"/>
      <c r="G244" s="294"/>
      <c r="H244" s="294"/>
      <c r="I244" s="294"/>
      <c r="J244" s="294"/>
      <c r="K244" s="294"/>
      <c r="L244" s="294"/>
      <c r="M244" s="294"/>
      <c r="N244" s="294"/>
      <c r="O244" s="294"/>
      <c r="P244" s="295"/>
    </row>
    <row r="245" spans="2:17" ht="12.9" customHeight="1" x14ac:dyDescent="0.3">
      <c r="C245" s="216"/>
      <c r="D245" s="216"/>
      <c r="E245" s="216"/>
      <c r="F245" s="216"/>
      <c r="G245" s="216"/>
      <c r="H245" s="216"/>
      <c r="I245" s="216"/>
      <c r="J245" s="216"/>
      <c r="K245" s="216"/>
      <c r="L245" s="216"/>
      <c r="M245" s="216"/>
      <c r="N245" s="216"/>
      <c r="O245" s="216"/>
      <c r="P245" s="216"/>
    </row>
    <row r="246" spans="2:17" ht="12.9" customHeight="1" x14ac:dyDescent="0.3">
      <c r="C246" s="216"/>
      <c r="D246" s="216"/>
      <c r="E246" s="216"/>
      <c r="F246" s="216"/>
      <c r="G246" s="216"/>
      <c r="H246" s="216"/>
      <c r="I246" s="216"/>
      <c r="J246" s="216"/>
      <c r="K246" s="216"/>
      <c r="L246" s="216"/>
      <c r="M246" s="216"/>
      <c r="N246" s="216"/>
      <c r="O246" s="216"/>
      <c r="P246" s="216"/>
    </row>
    <row r="247" spans="2:17" ht="12.9" customHeight="1" x14ac:dyDescent="0.3">
      <c r="C247" s="216"/>
      <c r="D247" s="216"/>
      <c r="E247" s="216"/>
      <c r="F247" s="216"/>
      <c r="G247" s="216"/>
      <c r="H247" s="216"/>
      <c r="I247" s="216"/>
      <c r="J247" s="216"/>
      <c r="K247" s="216"/>
      <c r="L247" s="216"/>
      <c r="M247" s="216"/>
      <c r="N247" s="216"/>
      <c r="O247" s="216"/>
      <c r="P247" s="216"/>
    </row>
    <row r="248" spans="2:17" ht="12.9" customHeight="1" x14ac:dyDescent="0.3">
      <c r="C248" s="216"/>
      <c r="D248" s="216"/>
      <c r="E248" s="216"/>
      <c r="F248" s="216"/>
      <c r="G248" s="216"/>
      <c r="H248" s="216"/>
      <c r="I248" s="216"/>
      <c r="J248" s="216"/>
      <c r="K248" s="216"/>
      <c r="L248" s="216"/>
      <c r="M248" s="216"/>
      <c r="N248" s="216"/>
      <c r="O248" s="216"/>
      <c r="P248" s="216"/>
    </row>
    <row r="249" spans="2:17" ht="12.9" customHeight="1" x14ac:dyDescent="0.3">
      <c r="C249" s="216"/>
      <c r="D249" s="216"/>
      <c r="E249" s="216"/>
      <c r="F249" s="216"/>
      <c r="G249" s="216"/>
      <c r="H249" s="216"/>
      <c r="I249" s="216"/>
      <c r="J249" s="216"/>
      <c r="K249" s="216"/>
      <c r="L249" s="216"/>
      <c r="M249" s="216"/>
      <c r="N249" s="216"/>
      <c r="O249" s="216"/>
      <c r="P249" s="216"/>
    </row>
    <row r="250" spans="2:17" ht="12.9" customHeight="1" x14ac:dyDescent="0.3">
      <c r="C250" s="216"/>
      <c r="D250" s="216"/>
      <c r="E250" s="216"/>
      <c r="F250" s="216"/>
      <c r="G250" s="216"/>
      <c r="H250" s="216"/>
      <c r="I250" s="216"/>
      <c r="J250" s="216"/>
      <c r="K250" s="216"/>
      <c r="L250" s="216"/>
      <c r="M250" s="216"/>
      <c r="N250" s="216"/>
      <c r="O250" s="216"/>
      <c r="P250" s="216"/>
    </row>
    <row r="251" spans="2:17" ht="12.9" customHeight="1" x14ac:dyDescent="0.3">
      <c r="C251" s="216"/>
      <c r="D251" s="216"/>
      <c r="E251" s="216"/>
      <c r="F251" s="216"/>
      <c r="G251" s="216"/>
      <c r="H251" s="216"/>
      <c r="I251" s="216"/>
      <c r="J251" s="216"/>
      <c r="K251" s="216"/>
      <c r="L251" s="216"/>
      <c r="M251" s="216"/>
      <c r="N251" s="216"/>
      <c r="O251" s="216"/>
      <c r="P251" s="216"/>
    </row>
    <row r="252" spans="2:17" ht="12.9" customHeight="1" x14ac:dyDescent="0.3">
      <c r="C252" s="216"/>
      <c r="D252" s="216"/>
      <c r="E252" s="216"/>
      <c r="F252" s="216"/>
      <c r="G252" s="216"/>
      <c r="H252" s="216"/>
      <c r="I252" s="216"/>
      <c r="J252" s="216"/>
      <c r="K252" s="216"/>
      <c r="L252" s="216"/>
      <c r="M252" s="216"/>
      <c r="N252" s="216"/>
      <c r="O252" s="216"/>
      <c r="P252" s="216"/>
    </row>
    <row r="253" spans="2:17" ht="12.9" customHeight="1" x14ac:dyDescent="0.3">
      <c r="C253" s="216"/>
      <c r="D253" s="216"/>
      <c r="E253" s="216"/>
      <c r="F253" s="216"/>
      <c r="G253" s="216"/>
      <c r="H253" s="216"/>
      <c r="I253" s="216"/>
      <c r="J253" s="216"/>
      <c r="K253" s="216"/>
      <c r="L253" s="216"/>
      <c r="M253" s="216"/>
      <c r="N253" s="216"/>
      <c r="O253" s="216"/>
      <c r="P253" s="216"/>
    </row>
    <row r="254" spans="2:17" ht="12.9" thickBot="1" x14ac:dyDescent="0.35"/>
    <row r="255" spans="2:17" ht="12.9" thickBot="1" x14ac:dyDescent="0.35">
      <c r="B255" s="3"/>
      <c r="C255" s="4"/>
      <c r="D255" s="5"/>
      <c r="E255" s="6"/>
      <c r="F255" s="4"/>
      <c r="G255" s="5"/>
      <c r="H255" s="6"/>
      <c r="I255" s="4"/>
      <c r="J255" s="5"/>
      <c r="K255" s="6"/>
      <c r="L255" s="4"/>
      <c r="M255" s="5"/>
      <c r="N255" s="6"/>
      <c r="O255" s="4"/>
      <c r="P255" s="5"/>
      <c r="Q255" s="7"/>
    </row>
    <row r="256" spans="2:17" ht="12.9" thickBot="1" x14ac:dyDescent="0.35">
      <c r="B256" s="8"/>
      <c r="C256" s="296">
        <v>41</v>
      </c>
      <c r="D256" s="297"/>
      <c r="E256" s="10"/>
      <c r="F256" s="296">
        <v>42</v>
      </c>
      <c r="G256" s="297"/>
      <c r="H256" s="10"/>
      <c r="I256" s="296">
        <v>43</v>
      </c>
      <c r="J256" s="297"/>
      <c r="K256" s="10"/>
      <c r="L256" s="296">
        <v>44</v>
      </c>
      <c r="M256" s="297"/>
      <c r="N256" s="10"/>
      <c r="O256" s="296">
        <v>45</v>
      </c>
      <c r="P256" s="297"/>
      <c r="Q256" s="11"/>
    </row>
    <row r="257" spans="2:17" ht="12.9" thickBot="1" x14ac:dyDescent="0.35">
      <c r="B257" s="8"/>
      <c r="C257" s="115" t="str">
        <f>Date!$B$2</f>
        <v>010123</v>
      </c>
      <c r="D257" s="116">
        <f>'41'!$C$2</f>
        <v>-41</v>
      </c>
      <c r="E257" s="9"/>
      <c r="F257" s="115" t="str">
        <f>Date!$B$2</f>
        <v>010123</v>
      </c>
      <c r="G257" s="116">
        <f>'42'!$C$2</f>
        <v>-42</v>
      </c>
      <c r="H257" s="10"/>
      <c r="I257" s="115" t="str">
        <f>Date!$B$2</f>
        <v>010123</v>
      </c>
      <c r="J257" s="116">
        <f>'43'!$C$2</f>
        <v>-43</v>
      </c>
      <c r="K257" s="10"/>
      <c r="L257" s="115" t="str">
        <f>Date!$B$2</f>
        <v>010123</v>
      </c>
      <c r="M257" s="116">
        <f>'44'!$C$2</f>
        <v>-44</v>
      </c>
      <c r="N257" s="10"/>
      <c r="O257" s="115" t="str">
        <f>Date!$B$2</f>
        <v>010123</v>
      </c>
      <c r="P257" s="116">
        <f>'45'!$C$2</f>
        <v>-45</v>
      </c>
      <c r="Q257" s="11"/>
    </row>
    <row r="258" spans="2:17" x14ac:dyDescent="0.3">
      <c r="B258" s="8"/>
      <c r="C258" s="117" t="str">
        <f>'41'!$F$18</f>
        <v>Neph Sy</v>
      </c>
      <c r="D258" s="118">
        <f>'41'!$G$18</f>
        <v>39.603960396039604</v>
      </c>
      <c r="E258" s="16"/>
      <c r="F258" s="117" t="str">
        <f>'42'!$F$18</f>
        <v>Neph Sy</v>
      </c>
      <c r="G258" s="118">
        <f>'42'!$G$18</f>
        <v>39.603960396039604</v>
      </c>
      <c r="H258" s="16"/>
      <c r="I258" s="119" t="str">
        <f>'43'!$F$18</f>
        <v>Neph Sy</v>
      </c>
      <c r="J258" s="118">
        <f>'43'!$G$18</f>
        <v>39.603960396039604</v>
      </c>
      <c r="K258" s="16"/>
      <c r="L258" s="117" t="str">
        <f>'44'!$F$18</f>
        <v>Neph Sy</v>
      </c>
      <c r="M258" s="118">
        <f>'44'!$G$18</f>
        <v>39.603960396039604</v>
      </c>
      <c r="N258" s="16"/>
      <c r="O258" s="119" t="str">
        <f>'45'!$F$18</f>
        <v>Neph Sy</v>
      </c>
      <c r="P258" s="118">
        <f>'45'!$G$18</f>
        <v>39.603960396039604</v>
      </c>
      <c r="Q258" s="11"/>
    </row>
    <row r="259" spans="2:17" x14ac:dyDescent="0.3">
      <c r="B259" s="8"/>
      <c r="C259" s="17" t="str">
        <f>'41'!$F$19</f>
        <v>Whiting</v>
      </c>
      <c r="D259" s="21">
        <f>'41'!$G$19</f>
        <v>19.801980198019802</v>
      </c>
      <c r="E259" s="16"/>
      <c r="F259" s="17" t="str">
        <f>'42'!$F$19</f>
        <v>Whiting</v>
      </c>
      <c r="G259" s="21">
        <f>'42'!$G$19</f>
        <v>19.801980198019802</v>
      </c>
      <c r="H259" s="16"/>
      <c r="I259" s="120" t="str">
        <f>'43'!$F$19</f>
        <v>Whiting</v>
      </c>
      <c r="J259" s="21">
        <f>'43'!$G$19</f>
        <v>19.801980198019802</v>
      </c>
      <c r="K259" s="16"/>
      <c r="L259" s="17" t="str">
        <f>'44'!$F$19</f>
        <v>Whiting</v>
      </c>
      <c r="M259" s="21">
        <f>'44'!$G$19</f>
        <v>19.801980198019802</v>
      </c>
      <c r="N259" s="16"/>
      <c r="O259" s="120" t="str">
        <f>'45'!$F$19</f>
        <v>Whiting</v>
      </c>
      <c r="P259" s="21">
        <f>'45'!$G$19</f>
        <v>19.801980198019802</v>
      </c>
      <c r="Q259" s="11"/>
    </row>
    <row r="260" spans="2:17" x14ac:dyDescent="0.3">
      <c r="B260" s="8"/>
      <c r="C260" s="17" t="str">
        <f>'41'!$F$20</f>
        <v>EPK</v>
      </c>
      <c r="D260" s="21">
        <f>'41'!$G$20</f>
        <v>9.9009900990099009</v>
      </c>
      <c r="E260" s="16"/>
      <c r="F260" s="17" t="str">
        <f>'42'!$F$20</f>
        <v>EPK</v>
      </c>
      <c r="G260" s="21">
        <f>'42'!$G$20</f>
        <v>9.9009900990099009</v>
      </c>
      <c r="H260" s="16"/>
      <c r="I260" s="120" t="str">
        <f>'43'!$F$20</f>
        <v>EPK</v>
      </c>
      <c r="J260" s="21">
        <f>'43'!$G$20</f>
        <v>9.9009900990099009</v>
      </c>
      <c r="K260" s="16"/>
      <c r="L260" s="17" t="str">
        <f>'44'!$F$20</f>
        <v>EPK</v>
      </c>
      <c r="M260" s="21">
        <f>'44'!$G$20</f>
        <v>9.9009900990099009</v>
      </c>
      <c r="N260" s="16"/>
      <c r="O260" s="120" t="str">
        <f>'45'!$F$20</f>
        <v>EPK</v>
      </c>
      <c r="P260" s="21">
        <f>'45'!$G$20</f>
        <v>9.9009900990099009</v>
      </c>
      <c r="Q260" s="11"/>
    </row>
    <row r="261" spans="2:17" x14ac:dyDescent="0.3">
      <c r="B261" s="8"/>
      <c r="C261" s="17" t="str">
        <f>'41'!$F$21</f>
        <v>Flint</v>
      </c>
      <c r="D261" s="21">
        <f>'41'!$G$21</f>
        <v>29.702970297029701</v>
      </c>
      <c r="E261" s="16"/>
      <c r="F261" s="17" t="str">
        <f>'42'!$F$21</f>
        <v>Flint</v>
      </c>
      <c r="G261" s="21">
        <f>'42'!$G$21</f>
        <v>29.702970297029701</v>
      </c>
      <c r="H261" s="16"/>
      <c r="I261" s="120" t="str">
        <f>'43'!$F$21</f>
        <v>Flint</v>
      </c>
      <c r="J261" s="21">
        <f>'43'!$G$21</f>
        <v>29.702970297029701</v>
      </c>
      <c r="K261" s="16"/>
      <c r="L261" s="17" t="str">
        <f>'44'!$F$21</f>
        <v>Flint</v>
      </c>
      <c r="M261" s="21">
        <f>'44'!$G$21</f>
        <v>29.702970297029701</v>
      </c>
      <c r="N261" s="16"/>
      <c r="O261" s="120" t="str">
        <f>'45'!$F$21</f>
        <v>Flint</v>
      </c>
      <c r="P261" s="21">
        <f>'45'!$G$21</f>
        <v>29.702970297029701</v>
      </c>
      <c r="Q261" s="11"/>
    </row>
    <row r="262" spans="2:17" x14ac:dyDescent="0.3">
      <c r="B262" s="8"/>
      <c r="C262" s="17">
        <f>'41'!$F$22</f>
        <v>0</v>
      </c>
      <c r="D262" s="21">
        <f>'41'!$G$22</f>
        <v>0</v>
      </c>
      <c r="E262" s="16"/>
      <c r="F262" s="17">
        <f>'42'!$F$22</f>
        <v>0</v>
      </c>
      <c r="G262" s="21">
        <f>'42'!$G$22</f>
        <v>0</v>
      </c>
      <c r="H262" s="16"/>
      <c r="I262" s="120">
        <f>'43'!$F$22</f>
        <v>0</v>
      </c>
      <c r="J262" s="21">
        <f>'43'!$G$22</f>
        <v>0</v>
      </c>
      <c r="K262" s="16"/>
      <c r="L262" s="17">
        <f>'44'!$F$22</f>
        <v>0</v>
      </c>
      <c r="M262" s="21">
        <f>'44'!$G$22</f>
        <v>0</v>
      </c>
      <c r="N262" s="16"/>
      <c r="O262" s="120">
        <f>'45'!$F$22</f>
        <v>0</v>
      </c>
      <c r="P262" s="21">
        <f>'45'!$G$22</f>
        <v>0</v>
      </c>
      <c r="Q262" s="11"/>
    </row>
    <row r="263" spans="2:17" x14ac:dyDescent="0.3">
      <c r="B263" s="8"/>
      <c r="C263" s="17" t="str">
        <f>'41'!$F$23</f>
        <v>Titanium Dioxide</v>
      </c>
      <c r="D263" s="21">
        <f>'41'!$G$23</f>
        <v>0.99009900990099009</v>
      </c>
      <c r="E263" s="16"/>
      <c r="F263" s="17" t="str">
        <f>'42'!$F$23</f>
        <v>Titanium Dioxide</v>
      </c>
      <c r="G263" s="21">
        <f>'42'!$G$23</f>
        <v>0.99009900990099009</v>
      </c>
      <c r="H263" s="16"/>
      <c r="I263" s="120" t="str">
        <f>'43'!$F$23</f>
        <v>Titanium Dioxide</v>
      </c>
      <c r="J263" s="21">
        <f>'43'!$G$23</f>
        <v>0.99009900990099009</v>
      </c>
      <c r="K263" s="16"/>
      <c r="L263" s="17" t="str">
        <f>'44'!$F$23</f>
        <v>Titanium Dioxide</v>
      </c>
      <c r="M263" s="21">
        <f>'44'!$G$23</f>
        <v>0.99009900990099009</v>
      </c>
      <c r="N263" s="10"/>
      <c r="O263" s="120" t="str">
        <f>'45'!$F$23</f>
        <v>Titanium Dioxide</v>
      </c>
      <c r="P263" s="21">
        <f>'45'!$G$23</f>
        <v>0.99009900990099009</v>
      </c>
      <c r="Q263" s="11"/>
    </row>
    <row r="264" spans="2:17" x14ac:dyDescent="0.3">
      <c r="B264" s="8"/>
      <c r="C264" s="17">
        <f>'41'!$F$24</f>
        <v>0</v>
      </c>
      <c r="D264" s="21">
        <f>'41'!$G$24</f>
        <v>0</v>
      </c>
      <c r="E264" s="16"/>
      <c r="F264" s="17">
        <f>'42'!$F$24</f>
        <v>0</v>
      </c>
      <c r="G264" s="21">
        <f>'42'!$G$24</f>
        <v>0</v>
      </c>
      <c r="H264" s="16"/>
      <c r="I264" s="120">
        <f>'43'!$F$24</f>
        <v>0</v>
      </c>
      <c r="J264" s="21">
        <f>'43'!$G$24</f>
        <v>0</v>
      </c>
      <c r="K264" s="16"/>
      <c r="L264" s="17">
        <f>'44'!$F$24</f>
        <v>0</v>
      </c>
      <c r="M264" s="21">
        <f>'44'!$G$24</f>
        <v>0</v>
      </c>
      <c r="N264" s="10"/>
      <c r="O264" s="120">
        <f>'45'!$F$24</f>
        <v>0</v>
      </c>
      <c r="P264" s="21">
        <f>'45'!$G$24</f>
        <v>0</v>
      </c>
      <c r="Q264" s="11"/>
    </row>
    <row r="265" spans="2:17" x14ac:dyDescent="0.3">
      <c r="B265" s="8"/>
      <c r="C265" s="17">
        <f>'41'!$F$25</f>
        <v>0</v>
      </c>
      <c r="D265" s="21">
        <f>'41'!$G$25</f>
        <v>0</v>
      </c>
      <c r="E265" s="16"/>
      <c r="F265" s="17">
        <f>'42'!$F$25</f>
        <v>0</v>
      </c>
      <c r="G265" s="21">
        <f>'42'!$G$25</f>
        <v>0</v>
      </c>
      <c r="H265" s="16"/>
      <c r="I265" s="120">
        <f>'43'!$F$25</f>
        <v>0</v>
      </c>
      <c r="J265" s="21">
        <f>'43'!$G$25</f>
        <v>0</v>
      </c>
      <c r="K265" s="16"/>
      <c r="L265" s="17">
        <f>'44'!$F$25</f>
        <v>0</v>
      </c>
      <c r="M265" s="21">
        <f>'44'!$G$25</f>
        <v>0</v>
      </c>
      <c r="N265" s="10"/>
      <c r="O265" s="120">
        <f>'45'!$F$25</f>
        <v>0</v>
      </c>
      <c r="P265" s="21">
        <f>'45'!$G$25</f>
        <v>0</v>
      </c>
      <c r="Q265" s="11"/>
    </row>
    <row r="266" spans="2:17" x14ac:dyDescent="0.3">
      <c r="B266" s="8"/>
      <c r="C266" s="17">
        <f>'41'!$F$26</f>
        <v>0</v>
      </c>
      <c r="D266" s="21">
        <f>'41'!$G$26</f>
        <v>0</v>
      </c>
      <c r="E266" s="16"/>
      <c r="F266" s="17">
        <f>'42'!$F$26</f>
        <v>0</v>
      </c>
      <c r="G266" s="21">
        <f>'42'!$G$26</f>
        <v>0</v>
      </c>
      <c r="H266" s="16"/>
      <c r="I266" s="120">
        <f>'43'!$F$26</f>
        <v>0</v>
      </c>
      <c r="J266" s="21">
        <f>'43'!$G$26</f>
        <v>0</v>
      </c>
      <c r="K266" s="16"/>
      <c r="L266" s="17">
        <f>'44'!$F$26</f>
        <v>0</v>
      </c>
      <c r="M266" s="21">
        <f>'44'!$G$26</f>
        <v>0</v>
      </c>
      <c r="N266" s="10"/>
      <c r="O266" s="120">
        <f>'45'!$F$26</f>
        <v>0</v>
      </c>
      <c r="P266" s="21">
        <f>'45'!$G$26</f>
        <v>0</v>
      </c>
      <c r="Q266" s="11"/>
    </row>
    <row r="267" spans="2:17" x14ac:dyDescent="0.3">
      <c r="B267" s="8"/>
      <c r="C267" s="17">
        <f>'41'!$F$27</f>
        <v>0</v>
      </c>
      <c r="D267" s="21">
        <f>'41'!$G$27</f>
        <v>0</v>
      </c>
      <c r="E267" s="16"/>
      <c r="F267" s="17">
        <f>'42'!$F$27</f>
        <v>0</v>
      </c>
      <c r="G267" s="21">
        <f>'42'!$G$27</f>
        <v>0</v>
      </c>
      <c r="H267" s="16"/>
      <c r="I267" s="120">
        <f>'43'!$F$27</f>
        <v>0</v>
      </c>
      <c r="J267" s="21">
        <f>'43'!$G$27</f>
        <v>0</v>
      </c>
      <c r="K267" s="16"/>
      <c r="L267" s="17">
        <f>'44'!$F$27</f>
        <v>0</v>
      </c>
      <c r="M267" s="21">
        <f>'44'!$G$27</f>
        <v>0</v>
      </c>
      <c r="N267" s="10"/>
      <c r="O267" s="120">
        <f>'45'!$F$27</f>
        <v>0</v>
      </c>
      <c r="P267" s="21">
        <f>'45'!$G$27</f>
        <v>0</v>
      </c>
      <c r="Q267" s="11"/>
    </row>
    <row r="268" spans="2:17" x14ac:dyDescent="0.3">
      <c r="B268" s="8"/>
      <c r="C268" s="17">
        <f>'41'!$F$28</f>
        <v>0</v>
      </c>
      <c r="D268" s="21">
        <f>'41'!$G$28</f>
        <v>0</v>
      </c>
      <c r="E268" s="16"/>
      <c r="F268" s="17">
        <f>'42'!$F$28</f>
        <v>0</v>
      </c>
      <c r="G268" s="21">
        <f>'42'!$G$28</f>
        <v>0</v>
      </c>
      <c r="H268" s="16"/>
      <c r="I268" s="120">
        <f>'43'!$F$28</f>
        <v>0</v>
      </c>
      <c r="J268" s="21">
        <f>'43'!$G$28</f>
        <v>0</v>
      </c>
      <c r="K268" s="16"/>
      <c r="L268" s="17">
        <f>'44'!$F$28</f>
        <v>0</v>
      </c>
      <c r="M268" s="21">
        <f>'44'!$G$28</f>
        <v>0</v>
      </c>
      <c r="N268" s="10"/>
      <c r="O268" s="120">
        <f>'45'!$F$28</f>
        <v>0</v>
      </c>
      <c r="P268" s="21">
        <f>'45'!$G$28</f>
        <v>0</v>
      </c>
      <c r="Q268" s="11"/>
    </row>
    <row r="269" spans="2:17" x14ac:dyDescent="0.3">
      <c r="B269" s="8"/>
      <c r="C269" s="17">
        <f>'41'!$F$29</f>
        <v>0</v>
      </c>
      <c r="D269" s="21">
        <f>'41'!$G$29</f>
        <v>0</v>
      </c>
      <c r="E269" s="16"/>
      <c r="F269" s="17">
        <f>'42'!$F$29</f>
        <v>0</v>
      </c>
      <c r="G269" s="21">
        <f>'42'!$G$29</f>
        <v>0</v>
      </c>
      <c r="H269" s="16"/>
      <c r="I269" s="120">
        <f>'43'!$F$29</f>
        <v>0</v>
      </c>
      <c r="J269" s="21">
        <f>'43'!$G$29</f>
        <v>0</v>
      </c>
      <c r="K269" s="16"/>
      <c r="L269" s="17">
        <f>'44'!$F$29</f>
        <v>0</v>
      </c>
      <c r="M269" s="21">
        <f>'44'!$G$29</f>
        <v>0</v>
      </c>
      <c r="N269" s="10"/>
      <c r="O269" s="120">
        <f>'45'!$F$29</f>
        <v>0</v>
      </c>
      <c r="P269" s="21">
        <f>'45'!$G$29</f>
        <v>0</v>
      </c>
      <c r="Q269" s="11"/>
    </row>
    <row r="270" spans="2:17" x14ac:dyDescent="0.3">
      <c r="B270" s="8"/>
      <c r="C270" s="17">
        <f>'41'!$F$30</f>
        <v>0</v>
      </c>
      <c r="D270" s="21">
        <f>'41'!$G$30</f>
        <v>0</v>
      </c>
      <c r="E270" s="16"/>
      <c r="F270" s="17">
        <f>'42'!$F$30</f>
        <v>0</v>
      </c>
      <c r="G270" s="21">
        <f>'42'!$G$30</f>
        <v>0</v>
      </c>
      <c r="H270" s="16"/>
      <c r="I270" s="120">
        <f>'43'!$F$30</f>
        <v>0</v>
      </c>
      <c r="J270" s="21">
        <f>'43'!$G$30</f>
        <v>0</v>
      </c>
      <c r="K270" s="16"/>
      <c r="L270" s="17">
        <f>'44'!$F$30</f>
        <v>0</v>
      </c>
      <c r="M270" s="21">
        <f>'44'!$G$30</f>
        <v>0</v>
      </c>
      <c r="N270" s="10"/>
      <c r="O270" s="120">
        <f>'45'!$F$30</f>
        <v>0</v>
      </c>
      <c r="P270" s="21">
        <f>'45'!$G$30</f>
        <v>0</v>
      </c>
      <c r="Q270" s="11"/>
    </row>
    <row r="271" spans="2:17" x14ac:dyDescent="0.3">
      <c r="B271" s="8"/>
      <c r="C271" s="17">
        <f>'41'!$F$31</f>
        <v>0</v>
      </c>
      <c r="D271" s="21">
        <f>'41'!$G$31</f>
        <v>0</v>
      </c>
      <c r="E271" s="10"/>
      <c r="F271" s="17">
        <f>'42'!$F$31</f>
        <v>0</v>
      </c>
      <c r="G271" s="21">
        <f>'42'!$G$31</f>
        <v>0</v>
      </c>
      <c r="H271" s="10"/>
      <c r="I271" s="120">
        <f>'43'!$F$31</f>
        <v>0</v>
      </c>
      <c r="J271" s="21">
        <f>'43'!$G$31</f>
        <v>0</v>
      </c>
      <c r="K271" s="10"/>
      <c r="L271" s="17">
        <f>'44'!$F$31</f>
        <v>0</v>
      </c>
      <c r="M271" s="21">
        <f>'44'!$G$31</f>
        <v>0</v>
      </c>
      <c r="N271" s="10"/>
      <c r="O271" s="120">
        <f>'45'!$F$31</f>
        <v>0</v>
      </c>
      <c r="P271" s="21">
        <f>'45'!$G$31</f>
        <v>0</v>
      </c>
      <c r="Q271" s="11"/>
    </row>
    <row r="272" spans="2:17" x14ac:dyDescent="0.3">
      <c r="B272" s="8"/>
      <c r="C272" s="17">
        <f>'41'!$F$32</f>
        <v>0</v>
      </c>
      <c r="D272" s="21">
        <f>'41'!$G$32</f>
        <v>0</v>
      </c>
      <c r="E272" s="10"/>
      <c r="F272" s="17">
        <f>'42'!$F$32</f>
        <v>0</v>
      </c>
      <c r="G272" s="21">
        <f>'42'!$G$32</f>
        <v>0</v>
      </c>
      <c r="H272" s="10"/>
      <c r="I272" s="120">
        <f>'43'!$F$32</f>
        <v>0</v>
      </c>
      <c r="J272" s="21">
        <f>'43'!$G$32</f>
        <v>0</v>
      </c>
      <c r="K272" s="10"/>
      <c r="L272" s="17">
        <f>'44'!$F$32</f>
        <v>0</v>
      </c>
      <c r="M272" s="21">
        <f>'44'!$G$32</f>
        <v>0</v>
      </c>
      <c r="N272" s="10"/>
      <c r="O272" s="120">
        <f>'45'!$F$32</f>
        <v>0</v>
      </c>
      <c r="P272" s="21">
        <f>'45'!$G$32</f>
        <v>0</v>
      </c>
      <c r="Q272" s="11"/>
    </row>
    <row r="273" spans="2:17" ht="12.9" thickBot="1" x14ac:dyDescent="0.35">
      <c r="B273" s="8"/>
      <c r="C273" s="222">
        <f>'41'!$F$33</f>
        <v>0</v>
      </c>
      <c r="D273" s="223">
        <f>'41'!$G$33</f>
        <v>0</v>
      </c>
      <c r="E273" s="10"/>
      <c r="F273" s="222">
        <f>'42'!$F$33</f>
        <v>0</v>
      </c>
      <c r="G273" s="223">
        <f>'42'!$G$33</f>
        <v>0</v>
      </c>
      <c r="H273" s="10"/>
      <c r="I273" s="224">
        <f>'43'!$F$33</f>
        <v>0</v>
      </c>
      <c r="J273" s="223">
        <f>'43'!$G$33</f>
        <v>0</v>
      </c>
      <c r="K273" s="10"/>
      <c r="L273" s="222">
        <f>'44'!$F$33</f>
        <v>0</v>
      </c>
      <c r="M273" s="223">
        <f>'44'!$G$33</f>
        <v>0</v>
      </c>
      <c r="N273" s="10"/>
      <c r="O273" s="224">
        <f>'45'!$F$33</f>
        <v>0</v>
      </c>
      <c r="P273" s="223">
        <f>'45'!$G$33</f>
        <v>0</v>
      </c>
      <c r="Q273" s="11"/>
    </row>
    <row r="274" spans="2:17" x14ac:dyDescent="0.3">
      <c r="B274" s="8"/>
      <c r="C274" s="283" t="str">
        <f>'1'!$D$3</f>
        <v>Water Content:</v>
      </c>
      <c r="D274" s="281">
        <f>'41'!$E$3</f>
        <v>0</v>
      </c>
      <c r="E274" s="10"/>
      <c r="F274" s="283" t="str">
        <f>'1'!$D$3</f>
        <v>Water Content:</v>
      </c>
      <c r="G274" s="281">
        <f>'42'!$E$3</f>
        <v>0</v>
      </c>
      <c r="H274" s="10"/>
      <c r="I274" s="283" t="str">
        <f>'1'!$D$3</f>
        <v>Water Content:</v>
      </c>
      <c r="J274" s="281">
        <f>'43'!$E$3</f>
        <v>0</v>
      </c>
      <c r="K274" s="10"/>
      <c r="L274" s="283" t="str">
        <f>'1'!$D$3</f>
        <v>Water Content:</v>
      </c>
      <c r="M274" s="281">
        <f>'44'!$E$3</f>
        <v>0</v>
      </c>
      <c r="N274" s="10"/>
      <c r="O274" s="283" t="str">
        <f>'1'!$D$3</f>
        <v>Water Content:</v>
      </c>
      <c r="P274" s="281">
        <f>'45'!$E$3</f>
        <v>0</v>
      </c>
      <c r="Q274" s="11"/>
    </row>
    <row r="275" spans="2:17" ht="12.9" thickBot="1" x14ac:dyDescent="0.35">
      <c r="B275" s="8"/>
      <c r="C275" s="284"/>
      <c r="D275" s="282"/>
      <c r="E275" s="10"/>
      <c r="F275" s="284"/>
      <c r="G275" s="282"/>
      <c r="H275" s="10"/>
      <c r="I275" s="284"/>
      <c r="J275" s="282"/>
      <c r="K275" s="10"/>
      <c r="L275" s="284"/>
      <c r="M275" s="282"/>
      <c r="N275" s="10"/>
      <c r="O275" s="284"/>
      <c r="P275" s="282"/>
      <c r="Q275" s="11"/>
    </row>
    <row r="276" spans="2:17" ht="12.9" thickBot="1" x14ac:dyDescent="0.35">
      <c r="B276" s="8"/>
      <c r="C276" s="19"/>
      <c r="D276" s="19"/>
      <c r="E276" s="10"/>
      <c r="F276" s="18"/>
      <c r="G276" s="19"/>
      <c r="H276" s="10"/>
      <c r="I276" s="18"/>
      <c r="J276" s="19"/>
      <c r="K276" s="10"/>
      <c r="L276" s="18"/>
      <c r="M276" s="16"/>
      <c r="N276" s="10"/>
      <c r="O276" s="20"/>
      <c r="P276" s="16"/>
      <c r="Q276" s="11"/>
    </row>
    <row r="277" spans="2:17" ht="12.9" thickBot="1" x14ac:dyDescent="0.35">
      <c r="B277" s="8"/>
      <c r="C277" s="296">
        <v>46</v>
      </c>
      <c r="D277" s="297"/>
      <c r="E277" s="10"/>
      <c r="F277" s="296">
        <v>47</v>
      </c>
      <c r="G277" s="297"/>
      <c r="H277" s="10"/>
      <c r="I277" s="296">
        <v>48</v>
      </c>
      <c r="J277" s="297"/>
      <c r="K277" s="10"/>
      <c r="L277" s="296">
        <v>49</v>
      </c>
      <c r="M277" s="297"/>
      <c r="N277" s="10"/>
      <c r="O277" s="298">
        <v>50</v>
      </c>
      <c r="P277" s="299"/>
      <c r="Q277" s="11"/>
    </row>
    <row r="278" spans="2:17" ht="12.9" thickBot="1" x14ac:dyDescent="0.35">
      <c r="B278" s="8"/>
      <c r="C278" s="115" t="str">
        <f>Date!$B$2</f>
        <v>010123</v>
      </c>
      <c r="D278" s="116">
        <f>'46'!$C$2</f>
        <v>-46</v>
      </c>
      <c r="E278" s="10"/>
      <c r="F278" s="115" t="str">
        <f>Date!$B$2</f>
        <v>010123</v>
      </c>
      <c r="G278" s="116">
        <f>'47'!$C$2</f>
        <v>-47</v>
      </c>
      <c r="H278" s="10"/>
      <c r="I278" s="115" t="str">
        <f>Date!$B$2</f>
        <v>010123</v>
      </c>
      <c r="J278" s="116">
        <f>'48'!$C$2</f>
        <v>-48</v>
      </c>
      <c r="K278" s="10"/>
      <c r="L278" s="115" t="str">
        <f>Date!$B$2</f>
        <v>010123</v>
      </c>
      <c r="M278" s="116">
        <f>'49'!$C$2</f>
        <v>-49</v>
      </c>
      <c r="N278" s="10"/>
      <c r="O278" s="115" t="str">
        <f>Date!$B$2</f>
        <v>010123</v>
      </c>
      <c r="P278" s="215">
        <f>'50'!$C$2</f>
        <v>-50</v>
      </c>
      <c r="Q278" s="11"/>
    </row>
    <row r="279" spans="2:17" x14ac:dyDescent="0.3">
      <c r="B279" s="8"/>
      <c r="C279" s="117" t="str">
        <f>'46'!$F$18</f>
        <v>Neph Sy</v>
      </c>
      <c r="D279" s="118">
        <f>'46'!$G$18</f>
        <v>39.603960396039604</v>
      </c>
      <c r="E279" s="16"/>
      <c r="F279" s="117" t="str">
        <f>'47'!$F$18</f>
        <v>Neph Sy</v>
      </c>
      <c r="G279" s="118">
        <f>'47'!$G$18</f>
        <v>39.603960396039604</v>
      </c>
      <c r="H279" s="10"/>
      <c r="I279" s="117" t="str">
        <f>'48'!$F$18</f>
        <v>Neph Sy</v>
      </c>
      <c r="J279" s="118">
        <f>'48'!$G$18</f>
        <v>39.603960396039604</v>
      </c>
      <c r="K279" s="10"/>
      <c r="L279" s="117" t="str">
        <f>'49'!$F$18</f>
        <v>Neph Sy</v>
      </c>
      <c r="M279" s="118">
        <f>'49'!$G$18</f>
        <v>39.603960396039604</v>
      </c>
      <c r="N279" s="10"/>
      <c r="O279" s="117" t="str">
        <f>'50'!$F$18</f>
        <v>Neph Sy</v>
      </c>
      <c r="P279" s="118">
        <f>'10'!$G$18</f>
        <v>39.603960396039604</v>
      </c>
      <c r="Q279" s="11"/>
    </row>
    <row r="280" spans="2:17" x14ac:dyDescent="0.3">
      <c r="B280" s="8"/>
      <c r="C280" s="17" t="str">
        <f>'46'!$F$19</f>
        <v>Whiting</v>
      </c>
      <c r="D280" s="21">
        <f>'46'!$G$19</f>
        <v>19.801980198019802</v>
      </c>
      <c r="E280" s="16"/>
      <c r="F280" s="17" t="str">
        <f>'47'!$F$19</f>
        <v>Whiting</v>
      </c>
      <c r="G280" s="21">
        <f>'47'!$G$19</f>
        <v>19.801980198019802</v>
      </c>
      <c r="H280" s="10"/>
      <c r="I280" s="17" t="str">
        <f>'48'!$F$19</f>
        <v>Whiting</v>
      </c>
      <c r="J280" s="21">
        <f>'48'!$G$19</f>
        <v>19.801980198019802</v>
      </c>
      <c r="K280" s="10"/>
      <c r="L280" s="17" t="str">
        <f>'49'!$F$19</f>
        <v>Whiting</v>
      </c>
      <c r="M280" s="21">
        <f>'49'!$G$19</f>
        <v>19.801980198019802</v>
      </c>
      <c r="N280" s="10"/>
      <c r="O280" s="17" t="str">
        <f>'50'!$F$19</f>
        <v>Whiting</v>
      </c>
      <c r="P280" s="21">
        <f>'50'!$G$19</f>
        <v>19.801980198019802</v>
      </c>
      <c r="Q280" s="11"/>
    </row>
    <row r="281" spans="2:17" x14ac:dyDescent="0.3">
      <c r="B281" s="8"/>
      <c r="C281" s="120" t="str">
        <f>'46'!$F$20</f>
        <v>EPK</v>
      </c>
      <c r="D281" s="21">
        <f>'46'!$G$20</f>
        <v>9.9009900990099009</v>
      </c>
      <c r="E281" s="16"/>
      <c r="F281" s="120" t="str">
        <f>'47'!$F$20</f>
        <v>EPK</v>
      </c>
      <c r="G281" s="21">
        <f>'47'!$G$20</f>
        <v>9.9009900990099009</v>
      </c>
      <c r="H281" s="10"/>
      <c r="I281" s="120" t="str">
        <f>'48'!$F$20</f>
        <v>EPK</v>
      </c>
      <c r="J281" s="21">
        <f>'48'!$G$20</f>
        <v>9.9009900990099009</v>
      </c>
      <c r="K281" s="10"/>
      <c r="L281" s="120" t="str">
        <f>'49'!$F$20</f>
        <v>EPK</v>
      </c>
      <c r="M281" s="21">
        <f>'49'!$G$20</f>
        <v>9.9009900990099009</v>
      </c>
      <c r="N281" s="10"/>
      <c r="O281" s="120" t="str">
        <f>'50'!$F$20</f>
        <v>EPK</v>
      </c>
      <c r="P281" s="21">
        <f>'50'!$G$20</f>
        <v>9.9009900990099009</v>
      </c>
      <c r="Q281" s="11"/>
    </row>
    <row r="282" spans="2:17" x14ac:dyDescent="0.3">
      <c r="B282" s="8"/>
      <c r="C282" s="17" t="str">
        <f>'46'!$F$21</f>
        <v>Flint</v>
      </c>
      <c r="D282" s="21">
        <f>'46'!$G$21</f>
        <v>29.702970297029701</v>
      </c>
      <c r="E282" s="16"/>
      <c r="F282" s="17" t="str">
        <f>'47'!$F$21</f>
        <v>Flint</v>
      </c>
      <c r="G282" s="21">
        <f>'47'!$G$21</f>
        <v>29.702970297029701</v>
      </c>
      <c r="H282" s="10"/>
      <c r="I282" s="17" t="str">
        <f>'48'!$F$21</f>
        <v>Flint</v>
      </c>
      <c r="J282" s="21">
        <f>'48'!$G$21</f>
        <v>29.702970297029701</v>
      </c>
      <c r="K282" s="10"/>
      <c r="L282" s="17" t="str">
        <f>'49'!$F$21</f>
        <v>Flint</v>
      </c>
      <c r="M282" s="21">
        <f>'49'!$G$21</f>
        <v>29.702970297029701</v>
      </c>
      <c r="N282" s="10"/>
      <c r="O282" s="17" t="str">
        <f>'50'!$F$21</f>
        <v>Flint</v>
      </c>
      <c r="P282" s="21">
        <f>'50'!$G$21</f>
        <v>29.702970297029701</v>
      </c>
      <c r="Q282" s="11"/>
    </row>
    <row r="283" spans="2:17" x14ac:dyDescent="0.3">
      <c r="B283" s="8"/>
      <c r="C283" s="17">
        <f>'46'!$F$22</f>
        <v>0</v>
      </c>
      <c r="D283" s="21">
        <f>'46'!$G$22</f>
        <v>0</v>
      </c>
      <c r="E283" s="16"/>
      <c r="F283" s="17">
        <f>'47'!$F$22</f>
        <v>0</v>
      </c>
      <c r="G283" s="21">
        <f>'47'!$G$22</f>
        <v>0</v>
      </c>
      <c r="H283" s="10"/>
      <c r="I283" s="17">
        <f>'48'!$F$22</f>
        <v>0</v>
      </c>
      <c r="J283" s="21">
        <f>'48'!$G$22</f>
        <v>0</v>
      </c>
      <c r="K283" s="10"/>
      <c r="L283" s="17">
        <f>'49'!$F$22</f>
        <v>0</v>
      </c>
      <c r="M283" s="21">
        <f>'49'!$G$22</f>
        <v>0</v>
      </c>
      <c r="N283" s="10"/>
      <c r="O283" s="17">
        <f>'50'!$F$22</f>
        <v>0</v>
      </c>
      <c r="P283" s="21">
        <f>'50'!$G$22</f>
        <v>0</v>
      </c>
      <c r="Q283" s="11"/>
    </row>
    <row r="284" spans="2:17" x14ac:dyDescent="0.3">
      <c r="B284" s="8"/>
      <c r="C284" s="17" t="str">
        <f>'46'!$F$23</f>
        <v>Titanium Dioxide</v>
      </c>
      <c r="D284" s="21">
        <f>'46'!$G$23</f>
        <v>0.99009900990099009</v>
      </c>
      <c r="E284" s="10"/>
      <c r="F284" s="17" t="str">
        <f>'47'!$F$23</f>
        <v>Titanium Dioxide</v>
      </c>
      <c r="G284" s="21">
        <f>'47'!$G$23</f>
        <v>0.99009900990099009</v>
      </c>
      <c r="H284" s="10"/>
      <c r="I284" s="17" t="str">
        <f>'48'!$F$23</f>
        <v>Titanium Dioxide</v>
      </c>
      <c r="J284" s="21">
        <f>'48'!$G$23</f>
        <v>0.99009900990099009</v>
      </c>
      <c r="K284" s="10"/>
      <c r="L284" s="17" t="str">
        <f>'49'!$F$23</f>
        <v>Titanium Dioxide</v>
      </c>
      <c r="M284" s="21">
        <f>'49'!$G$23</f>
        <v>0.99009900990099009</v>
      </c>
      <c r="N284" s="10"/>
      <c r="O284" s="17" t="str">
        <f>'50'!$F$23</f>
        <v>Titanium Dioxide</v>
      </c>
      <c r="P284" s="21">
        <f>'50'!$G$23</f>
        <v>0.99009900990099009</v>
      </c>
      <c r="Q284" s="11"/>
    </row>
    <row r="285" spans="2:17" x14ac:dyDescent="0.3">
      <c r="B285" s="8"/>
      <c r="C285" s="17">
        <f>'46'!$F$24</f>
        <v>0</v>
      </c>
      <c r="D285" s="21">
        <f>'46'!$G$24</f>
        <v>0</v>
      </c>
      <c r="E285" s="10"/>
      <c r="F285" s="17">
        <f>'47'!$F$24</f>
        <v>0</v>
      </c>
      <c r="G285" s="21">
        <f>'47'!$G$24</f>
        <v>0</v>
      </c>
      <c r="H285" s="10"/>
      <c r="I285" s="17">
        <f>'48'!$F$24</f>
        <v>0</v>
      </c>
      <c r="J285" s="21">
        <f>'48'!$G$24</f>
        <v>0</v>
      </c>
      <c r="K285" s="10"/>
      <c r="L285" s="17">
        <f>'49'!$F$24</f>
        <v>0</v>
      </c>
      <c r="M285" s="21">
        <f>'49'!$G$24</f>
        <v>0</v>
      </c>
      <c r="N285" s="10"/>
      <c r="O285" s="17">
        <f>'50'!$F$24</f>
        <v>0</v>
      </c>
      <c r="P285" s="21">
        <f>'50'!$G$24</f>
        <v>0</v>
      </c>
      <c r="Q285" s="11"/>
    </row>
    <row r="286" spans="2:17" x14ac:dyDescent="0.3">
      <c r="B286" s="8"/>
      <c r="C286" s="17">
        <f>'46'!$F$25</f>
        <v>0</v>
      </c>
      <c r="D286" s="21">
        <f>'46'!$G$25</f>
        <v>0</v>
      </c>
      <c r="E286" s="10"/>
      <c r="F286" s="17">
        <f>'47'!$F$25</f>
        <v>0</v>
      </c>
      <c r="G286" s="21">
        <f>'47'!$G$25</f>
        <v>0</v>
      </c>
      <c r="H286" s="10"/>
      <c r="I286" s="17">
        <f>'48'!$F$25</f>
        <v>0</v>
      </c>
      <c r="J286" s="21">
        <f>'48'!$G$25</f>
        <v>0</v>
      </c>
      <c r="K286" s="10"/>
      <c r="L286" s="17">
        <f>'49'!$F$25</f>
        <v>0</v>
      </c>
      <c r="M286" s="21">
        <f>'49'!$G$25</f>
        <v>0</v>
      </c>
      <c r="N286" s="10"/>
      <c r="O286" s="17">
        <f>'50'!$F$25</f>
        <v>0</v>
      </c>
      <c r="P286" s="21">
        <f>'50'!$G$25</f>
        <v>0</v>
      </c>
      <c r="Q286" s="11"/>
    </row>
    <row r="287" spans="2:17" x14ac:dyDescent="0.3">
      <c r="B287" s="8"/>
      <c r="C287" s="17">
        <f>'46'!$F$26</f>
        <v>0</v>
      </c>
      <c r="D287" s="21">
        <f>'46'!$G$26</f>
        <v>0</v>
      </c>
      <c r="E287" s="10"/>
      <c r="F287" s="17">
        <f>'47'!$F$26</f>
        <v>0</v>
      </c>
      <c r="G287" s="21">
        <f>'47'!$G$26</f>
        <v>0</v>
      </c>
      <c r="H287" s="10"/>
      <c r="I287" s="17">
        <f>'48'!$F$26</f>
        <v>0</v>
      </c>
      <c r="J287" s="21">
        <f>'48'!$G$26</f>
        <v>0</v>
      </c>
      <c r="K287" s="10"/>
      <c r="L287" s="17">
        <f>'49'!$F$26</f>
        <v>0</v>
      </c>
      <c r="M287" s="21">
        <f>'49'!$G$26</f>
        <v>0</v>
      </c>
      <c r="N287" s="10"/>
      <c r="O287" s="17">
        <f>'50'!$F$26</f>
        <v>0</v>
      </c>
      <c r="P287" s="21">
        <f>'50'!$G$26</f>
        <v>0</v>
      </c>
      <c r="Q287" s="11"/>
    </row>
    <row r="288" spans="2:17" x14ac:dyDescent="0.3">
      <c r="B288" s="8"/>
      <c r="C288" s="17">
        <f>'46'!$F$27</f>
        <v>0</v>
      </c>
      <c r="D288" s="21">
        <f>'46'!$G$27</f>
        <v>0</v>
      </c>
      <c r="E288" s="10"/>
      <c r="F288" s="17">
        <f>'47'!$F$27</f>
        <v>0</v>
      </c>
      <c r="G288" s="21">
        <f>'47'!$G$27</f>
        <v>0</v>
      </c>
      <c r="H288" s="10"/>
      <c r="I288" s="17">
        <f>'48'!$F$27</f>
        <v>0</v>
      </c>
      <c r="J288" s="21">
        <f>'48'!$G$27</f>
        <v>0</v>
      </c>
      <c r="K288" s="10"/>
      <c r="L288" s="17">
        <f>'49'!$F$27</f>
        <v>0</v>
      </c>
      <c r="M288" s="21">
        <f>'49'!$G$27</f>
        <v>0</v>
      </c>
      <c r="N288" s="10"/>
      <c r="O288" s="17">
        <f>'50'!$F$27</f>
        <v>0</v>
      </c>
      <c r="P288" s="21">
        <f>'50'!$G$27</f>
        <v>0</v>
      </c>
      <c r="Q288" s="11"/>
    </row>
    <row r="289" spans="2:17" x14ac:dyDescent="0.3">
      <c r="B289" s="8"/>
      <c r="C289" s="17">
        <f>'46'!$F$28</f>
        <v>0</v>
      </c>
      <c r="D289" s="21">
        <f>'46'!$G$28</f>
        <v>0</v>
      </c>
      <c r="E289" s="10"/>
      <c r="F289" s="17">
        <f>'47'!$F$28</f>
        <v>0</v>
      </c>
      <c r="G289" s="21">
        <f>'47'!$G$28</f>
        <v>0</v>
      </c>
      <c r="H289" s="10"/>
      <c r="I289" s="17">
        <f>'48'!$F$28</f>
        <v>0</v>
      </c>
      <c r="J289" s="21">
        <f>'48'!$G$28</f>
        <v>0</v>
      </c>
      <c r="K289" s="10"/>
      <c r="L289" s="17">
        <f>'49'!$F$28</f>
        <v>0</v>
      </c>
      <c r="M289" s="21">
        <f>'49'!$G$28</f>
        <v>0</v>
      </c>
      <c r="N289" s="10"/>
      <c r="O289" s="17">
        <f>'50'!$F$28</f>
        <v>0</v>
      </c>
      <c r="P289" s="21">
        <f>'50'!$G$28</f>
        <v>0</v>
      </c>
      <c r="Q289" s="11"/>
    </row>
    <row r="290" spans="2:17" x14ac:dyDescent="0.3">
      <c r="B290" s="8"/>
      <c r="C290" s="17">
        <f>'46'!$F$29</f>
        <v>0</v>
      </c>
      <c r="D290" s="21">
        <f>'46'!$G$29</f>
        <v>0</v>
      </c>
      <c r="E290" s="10"/>
      <c r="F290" s="17">
        <f>'47'!$F$29</f>
        <v>0</v>
      </c>
      <c r="G290" s="21">
        <f>'47'!$G$29</f>
        <v>0</v>
      </c>
      <c r="H290" s="10"/>
      <c r="I290" s="17">
        <f>'48'!$F$29</f>
        <v>0</v>
      </c>
      <c r="J290" s="21">
        <f>'48'!$G$29</f>
        <v>0</v>
      </c>
      <c r="K290" s="10"/>
      <c r="L290" s="17">
        <f>'49'!$F$29</f>
        <v>0</v>
      </c>
      <c r="M290" s="21">
        <f>'49'!$G$29</f>
        <v>0</v>
      </c>
      <c r="N290" s="10"/>
      <c r="O290" s="17">
        <f>'50'!$F$29</f>
        <v>0</v>
      </c>
      <c r="P290" s="21">
        <f>'50'!$G$29</f>
        <v>0</v>
      </c>
      <c r="Q290" s="11"/>
    </row>
    <row r="291" spans="2:17" x14ac:dyDescent="0.3">
      <c r="B291" s="8"/>
      <c r="C291" s="17">
        <f>'46'!$F$30</f>
        <v>0</v>
      </c>
      <c r="D291" s="21">
        <f>'46'!$G$30</f>
        <v>0</v>
      </c>
      <c r="E291" s="10"/>
      <c r="F291" s="17">
        <f>'47'!$F$30</f>
        <v>0</v>
      </c>
      <c r="G291" s="21">
        <f>'47'!$G$30</f>
        <v>0</v>
      </c>
      <c r="H291" s="10"/>
      <c r="I291" s="17">
        <f>'48'!$F$30</f>
        <v>0</v>
      </c>
      <c r="J291" s="21">
        <f>'48'!$G$30</f>
        <v>0</v>
      </c>
      <c r="K291" s="10"/>
      <c r="L291" s="17">
        <f>'49'!$F$30</f>
        <v>0</v>
      </c>
      <c r="M291" s="21">
        <f>'49'!$G$30</f>
        <v>0</v>
      </c>
      <c r="N291" s="10"/>
      <c r="O291" s="17">
        <f>'50'!$F$30</f>
        <v>0</v>
      </c>
      <c r="P291" s="21">
        <f>'50'!$G$30</f>
        <v>0</v>
      </c>
      <c r="Q291" s="11"/>
    </row>
    <row r="292" spans="2:17" x14ac:dyDescent="0.3">
      <c r="B292" s="8"/>
      <c r="C292" s="17">
        <f>'46'!$F$31</f>
        <v>0</v>
      </c>
      <c r="D292" s="21">
        <f>'46'!$G$31</f>
        <v>0</v>
      </c>
      <c r="E292" s="10"/>
      <c r="F292" s="17">
        <f>'47'!$F$31</f>
        <v>0</v>
      </c>
      <c r="G292" s="21">
        <f>'47'!$G$31</f>
        <v>0</v>
      </c>
      <c r="H292" s="10"/>
      <c r="I292" s="17">
        <f>'48'!$F$31</f>
        <v>0</v>
      </c>
      <c r="J292" s="21">
        <f>'48'!$G$31</f>
        <v>0</v>
      </c>
      <c r="K292" s="10"/>
      <c r="L292" s="17">
        <f>'49'!$F$31</f>
        <v>0</v>
      </c>
      <c r="M292" s="21">
        <f>'49'!$G$31</f>
        <v>0</v>
      </c>
      <c r="N292" s="10"/>
      <c r="O292" s="17">
        <f>'50'!$F$31</f>
        <v>0</v>
      </c>
      <c r="P292" s="21">
        <f>'50'!$G$31</f>
        <v>0</v>
      </c>
      <c r="Q292" s="11"/>
    </row>
    <row r="293" spans="2:17" x14ac:dyDescent="0.3">
      <c r="B293" s="8"/>
      <c r="C293" s="17">
        <f>'46'!$F$32</f>
        <v>0</v>
      </c>
      <c r="D293" s="21">
        <f>'46'!$G$32</f>
        <v>0</v>
      </c>
      <c r="E293" s="10"/>
      <c r="F293" s="17">
        <f>'47'!$F$32</f>
        <v>0</v>
      </c>
      <c r="G293" s="21">
        <f>'47'!$G$32</f>
        <v>0</v>
      </c>
      <c r="H293" s="10"/>
      <c r="I293" s="17">
        <f>'48'!$F$32</f>
        <v>0</v>
      </c>
      <c r="J293" s="21">
        <f>'48'!$G$32</f>
        <v>0</v>
      </c>
      <c r="K293" s="10"/>
      <c r="L293" s="17">
        <f>'49'!$F$32</f>
        <v>0</v>
      </c>
      <c r="M293" s="21">
        <f>'49'!$G$32</f>
        <v>0</v>
      </c>
      <c r="N293" s="10"/>
      <c r="O293" s="17">
        <f>'50'!$F$32</f>
        <v>0</v>
      </c>
      <c r="P293" s="21">
        <f>'50'!$G$32</f>
        <v>0</v>
      </c>
      <c r="Q293" s="11"/>
    </row>
    <row r="294" spans="2:17" ht="12.9" thickBot="1" x14ac:dyDescent="0.35">
      <c r="B294" s="8"/>
      <c r="C294" s="222">
        <f>'46'!$F$33</f>
        <v>0</v>
      </c>
      <c r="D294" s="223">
        <f>'46'!$G$33</f>
        <v>0</v>
      </c>
      <c r="E294" s="13"/>
      <c r="F294" s="222">
        <f>'47'!$F$33</f>
        <v>0</v>
      </c>
      <c r="G294" s="223">
        <f>'47'!$G$33</f>
        <v>0</v>
      </c>
      <c r="H294" s="13"/>
      <c r="I294" s="222">
        <f>'48'!$F$33</f>
        <v>0</v>
      </c>
      <c r="J294" s="223">
        <f>'48'!$G$33</f>
        <v>0</v>
      </c>
      <c r="K294" s="13"/>
      <c r="L294" s="222">
        <f>'49'!$F$33</f>
        <v>0</v>
      </c>
      <c r="M294" s="223">
        <f>'49'!$G$33</f>
        <v>0</v>
      </c>
      <c r="N294" s="13"/>
      <c r="O294" s="222">
        <f>'50'!$F$33</f>
        <v>0</v>
      </c>
      <c r="P294" s="223">
        <f>'50'!$G$33</f>
        <v>0</v>
      </c>
      <c r="Q294" s="11"/>
    </row>
    <row r="295" spans="2:17" x14ac:dyDescent="0.3">
      <c r="C295" s="283" t="str">
        <f>'1'!$D$3</f>
        <v>Water Content:</v>
      </c>
      <c r="D295" s="281">
        <f>'46'!$E$3</f>
        <v>0</v>
      </c>
      <c r="F295" s="283" t="str">
        <f>'1'!$D$3</f>
        <v>Water Content:</v>
      </c>
      <c r="G295" s="281">
        <f>'47'!$E$3</f>
        <v>0</v>
      </c>
      <c r="I295" s="283" t="str">
        <f>'1'!$D$3</f>
        <v>Water Content:</v>
      </c>
      <c r="J295" s="281">
        <f>'48'!$E$3</f>
        <v>0</v>
      </c>
      <c r="L295" s="283" t="str">
        <f>'1'!$D$3</f>
        <v>Water Content:</v>
      </c>
      <c r="M295" s="281">
        <f>'49'!$E$3</f>
        <v>0</v>
      </c>
      <c r="O295" s="283" t="str">
        <f>'1'!$D$3</f>
        <v>Water Content:</v>
      </c>
      <c r="P295" s="281">
        <f>'40'!$E$3</f>
        <v>0</v>
      </c>
    </row>
    <row r="296" spans="2:17" ht="12.9" thickBot="1" x14ac:dyDescent="0.35">
      <c r="C296" s="284"/>
      <c r="D296" s="282"/>
      <c r="F296" s="284"/>
      <c r="G296" s="282"/>
      <c r="I296" s="284"/>
      <c r="J296" s="282"/>
      <c r="L296" s="284"/>
      <c r="M296" s="282"/>
      <c r="O296" s="284"/>
      <c r="P296" s="282"/>
    </row>
    <row r="297" spans="2:17" ht="12.9" thickBot="1" x14ac:dyDescent="0.35"/>
    <row r="298" spans="2:17" x14ac:dyDescent="0.3">
      <c r="C298" s="287" t="s">
        <v>130</v>
      </c>
      <c r="D298" s="288"/>
      <c r="E298" s="288"/>
      <c r="F298" s="288"/>
      <c r="G298" s="288"/>
      <c r="H298" s="288"/>
      <c r="I298" s="288"/>
      <c r="J298" s="288"/>
      <c r="K298" s="288"/>
      <c r="L298" s="288"/>
      <c r="M298" s="288"/>
      <c r="N298" s="288"/>
      <c r="O298" s="288"/>
      <c r="P298" s="289"/>
    </row>
    <row r="299" spans="2:17" x14ac:dyDescent="0.3">
      <c r="C299" s="290"/>
      <c r="D299" s="291"/>
      <c r="E299" s="291"/>
      <c r="F299" s="291"/>
      <c r="G299" s="291"/>
      <c r="H299" s="291"/>
      <c r="I299" s="291"/>
      <c r="J299" s="291"/>
      <c r="K299" s="291"/>
      <c r="L299" s="291"/>
      <c r="M299" s="291"/>
      <c r="N299" s="291"/>
      <c r="O299" s="291"/>
      <c r="P299" s="292"/>
    </row>
    <row r="300" spans="2:17" x14ac:dyDescent="0.3">
      <c r="C300" s="290"/>
      <c r="D300" s="291"/>
      <c r="E300" s="291"/>
      <c r="F300" s="291"/>
      <c r="G300" s="291"/>
      <c r="H300" s="291"/>
      <c r="I300" s="291"/>
      <c r="J300" s="291"/>
      <c r="K300" s="291"/>
      <c r="L300" s="291"/>
      <c r="M300" s="291"/>
      <c r="N300" s="291"/>
      <c r="O300" s="291"/>
      <c r="P300" s="292"/>
    </row>
    <row r="301" spans="2:17" x14ac:dyDescent="0.3">
      <c r="C301" s="290"/>
      <c r="D301" s="291"/>
      <c r="E301" s="291"/>
      <c r="F301" s="291"/>
      <c r="G301" s="291"/>
      <c r="H301" s="291"/>
      <c r="I301" s="291"/>
      <c r="J301" s="291"/>
      <c r="K301" s="291"/>
      <c r="L301" s="291"/>
      <c r="M301" s="291"/>
      <c r="N301" s="291"/>
      <c r="O301" s="291"/>
      <c r="P301" s="292"/>
    </row>
    <row r="302" spans="2:17" x14ac:dyDescent="0.3">
      <c r="C302" s="290"/>
      <c r="D302" s="291"/>
      <c r="E302" s="291"/>
      <c r="F302" s="291"/>
      <c r="G302" s="291"/>
      <c r="H302" s="291"/>
      <c r="I302" s="291"/>
      <c r="J302" s="291"/>
      <c r="K302" s="291"/>
      <c r="L302" s="291"/>
      <c r="M302" s="291"/>
      <c r="N302" s="291"/>
      <c r="O302" s="291"/>
      <c r="P302" s="292"/>
    </row>
    <row r="303" spans="2:17" x14ac:dyDescent="0.3">
      <c r="C303" s="290"/>
      <c r="D303" s="291"/>
      <c r="E303" s="291"/>
      <c r="F303" s="291"/>
      <c r="G303" s="291"/>
      <c r="H303" s="291"/>
      <c r="I303" s="291"/>
      <c r="J303" s="291"/>
      <c r="K303" s="291"/>
      <c r="L303" s="291"/>
      <c r="M303" s="291"/>
      <c r="N303" s="291"/>
      <c r="O303" s="291"/>
      <c r="P303" s="292"/>
    </row>
    <row r="304" spans="2:17" x14ac:dyDescent="0.3">
      <c r="C304" s="290"/>
      <c r="D304" s="291"/>
      <c r="E304" s="291"/>
      <c r="F304" s="291"/>
      <c r="G304" s="291"/>
      <c r="H304" s="291"/>
      <c r="I304" s="291"/>
      <c r="J304" s="291"/>
      <c r="K304" s="291"/>
      <c r="L304" s="291"/>
      <c r="M304" s="291"/>
      <c r="N304" s="291"/>
      <c r="O304" s="291"/>
      <c r="P304" s="292"/>
    </row>
    <row r="305" spans="3:16" x14ac:dyDescent="0.3">
      <c r="C305" s="290"/>
      <c r="D305" s="291"/>
      <c r="E305" s="291"/>
      <c r="F305" s="291"/>
      <c r="G305" s="291"/>
      <c r="H305" s="291"/>
      <c r="I305" s="291"/>
      <c r="J305" s="291"/>
      <c r="K305" s="291"/>
      <c r="L305" s="291"/>
      <c r="M305" s="291"/>
      <c r="N305" s="291"/>
      <c r="O305" s="291"/>
      <c r="P305" s="292"/>
    </row>
    <row r="306" spans="3:16" x14ac:dyDescent="0.3">
      <c r="C306" s="290"/>
      <c r="D306" s="291"/>
      <c r="E306" s="291"/>
      <c r="F306" s="291"/>
      <c r="G306" s="291"/>
      <c r="H306" s="291"/>
      <c r="I306" s="291"/>
      <c r="J306" s="291"/>
      <c r="K306" s="291"/>
      <c r="L306" s="291"/>
      <c r="M306" s="291"/>
      <c r="N306" s="291"/>
      <c r="O306" s="291"/>
      <c r="P306" s="292"/>
    </row>
    <row r="307" spans="3:16" ht="12.9" thickBot="1" x14ac:dyDescent="0.35">
      <c r="C307" s="293"/>
      <c r="D307" s="294"/>
      <c r="E307" s="294"/>
      <c r="F307" s="294"/>
      <c r="G307" s="294"/>
      <c r="H307" s="294"/>
      <c r="I307" s="294"/>
      <c r="J307" s="294"/>
      <c r="K307" s="294"/>
      <c r="L307" s="294"/>
      <c r="M307" s="294"/>
      <c r="N307" s="294"/>
      <c r="O307" s="294"/>
      <c r="P307" s="295"/>
    </row>
  </sheetData>
  <mergeCells count="150">
    <mergeCell ref="C45:P54"/>
    <mergeCell ref="O24:P24"/>
    <mergeCell ref="C24:D24"/>
    <mergeCell ref="I24:J24"/>
    <mergeCell ref="L24:M24"/>
    <mergeCell ref="F24:G24"/>
    <mergeCell ref="C235:P244"/>
    <mergeCell ref="O87:P87"/>
    <mergeCell ref="C108:P117"/>
    <mergeCell ref="C66:D66"/>
    <mergeCell ref="F66:G66"/>
    <mergeCell ref="I66:J66"/>
    <mergeCell ref="L66:M66"/>
    <mergeCell ref="O66:P66"/>
    <mergeCell ref="C87:D87"/>
    <mergeCell ref="F87:G87"/>
    <mergeCell ref="I87:J87"/>
    <mergeCell ref="L87:M87"/>
    <mergeCell ref="C129:D129"/>
    <mergeCell ref="F129:G129"/>
    <mergeCell ref="I129:J129"/>
    <mergeCell ref="L129:M129"/>
    <mergeCell ref="O129:P129"/>
    <mergeCell ref="C151:D151"/>
    <mergeCell ref="F151:G151"/>
    <mergeCell ref="I151:J151"/>
    <mergeCell ref="L151:M151"/>
    <mergeCell ref="O151:P151"/>
    <mergeCell ref="C148:C149"/>
    <mergeCell ref="D148:D149"/>
    <mergeCell ref="F148:F149"/>
    <mergeCell ref="G148:G149"/>
    <mergeCell ref="I148:I149"/>
    <mergeCell ref="J148:J149"/>
    <mergeCell ref="L148:L149"/>
    <mergeCell ref="M148:M149"/>
    <mergeCell ref="O148:O149"/>
    <mergeCell ref="P148:P149"/>
    <mergeCell ref="C214:D214"/>
    <mergeCell ref="F214:G214"/>
    <mergeCell ref="I214:J214"/>
    <mergeCell ref="L214:M214"/>
    <mergeCell ref="O214:P214"/>
    <mergeCell ref="C172:P181"/>
    <mergeCell ref="C193:D193"/>
    <mergeCell ref="F193:G193"/>
    <mergeCell ref="I193:J193"/>
    <mergeCell ref="L193:M193"/>
    <mergeCell ref="O193:P193"/>
    <mergeCell ref="J211:J212"/>
    <mergeCell ref="L211:L212"/>
    <mergeCell ref="M211:M212"/>
    <mergeCell ref="O211:O212"/>
    <mergeCell ref="P211:P212"/>
    <mergeCell ref="C211:C212"/>
    <mergeCell ref="D211:D212"/>
    <mergeCell ref="F211:F212"/>
    <mergeCell ref="G211:G212"/>
    <mergeCell ref="I211:I212"/>
    <mergeCell ref="C298:P307"/>
    <mergeCell ref="C277:D277"/>
    <mergeCell ref="F277:G277"/>
    <mergeCell ref="I277:J277"/>
    <mergeCell ref="L277:M277"/>
    <mergeCell ref="O277:P277"/>
    <mergeCell ref="C256:D256"/>
    <mergeCell ref="F256:G256"/>
    <mergeCell ref="I256:J256"/>
    <mergeCell ref="L256:M256"/>
    <mergeCell ref="O256:P256"/>
    <mergeCell ref="L274:L275"/>
    <mergeCell ref="M274:M275"/>
    <mergeCell ref="O274:O275"/>
    <mergeCell ref="P274:P275"/>
    <mergeCell ref="C295:C296"/>
    <mergeCell ref="D295:D296"/>
    <mergeCell ref="F295:F296"/>
    <mergeCell ref="G295:G296"/>
    <mergeCell ref="I295:I296"/>
    <mergeCell ref="J295:J296"/>
    <mergeCell ref="L295:L296"/>
    <mergeCell ref="M295:M296"/>
    <mergeCell ref="O295:O296"/>
    <mergeCell ref="L21:L22"/>
    <mergeCell ref="M21:M22"/>
    <mergeCell ref="O21:O22"/>
    <mergeCell ref="P21:P22"/>
    <mergeCell ref="C42:C43"/>
    <mergeCell ref="D42:D43"/>
    <mergeCell ref="F42:F43"/>
    <mergeCell ref="G42:G43"/>
    <mergeCell ref="I42:I43"/>
    <mergeCell ref="J42:J43"/>
    <mergeCell ref="L42:L43"/>
    <mergeCell ref="M42:M43"/>
    <mergeCell ref="O42:O43"/>
    <mergeCell ref="P42:P43"/>
    <mergeCell ref="G21:G22"/>
    <mergeCell ref="C21:C22"/>
    <mergeCell ref="D21:D22"/>
    <mergeCell ref="F21:F22"/>
    <mergeCell ref="I21:I22"/>
    <mergeCell ref="J21:J22"/>
    <mergeCell ref="J84:J85"/>
    <mergeCell ref="L84:L85"/>
    <mergeCell ref="M84:M85"/>
    <mergeCell ref="P84:P85"/>
    <mergeCell ref="C105:C106"/>
    <mergeCell ref="D105:D106"/>
    <mergeCell ref="F105:F106"/>
    <mergeCell ref="G105:G106"/>
    <mergeCell ref="I105:I106"/>
    <mergeCell ref="J105:J106"/>
    <mergeCell ref="L105:L106"/>
    <mergeCell ref="M105:M106"/>
    <mergeCell ref="O105:O106"/>
    <mergeCell ref="P105:P106"/>
    <mergeCell ref="O84:O85"/>
    <mergeCell ref="C84:C85"/>
    <mergeCell ref="D84:D85"/>
    <mergeCell ref="F84:F85"/>
    <mergeCell ref="G84:G85"/>
    <mergeCell ref="I84:I85"/>
    <mergeCell ref="J169:J170"/>
    <mergeCell ref="L169:L170"/>
    <mergeCell ref="M169:M170"/>
    <mergeCell ref="O169:O170"/>
    <mergeCell ref="P169:P170"/>
    <mergeCell ref="C169:C170"/>
    <mergeCell ref="D169:D170"/>
    <mergeCell ref="F169:F170"/>
    <mergeCell ref="G169:G170"/>
    <mergeCell ref="I169:I170"/>
    <mergeCell ref="P295:P296"/>
    <mergeCell ref="G274:G275"/>
    <mergeCell ref="C274:C275"/>
    <mergeCell ref="D274:D275"/>
    <mergeCell ref="F274:F275"/>
    <mergeCell ref="I274:I275"/>
    <mergeCell ref="J274:J275"/>
    <mergeCell ref="J232:J233"/>
    <mergeCell ref="L232:L233"/>
    <mergeCell ref="M232:M233"/>
    <mergeCell ref="O232:O233"/>
    <mergeCell ref="P232:P233"/>
    <mergeCell ref="C232:C233"/>
    <mergeCell ref="D232:D233"/>
    <mergeCell ref="F232:F233"/>
    <mergeCell ref="G232:G233"/>
    <mergeCell ref="I232:I233"/>
  </mergeCells>
  <pageMargins left="0.25" right="0.25" top="0.25" bottom="0.25" header="0" footer="0"/>
  <pageSetup scale="74" orientation="landscape" verticalDpi="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50CE-7366-44C8-90E3-C0C7833CBDB5}">
  <sheetPr codeName="Sheet14"/>
  <dimension ref="B1:AD111"/>
  <sheetViews>
    <sheetView topLeftCell="A2" zoomScale="90" zoomScaleNormal="90" workbookViewId="0">
      <pane ySplit="1" topLeftCell="A3" activePane="bottomLeft" state="frozen"/>
      <selection activeCell="A2" sqref="A2"/>
      <selection pane="bottomLeft" activeCell="C2" sqref="C2"/>
    </sheetView>
  </sheetViews>
  <sheetFormatPr defaultColWidth="32.69140625" defaultRowHeight="12.45" x14ac:dyDescent="0.3"/>
  <cols>
    <col min="1" max="1" width="21.07421875" customWidth="1"/>
    <col min="2" max="2" width="20.69140625" bestFit="1" customWidth="1"/>
    <col min="3" max="3" width="7" bestFit="1" customWidth="1"/>
    <col min="4" max="4" width="7.69140625" bestFit="1" customWidth="1"/>
    <col min="5" max="5" width="8.3046875" bestFit="1" customWidth="1"/>
    <col min="6" max="7" width="7.07421875" bestFit="1" customWidth="1"/>
    <col min="8" max="8" width="7" bestFit="1" customWidth="1"/>
    <col min="9" max="9" width="7.07421875" bestFit="1" customWidth="1"/>
    <col min="10" max="10" width="7" bestFit="1" customWidth="1"/>
    <col min="11" max="11" width="7.07421875" bestFit="1" customWidth="1"/>
    <col min="12" max="12" width="8.3046875" bestFit="1" customWidth="1"/>
    <col min="13" max="14" width="7" bestFit="1" customWidth="1"/>
    <col min="15" max="16" width="8.3046875" bestFit="1" customWidth="1"/>
    <col min="17" max="17" width="7.07421875" bestFit="1" customWidth="1"/>
    <col min="18" max="18" width="8.3046875" bestFit="1" customWidth="1"/>
    <col min="19" max="20" width="7.07421875" bestFit="1" customWidth="1"/>
    <col min="21" max="25" width="8.3046875" bestFit="1" customWidth="1"/>
    <col min="26" max="26" width="7.07421875" bestFit="1" customWidth="1"/>
    <col min="27" max="27" width="4.3046875" bestFit="1" customWidth="1"/>
    <col min="28" max="29" width="5.53515625" bestFit="1" customWidth="1"/>
  </cols>
  <sheetData>
    <row r="1" spans="2:30" ht="12.9" thickBot="1" x14ac:dyDescent="0.35"/>
    <row r="2" spans="2:30" ht="16.75" x14ac:dyDescent="0.5">
      <c r="B2" s="300" t="s">
        <v>26</v>
      </c>
      <c r="C2" s="42" t="s">
        <v>0</v>
      </c>
      <c r="D2" s="22" t="s">
        <v>1</v>
      </c>
      <c r="E2" s="22" t="s">
        <v>2</v>
      </c>
      <c r="F2" s="22" t="s">
        <v>11</v>
      </c>
      <c r="G2" s="71" t="s">
        <v>118</v>
      </c>
      <c r="H2" s="22" t="s">
        <v>3</v>
      </c>
      <c r="I2" s="22" t="s">
        <v>4</v>
      </c>
      <c r="J2" s="22" t="s">
        <v>5</v>
      </c>
      <c r="K2" s="73" t="s">
        <v>117</v>
      </c>
      <c r="L2" s="73" t="s">
        <v>121</v>
      </c>
      <c r="M2" s="22" t="s">
        <v>6</v>
      </c>
      <c r="N2" s="22" t="s">
        <v>7</v>
      </c>
      <c r="O2" s="22" t="s">
        <v>8</v>
      </c>
      <c r="P2" s="22" t="s">
        <v>25</v>
      </c>
      <c r="Q2" s="22" t="s">
        <v>10</v>
      </c>
      <c r="R2" s="183" t="s">
        <v>149</v>
      </c>
      <c r="S2" s="22" t="s">
        <v>111</v>
      </c>
      <c r="T2" s="22" t="s">
        <v>120</v>
      </c>
      <c r="U2" s="22" t="s">
        <v>108</v>
      </c>
      <c r="V2" s="23" t="s">
        <v>126</v>
      </c>
      <c r="W2" s="23" t="s">
        <v>125</v>
      </c>
      <c r="X2" s="80" t="s">
        <v>129</v>
      </c>
      <c r="Y2" s="43" t="s">
        <v>62</v>
      </c>
      <c r="Z2" s="302" t="s">
        <v>24</v>
      </c>
    </row>
    <row r="3" spans="2:30" ht="15.45" thickBot="1" x14ac:dyDescent="0.45">
      <c r="B3" s="301"/>
      <c r="C3" s="25">
        <v>60.09</v>
      </c>
      <c r="D3" s="24">
        <v>69.62</v>
      </c>
      <c r="E3" s="25">
        <v>101.96</v>
      </c>
      <c r="F3" s="25">
        <v>79.866</v>
      </c>
      <c r="G3" s="25">
        <v>74.692799999999991</v>
      </c>
      <c r="H3" s="25">
        <v>29.88</v>
      </c>
      <c r="I3" s="25">
        <v>61.98</v>
      </c>
      <c r="J3" s="25">
        <v>94.2</v>
      </c>
      <c r="K3" s="25">
        <v>79.545000000000002</v>
      </c>
      <c r="L3" s="25">
        <v>465.96</v>
      </c>
      <c r="M3" s="25">
        <v>40.31</v>
      </c>
      <c r="N3" s="25">
        <v>56.08</v>
      </c>
      <c r="O3" s="25">
        <v>103.62</v>
      </c>
      <c r="P3" s="25">
        <v>153.69999999999999</v>
      </c>
      <c r="Q3" s="25">
        <v>81.39</v>
      </c>
      <c r="R3" s="25">
        <v>71.84</v>
      </c>
      <c r="S3" s="25">
        <v>86.94</v>
      </c>
      <c r="T3" s="25">
        <v>74.930000000000007</v>
      </c>
      <c r="U3" s="105">
        <v>223.2</v>
      </c>
      <c r="V3" s="25">
        <v>150.69999999999999</v>
      </c>
      <c r="W3" s="26">
        <v>141.94</v>
      </c>
      <c r="X3" s="25">
        <v>152</v>
      </c>
      <c r="Y3" s="25">
        <v>214.44</v>
      </c>
      <c r="Z3" s="303"/>
    </row>
    <row r="4" spans="2:30" ht="12.9" thickBot="1" x14ac:dyDescent="0.35">
      <c r="B4" s="145" t="s">
        <v>19</v>
      </c>
      <c r="C4" s="141">
        <v>49.44</v>
      </c>
      <c r="D4" s="28"/>
      <c r="E4" s="28">
        <v>35.46</v>
      </c>
      <c r="F4" s="28">
        <v>0.36</v>
      </c>
      <c r="G4" s="28"/>
      <c r="H4" s="28"/>
      <c r="I4" s="28"/>
      <c r="J4" s="28">
        <v>0.4</v>
      </c>
      <c r="K4" s="28"/>
      <c r="L4" s="28"/>
      <c r="M4" s="28">
        <v>0.16</v>
      </c>
      <c r="N4" s="28">
        <v>0.05</v>
      </c>
      <c r="O4" s="28"/>
      <c r="P4" s="28"/>
      <c r="Q4" s="28"/>
      <c r="R4" s="28">
        <v>0.91700000000000004</v>
      </c>
      <c r="S4" s="28"/>
      <c r="T4" s="28"/>
      <c r="U4" s="28"/>
      <c r="V4" s="28"/>
      <c r="W4" s="28"/>
      <c r="X4" s="28"/>
      <c r="Y4" s="133"/>
      <c r="Z4" s="135">
        <f>SUM(C4:Y4)</f>
        <v>86.787000000000006</v>
      </c>
      <c r="AA4" s="136">
        <v>14</v>
      </c>
      <c r="AB4" s="137">
        <v>1384</v>
      </c>
      <c r="AC4" s="138">
        <f>AB4*1.8+32</f>
        <v>2523.2000000000003</v>
      </c>
      <c r="AD4" s="103" t="s">
        <v>82</v>
      </c>
    </row>
    <row r="5" spans="2:30" ht="12.9" thickBot="1" x14ac:dyDescent="0.35">
      <c r="B5" s="145" t="s">
        <v>158</v>
      </c>
      <c r="C5" s="141">
        <v>98.54</v>
      </c>
      <c r="D5" s="28"/>
      <c r="E5" s="28">
        <v>0.42</v>
      </c>
      <c r="F5" s="28">
        <v>0.06</v>
      </c>
      <c r="G5" s="28"/>
      <c r="H5" s="28"/>
      <c r="I5" s="28"/>
      <c r="J5" s="28"/>
      <c r="K5" s="28"/>
      <c r="L5" s="28"/>
      <c r="M5" s="28">
        <v>0.01</v>
      </c>
      <c r="N5" s="28">
        <v>0.01</v>
      </c>
      <c r="O5" s="28"/>
      <c r="P5" s="28"/>
      <c r="Q5" s="28"/>
      <c r="R5" s="28">
        <v>0.107</v>
      </c>
      <c r="S5" s="28"/>
      <c r="T5" s="28"/>
      <c r="U5" s="28"/>
      <c r="V5" s="28"/>
      <c r="W5" s="28"/>
      <c r="X5" s="28"/>
      <c r="Y5" s="133"/>
      <c r="Z5" s="135">
        <f t="shared" ref="Z5:Z68" si="0">SUM(C5:Y5)</f>
        <v>99.14700000000002</v>
      </c>
      <c r="AA5" s="136">
        <v>13</v>
      </c>
      <c r="AB5" s="137">
        <v>1348</v>
      </c>
      <c r="AC5" s="138">
        <f t="shared" ref="AC5:AC27" si="1">AB5*1.8+32</f>
        <v>2458.4</v>
      </c>
      <c r="AD5" s="104" t="s">
        <v>79</v>
      </c>
    </row>
    <row r="6" spans="2:30" ht="12.9" thickBot="1" x14ac:dyDescent="0.35">
      <c r="B6" s="145" t="s">
        <v>15</v>
      </c>
      <c r="C6" s="141">
        <v>61.95</v>
      </c>
      <c r="D6" s="28"/>
      <c r="E6" s="28">
        <v>22.1</v>
      </c>
      <c r="F6" s="28"/>
      <c r="G6" s="28"/>
      <c r="H6" s="28"/>
      <c r="I6" s="28">
        <v>10.29</v>
      </c>
      <c r="J6" s="28">
        <v>4.4000000000000004</v>
      </c>
      <c r="K6" s="28"/>
      <c r="L6" s="28"/>
      <c r="M6" s="28">
        <v>0.03</v>
      </c>
      <c r="N6" s="28">
        <v>0.36</v>
      </c>
      <c r="O6" s="28"/>
      <c r="P6" s="28"/>
      <c r="Q6" s="28"/>
      <c r="R6" s="28">
        <v>7.1900000000000006E-2</v>
      </c>
      <c r="S6" s="28"/>
      <c r="T6" s="28"/>
      <c r="U6" s="28"/>
      <c r="V6" s="28"/>
      <c r="W6" s="28"/>
      <c r="X6" s="28"/>
      <c r="Y6" s="133"/>
      <c r="Z6" s="135">
        <f t="shared" si="0"/>
        <v>99.201900000000009</v>
      </c>
      <c r="AA6" s="136">
        <v>12</v>
      </c>
      <c r="AB6" s="137">
        <v>1326</v>
      </c>
      <c r="AC6" s="138">
        <f t="shared" si="1"/>
        <v>2418.8000000000002</v>
      </c>
      <c r="AD6" s="103" t="s">
        <v>74</v>
      </c>
    </row>
    <row r="7" spans="2:30" ht="12.9" thickBot="1" x14ac:dyDescent="0.35">
      <c r="B7" s="146" t="s">
        <v>46</v>
      </c>
      <c r="C7" s="141"/>
      <c r="D7" s="28"/>
      <c r="E7" s="28"/>
      <c r="F7" s="28">
        <v>0.01</v>
      </c>
      <c r="G7" s="28"/>
      <c r="H7" s="28"/>
      <c r="I7" s="28"/>
      <c r="J7" s="28"/>
      <c r="K7" s="28"/>
      <c r="L7" s="28"/>
      <c r="M7" s="28"/>
      <c r="N7" s="28">
        <v>56.03</v>
      </c>
      <c r="O7" s="28"/>
      <c r="P7" s="28"/>
      <c r="Q7" s="28"/>
      <c r="R7" s="28"/>
      <c r="S7" s="28"/>
      <c r="T7" s="28"/>
      <c r="U7" s="28"/>
      <c r="V7" s="28"/>
      <c r="W7" s="28"/>
      <c r="X7" s="28"/>
      <c r="Y7" s="133"/>
      <c r="Z7" s="135">
        <f t="shared" si="0"/>
        <v>56.04</v>
      </c>
      <c r="AA7" s="136">
        <v>11</v>
      </c>
      <c r="AB7" s="137">
        <v>1315</v>
      </c>
      <c r="AC7" s="138">
        <f t="shared" si="1"/>
        <v>2399</v>
      </c>
      <c r="AD7" s="103" t="s">
        <v>94</v>
      </c>
    </row>
    <row r="8" spans="2:30" ht="12.9" thickBot="1" x14ac:dyDescent="0.35">
      <c r="B8" s="147" t="s">
        <v>23</v>
      </c>
      <c r="C8" s="141">
        <v>64.3</v>
      </c>
      <c r="D8" s="28"/>
      <c r="E8" s="28">
        <v>20.7</v>
      </c>
      <c r="F8" s="28">
        <v>0.01</v>
      </c>
      <c r="G8" s="28"/>
      <c r="H8" s="28"/>
      <c r="I8" s="28">
        <v>2.9</v>
      </c>
      <c r="J8" s="28"/>
      <c r="K8" s="28"/>
      <c r="L8" s="28"/>
      <c r="M8" s="28">
        <v>2.2999999999999998</v>
      </c>
      <c r="N8" s="28">
        <v>0.45</v>
      </c>
      <c r="O8" s="28"/>
      <c r="P8" s="28"/>
      <c r="Q8" s="28"/>
      <c r="R8" s="28">
        <v>0.19795600000000002</v>
      </c>
      <c r="S8" s="28"/>
      <c r="T8" s="28"/>
      <c r="U8" s="28"/>
      <c r="V8" s="28"/>
      <c r="W8" s="28"/>
      <c r="X8" s="28"/>
      <c r="Y8" s="133"/>
      <c r="Z8" s="135">
        <f t="shared" si="0"/>
        <v>90.857956000000016</v>
      </c>
      <c r="AA8" s="136">
        <v>10</v>
      </c>
      <c r="AB8" s="103">
        <v>1305</v>
      </c>
      <c r="AC8" s="138">
        <f t="shared" si="1"/>
        <v>2381</v>
      </c>
      <c r="AD8" s="102"/>
    </row>
    <row r="9" spans="2:30" ht="12.9" thickBot="1" x14ac:dyDescent="0.35">
      <c r="B9" s="145" t="s">
        <v>21</v>
      </c>
      <c r="C9" s="141">
        <v>52.29</v>
      </c>
      <c r="D9" s="28"/>
      <c r="E9" s="28">
        <v>43.8</v>
      </c>
      <c r="F9" s="28"/>
      <c r="G9" s="28"/>
      <c r="H9" s="28"/>
      <c r="I9" s="28">
        <v>0.14000000000000001</v>
      </c>
      <c r="J9" s="28">
        <v>0.05</v>
      </c>
      <c r="K9" s="28"/>
      <c r="L9" s="28"/>
      <c r="M9" s="28">
        <v>0.03</v>
      </c>
      <c r="N9" s="28">
        <v>7.0000000000000007E-2</v>
      </c>
      <c r="O9" s="28"/>
      <c r="P9" s="28"/>
      <c r="Q9" s="28"/>
      <c r="R9" s="28">
        <v>0.79182400000000008</v>
      </c>
      <c r="S9" s="28"/>
      <c r="T9" s="28"/>
      <c r="U9" s="28"/>
      <c r="V9" s="28"/>
      <c r="W9" s="28"/>
      <c r="X9" s="28"/>
      <c r="Y9" s="133"/>
      <c r="Z9" s="135">
        <f t="shared" si="0"/>
        <v>97.171824000000001</v>
      </c>
      <c r="AA9" s="136">
        <v>9</v>
      </c>
      <c r="AB9" s="103">
        <v>1280</v>
      </c>
      <c r="AC9" s="138">
        <f t="shared" si="1"/>
        <v>2336</v>
      </c>
    </row>
    <row r="10" spans="2:30" ht="12.9" thickBot="1" x14ac:dyDescent="0.35">
      <c r="B10" s="148">
        <v>3124</v>
      </c>
      <c r="C10" s="141">
        <v>55.305829693145661</v>
      </c>
      <c r="D10" s="28">
        <v>13.766560606877706</v>
      </c>
      <c r="E10" s="28">
        <v>9.8974276007118576</v>
      </c>
      <c r="F10" s="28">
        <v>0.03</v>
      </c>
      <c r="G10" s="28"/>
      <c r="H10" s="28"/>
      <c r="I10" s="28">
        <v>6.2393355983389958</v>
      </c>
      <c r="J10" s="28">
        <v>0.67734455050423337</v>
      </c>
      <c r="K10" s="28"/>
      <c r="L10" s="28"/>
      <c r="M10" s="28"/>
      <c r="N10" s="28">
        <v>14.11350195042154</v>
      </c>
      <c r="O10" s="28"/>
      <c r="P10" s="28"/>
      <c r="Q10" s="28"/>
      <c r="R10" s="28">
        <v>0</v>
      </c>
      <c r="S10" s="28"/>
      <c r="T10" s="28"/>
      <c r="U10" s="28"/>
      <c r="V10" s="28"/>
      <c r="W10" s="28"/>
      <c r="X10" s="28"/>
      <c r="Y10" s="133"/>
      <c r="Z10" s="135">
        <f t="shared" si="0"/>
        <v>100.02999999999999</v>
      </c>
      <c r="AA10" s="136">
        <v>8</v>
      </c>
      <c r="AB10" s="103">
        <v>1271</v>
      </c>
      <c r="AC10" s="138">
        <f t="shared" si="1"/>
        <v>2319.8000000000002</v>
      </c>
    </row>
    <row r="11" spans="2:30" ht="12.9" thickBot="1" x14ac:dyDescent="0.35">
      <c r="B11" s="148">
        <v>3134</v>
      </c>
      <c r="C11" s="141">
        <v>47.419354838709701</v>
      </c>
      <c r="D11" s="28">
        <v>20.322580645161292</v>
      </c>
      <c r="E11" s="28"/>
      <c r="F11" s="28"/>
      <c r="G11" s="28"/>
      <c r="H11" s="28"/>
      <c r="I11" s="28">
        <v>10.322580645161292</v>
      </c>
      <c r="J11" s="28"/>
      <c r="K11" s="28"/>
      <c r="L11" s="28"/>
      <c r="M11" s="28"/>
      <c r="N11" s="28">
        <v>21.935483870967744</v>
      </c>
      <c r="O11" s="28"/>
      <c r="P11" s="28"/>
      <c r="Q11" s="28"/>
      <c r="R11" s="28"/>
      <c r="S11" s="28"/>
      <c r="T11" s="28"/>
      <c r="U11" s="28"/>
      <c r="V11" s="28"/>
      <c r="W11" s="28"/>
      <c r="X11" s="28"/>
      <c r="Y11" s="133"/>
      <c r="Z11" s="135">
        <v>100.00000000000003</v>
      </c>
      <c r="AA11" s="136">
        <v>7</v>
      </c>
      <c r="AB11" s="103">
        <v>1257</v>
      </c>
      <c r="AC11" s="138">
        <f t="shared" si="1"/>
        <v>2294.6</v>
      </c>
    </row>
    <row r="12" spans="2:30" ht="12.9" thickBot="1" x14ac:dyDescent="0.35">
      <c r="B12" s="149" t="s">
        <v>163</v>
      </c>
      <c r="C12" s="141">
        <v>14.8</v>
      </c>
      <c r="D12" s="28">
        <v>26.8</v>
      </c>
      <c r="E12" s="28">
        <v>1.32</v>
      </c>
      <c r="F12" s="28">
        <v>0.03</v>
      </c>
      <c r="G12" s="28"/>
      <c r="H12" s="28"/>
      <c r="I12" s="28">
        <v>4.33</v>
      </c>
      <c r="J12" s="28">
        <v>0.42</v>
      </c>
      <c r="K12" s="28"/>
      <c r="L12" s="28"/>
      <c r="M12" s="28">
        <v>3.69</v>
      </c>
      <c r="N12" s="28">
        <v>19.39</v>
      </c>
      <c r="O12" s="28">
        <v>0.3422</v>
      </c>
      <c r="P12" s="28">
        <v>3.7599999999999995E-2</v>
      </c>
      <c r="Q12" s="28"/>
      <c r="R12" s="28">
        <v>0.70184400000000002</v>
      </c>
      <c r="S12" s="28"/>
      <c r="T12" s="28"/>
      <c r="U12" s="28"/>
      <c r="V12" s="28"/>
      <c r="W12" s="28"/>
      <c r="X12" s="28"/>
      <c r="Y12" s="133"/>
      <c r="Z12" s="135">
        <f t="shared" si="0"/>
        <v>71.861643999999998</v>
      </c>
      <c r="AA12" s="139">
        <v>6</v>
      </c>
      <c r="AB12" s="103">
        <v>1243</v>
      </c>
      <c r="AC12" s="138">
        <f t="shared" si="1"/>
        <v>2269.4</v>
      </c>
    </row>
    <row r="13" spans="2:30" ht="12.9" thickBot="1" x14ac:dyDescent="0.35">
      <c r="B13" s="150" t="s">
        <v>43</v>
      </c>
      <c r="C13" s="141">
        <v>69.099999999999994</v>
      </c>
      <c r="D13" s="28"/>
      <c r="E13" s="28">
        <v>18.649999999999999</v>
      </c>
      <c r="F13" s="28"/>
      <c r="G13" s="28"/>
      <c r="H13" s="28"/>
      <c r="I13" s="28">
        <v>6.24</v>
      </c>
      <c r="J13" s="28">
        <v>4.04</v>
      </c>
      <c r="K13" s="28"/>
      <c r="L13" s="28"/>
      <c r="M13" s="28">
        <v>0.01</v>
      </c>
      <c r="N13" s="28">
        <v>1.31</v>
      </c>
      <c r="O13" s="28">
        <v>2.1599999999999998E-2</v>
      </c>
      <c r="P13" s="28">
        <v>4.8899999999999999E-2</v>
      </c>
      <c r="Q13" s="28"/>
      <c r="R13" s="28">
        <v>0.12597200000000003</v>
      </c>
      <c r="S13" s="28"/>
      <c r="T13" s="28"/>
      <c r="U13" s="28"/>
      <c r="V13" s="28"/>
      <c r="W13" s="28"/>
      <c r="X13" s="28"/>
      <c r="Y13" s="133"/>
      <c r="Z13" s="135">
        <f t="shared" si="0"/>
        <v>99.546472000000023</v>
      </c>
      <c r="AA13" s="136">
        <v>5</v>
      </c>
      <c r="AB13" s="103">
        <v>1207</v>
      </c>
      <c r="AC13" s="138">
        <f t="shared" si="1"/>
        <v>2204.6</v>
      </c>
    </row>
    <row r="14" spans="2:30" ht="12.9" thickBot="1" x14ac:dyDescent="0.35">
      <c r="B14" s="148" t="s">
        <v>101</v>
      </c>
      <c r="C14" s="141">
        <v>68.58</v>
      </c>
      <c r="D14" s="28"/>
      <c r="E14" s="28">
        <v>17</v>
      </c>
      <c r="F14" s="28"/>
      <c r="G14" s="28"/>
      <c r="H14" s="28"/>
      <c r="I14" s="28">
        <v>2.1</v>
      </c>
      <c r="J14" s="28">
        <v>11</v>
      </c>
      <c r="K14" s="28"/>
      <c r="L14" s="28"/>
      <c r="M14" s="28">
        <v>0.08</v>
      </c>
      <c r="N14" s="28">
        <v>0.5</v>
      </c>
      <c r="O14" s="28"/>
      <c r="P14" s="28"/>
      <c r="Q14" s="28"/>
      <c r="R14" s="28">
        <v>0.17996000000000001</v>
      </c>
      <c r="S14" s="28"/>
      <c r="T14" s="28"/>
      <c r="U14" s="28"/>
      <c r="V14" s="28"/>
      <c r="W14" s="28"/>
      <c r="X14" s="28"/>
      <c r="Y14" s="133"/>
      <c r="Z14" s="135">
        <f>SUM(C14:Y14)</f>
        <v>99.439959999999985</v>
      </c>
      <c r="AA14" s="136">
        <v>4</v>
      </c>
      <c r="AB14" s="103">
        <v>1183</v>
      </c>
      <c r="AC14" s="138">
        <f t="shared" si="1"/>
        <v>2161.4</v>
      </c>
    </row>
    <row r="15" spans="2:30" ht="12.9" thickBot="1" x14ac:dyDescent="0.35">
      <c r="B15" s="149" t="s">
        <v>105</v>
      </c>
      <c r="C15" s="141">
        <v>67</v>
      </c>
      <c r="D15" s="28"/>
      <c r="E15" s="28">
        <v>17.5</v>
      </c>
      <c r="F15" s="28"/>
      <c r="G15" s="28"/>
      <c r="H15" s="28"/>
      <c r="I15" s="28">
        <v>3</v>
      </c>
      <c r="J15" s="28">
        <v>11.5</v>
      </c>
      <c r="K15" s="28"/>
      <c r="L15" s="28"/>
      <c r="M15" s="28">
        <v>0.15</v>
      </c>
      <c r="N15" s="28">
        <v>0.15</v>
      </c>
      <c r="O15" s="28"/>
      <c r="P15" s="28"/>
      <c r="Q15" s="28"/>
      <c r="R15" s="28">
        <v>0.14396800000000001</v>
      </c>
      <c r="S15" s="28"/>
      <c r="T15" s="28"/>
      <c r="U15" s="28"/>
      <c r="V15" s="28"/>
      <c r="W15" s="28"/>
      <c r="X15" s="28"/>
      <c r="Y15" s="133"/>
      <c r="Z15" s="135">
        <f t="shared" si="0"/>
        <v>99.443968000000012</v>
      </c>
      <c r="AA15" s="136">
        <v>3</v>
      </c>
      <c r="AB15" s="103">
        <v>1170</v>
      </c>
      <c r="AC15" s="138">
        <f t="shared" si="1"/>
        <v>2138</v>
      </c>
    </row>
    <row r="16" spans="2:30" ht="12.9" thickBot="1" x14ac:dyDescent="0.35">
      <c r="B16" s="150" t="s">
        <v>159</v>
      </c>
      <c r="C16" s="141">
        <v>67.599999999999994</v>
      </c>
      <c r="D16" s="28"/>
      <c r="E16" s="28">
        <v>17.2</v>
      </c>
      <c r="F16" s="28">
        <v>0.11</v>
      </c>
      <c r="G16" s="28"/>
      <c r="H16" s="28"/>
      <c r="I16" s="28">
        <v>4.5</v>
      </c>
      <c r="J16" s="28">
        <v>10</v>
      </c>
      <c r="K16" s="28"/>
      <c r="L16" s="28"/>
      <c r="M16" s="28">
        <v>0</v>
      </c>
      <c r="N16" s="28">
        <v>0.3</v>
      </c>
      <c r="O16" s="28"/>
      <c r="P16" s="28"/>
      <c r="Q16" s="28"/>
      <c r="R16" s="28">
        <v>0.14000000000000001</v>
      </c>
      <c r="S16" s="28"/>
      <c r="T16" s="28"/>
      <c r="U16" s="28"/>
      <c r="V16" s="28"/>
      <c r="W16" s="28"/>
      <c r="X16" s="28"/>
      <c r="Y16" s="133"/>
      <c r="Z16" s="135">
        <f t="shared" si="0"/>
        <v>99.85</v>
      </c>
      <c r="AA16" s="136">
        <v>2</v>
      </c>
      <c r="AB16" s="103">
        <v>1164</v>
      </c>
      <c r="AC16" s="138">
        <f t="shared" si="1"/>
        <v>2127.2000000000003</v>
      </c>
    </row>
    <row r="17" spans="2:29" ht="12.9" thickBot="1" x14ac:dyDescent="0.35">
      <c r="B17" s="150" t="s">
        <v>44</v>
      </c>
      <c r="C17" s="141">
        <v>64.92</v>
      </c>
      <c r="D17" s="28"/>
      <c r="E17" s="28">
        <v>26.67</v>
      </c>
      <c r="F17" s="28"/>
      <c r="G17" s="28"/>
      <c r="H17" s="28">
        <v>7.65</v>
      </c>
      <c r="I17" s="28">
        <v>0.15</v>
      </c>
      <c r="J17" s="28">
        <v>0.08</v>
      </c>
      <c r="K17" s="28"/>
      <c r="L17" s="28"/>
      <c r="M17" s="28">
        <v>0</v>
      </c>
      <c r="N17" s="28">
        <v>0.05</v>
      </c>
      <c r="O17" s="28">
        <v>0</v>
      </c>
      <c r="P17" s="28">
        <v>0</v>
      </c>
      <c r="Q17" s="28"/>
      <c r="R17" s="28">
        <v>0.12597200000000003</v>
      </c>
      <c r="S17" s="28"/>
      <c r="T17" s="28"/>
      <c r="U17" s="28"/>
      <c r="V17" s="28"/>
      <c r="W17" s="28"/>
      <c r="X17" s="28"/>
      <c r="Y17" s="133"/>
      <c r="Z17" s="135">
        <f t="shared" si="0"/>
        <v>99.645972000000015</v>
      </c>
      <c r="AA17" s="136">
        <v>1</v>
      </c>
      <c r="AB17" s="103">
        <v>1154</v>
      </c>
      <c r="AC17" s="138">
        <f t="shared" si="1"/>
        <v>2109.2000000000003</v>
      </c>
    </row>
    <row r="18" spans="2:29" ht="12.9" thickBot="1" x14ac:dyDescent="0.35">
      <c r="B18" s="150" t="s">
        <v>166</v>
      </c>
      <c r="C18" s="141">
        <v>53.5</v>
      </c>
      <c r="D18" s="28"/>
      <c r="E18" s="28">
        <v>0.3</v>
      </c>
      <c r="F18" s="28">
        <v>0.05</v>
      </c>
      <c r="G18" s="28"/>
      <c r="H18" s="28"/>
      <c r="I18" s="28"/>
      <c r="J18" s="28">
        <v>0.3</v>
      </c>
      <c r="K18" s="28"/>
      <c r="L18" s="28"/>
      <c r="M18" s="28">
        <v>29.5</v>
      </c>
      <c r="N18" s="28">
        <v>3.5</v>
      </c>
      <c r="O18" s="28">
        <v>0</v>
      </c>
      <c r="P18" s="28"/>
      <c r="Q18" s="28"/>
      <c r="R18" s="28">
        <v>0.89980000000000004</v>
      </c>
      <c r="S18" s="28"/>
      <c r="T18" s="28"/>
      <c r="U18" s="28"/>
      <c r="V18" s="28"/>
      <c r="W18" s="28"/>
      <c r="X18" s="28"/>
      <c r="Y18" s="133"/>
      <c r="Z18" s="135">
        <f t="shared" si="0"/>
        <v>88.049799999999991</v>
      </c>
      <c r="AA18" s="140" t="s">
        <v>84</v>
      </c>
      <c r="AB18" s="103">
        <v>1138</v>
      </c>
      <c r="AC18" s="138">
        <f t="shared" si="1"/>
        <v>2080.4</v>
      </c>
    </row>
    <row r="19" spans="2:29" ht="12.9" thickBot="1" x14ac:dyDescent="0.35">
      <c r="B19" s="148" t="s">
        <v>48</v>
      </c>
      <c r="C19" s="141"/>
      <c r="D19" s="28"/>
      <c r="E19" s="28"/>
      <c r="F19" s="28">
        <v>0.1</v>
      </c>
      <c r="G19" s="28"/>
      <c r="H19" s="28"/>
      <c r="I19" s="28"/>
      <c r="J19" s="28"/>
      <c r="K19" s="28"/>
      <c r="L19" s="28"/>
      <c r="M19" s="28">
        <v>48.99</v>
      </c>
      <c r="N19" s="28"/>
      <c r="O19" s="28"/>
      <c r="P19" s="28"/>
      <c r="Q19" s="28"/>
      <c r="R19" s="28">
        <v>0</v>
      </c>
      <c r="S19" s="28"/>
      <c r="T19" s="28"/>
      <c r="U19" s="28"/>
      <c r="V19" s="28"/>
      <c r="W19" s="28"/>
      <c r="X19" s="28"/>
      <c r="Y19" s="133"/>
      <c r="Z19" s="135">
        <f t="shared" si="0"/>
        <v>49.09</v>
      </c>
      <c r="AA19" s="140" t="s">
        <v>85</v>
      </c>
      <c r="AB19" s="103">
        <v>1122</v>
      </c>
      <c r="AC19" s="138">
        <f t="shared" si="1"/>
        <v>2051.6000000000004</v>
      </c>
    </row>
    <row r="20" spans="2:29" ht="12.9" thickBot="1" x14ac:dyDescent="0.35">
      <c r="B20" s="151" t="s">
        <v>38</v>
      </c>
      <c r="C20" s="141"/>
      <c r="D20" s="28"/>
      <c r="E20" s="28"/>
      <c r="F20" s="28"/>
      <c r="G20" s="28"/>
      <c r="H20" s="28"/>
      <c r="I20" s="28"/>
      <c r="J20" s="28"/>
      <c r="K20" s="28"/>
      <c r="L20" s="28"/>
      <c r="M20" s="28">
        <v>21.85</v>
      </c>
      <c r="N20" s="28">
        <v>30.41</v>
      </c>
      <c r="O20" s="28"/>
      <c r="P20" s="28"/>
      <c r="Q20" s="28"/>
      <c r="R20" s="28">
        <v>0</v>
      </c>
      <c r="S20" s="28"/>
      <c r="T20" s="28"/>
      <c r="U20" s="28"/>
      <c r="V20" s="28"/>
      <c r="W20" s="28"/>
      <c r="X20" s="28"/>
      <c r="Y20" s="133"/>
      <c r="Z20" s="135">
        <f t="shared" si="0"/>
        <v>52.260000000000005</v>
      </c>
      <c r="AA20" s="140" t="s">
        <v>86</v>
      </c>
      <c r="AB20" s="103">
        <v>1104</v>
      </c>
      <c r="AC20" s="138">
        <f t="shared" si="1"/>
        <v>2019.2</v>
      </c>
    </row>
    <row r="21" spans="2:29" ht="12.9" thickBot="1" x14ac:dyDescent="0.35">
      <c r="B21" s="152" t="s">
        <v>18</v>
      </c>
      <c r="C21" s="141">
        <v>50.47</v>
      </c>
      <c r="D21" s="28">
        <v>0</v>
      </c>
      <c r="E21" s="28">
        <v>0.82</v>
      </c>
      <c r="F21" s="28">
        <v>0.02</v>
      </c>
      <c r="G21" s="28"/>
      <c r="H21" s="28"/>
      <c r="I21" s="28">
        <v>0.1</v>
      </c>
      <c r="J21" s="28">
        <v>0.12</v>
      </c>
      <c r="K21" s="28"/>
      <c r="L21" s="28"/>
      <c r="M21" s="28">
        <v>1.1200000000000001</v>
      </c>
      <c r="N21" s="28">
        <v>43.53</v>
      </c>
      <c r="O21" s="28"/>
      <c r="P21" s="28"/>
      <c r="Q21" s="28"/>
      <c r="R21" s="28">
        <v>0.82781600000000011</v>
      </c>
      <c r="S21" s="28"/>
      <c r="T21" s="28"/>
      <c r="U21" s="28"/>
      <c r="V21" s="28"/>
      <c r="W21" s="28"/>
      <c r="X21" s="28"/>
      <c r="Y21" s="133"/>
      <c r="Z21" s="135">
        <f t="shared" si="0"/>
        <v>97.007816000000005</v>
      </c>
      <c r="AA21" s="140" t="s">
        <v>87</v>
      </c>
      <c r="AB21" s="103">
        <v>1077</v>
      </c>
      <c r="AC21" s="138">
        <f t="shared" si="1"/>
        <v>1970.6000000000001</v>
      </c>
    </row>
    <row r="22" spans="2:29" ht="12.9" thickBot="1" x14ac:dyDescent="0.35">
      <c r="B22" s="147" t="s">
        <v>34</v>
      </c>
      <c r="C22" s="141"/>
      <c r="D22" s="28"/>
      <c r="E22" s="28"/>
      <c r="F22" s="28"/>
      <c r="G22" s="28"/>
      <c r="H22" s="28"/>
      <c r="I22" s="28"/>
      <c r="J22" s="28"/>
      <c r="K22" s="28"/>
      <c r="L22" s="28"/>
      <c r="M22" s="28"/>
      <c r="N22" s="28"/>
      <c r="O22" s="28">
        <v>70.19</v>
      </c>
      <c r="P22" s="28"/>
      <c r="Q22" s="28"/>
      <c r="R22" s="28">
        <v>0</v>
      </c>
      <c r="S22" s="28"/>
      <c r="T22" s="28"/>
      <c r="U22" s="28"/>
      <c r="V22" s="28"/>
      <c r="W22" s="28"/>
      <c r="X22" s="28"/>
      <c r="Y22" s="133"/>
      <c r="Z22" s="135">
        <f t="shared" si="0"/>
        <v>70.19</v>
      </c>
      <c r="AA22" s="140" t="s">
        <v>88</v>
      </c>
      <c r="AB22" s="103">
        <v>1044</v>
      </c>
      <c r="AC22" s="138">
        <f t="shared" si="1"/>
        <v>1911.2</v>
      </c>
    </row>
    <row r="23" spans="2:29" ht="12.9" thickBot="1" x14ac:dyDescent="0.35">
      <c r="B23" s="150" t="s">
        <v>35</v>
      </c>
      <c r="C23" s="141"/>
      <c r="D23" s="28"/>
      <c r="E23" s="28"/>
      <c r="F23" s="28"/>
      <c r="G23" s="28"/>
      <c r="H23" s="28"/>
      <c r="I23" s="28"/>
      <c r="J23" s="28"/>
      <c r="K23" s="28"/>
      <c r="L23" s="28"/>
      <c r="M23" s="28"/>
      <c r="N23" s="28"/>
      <c r="O23" s="28"/>
      <c r="P23" s="28">
        <v>77.89</v>
      </c>
      <c r="Q23" s="28"/>
      <c r="R23" s="28">
        <v>0</v>
      </c>
      <c r="S23" s="28"/>
      <c r="T23" s="28"/>
      <c r="U23" s="28"/>
      <c r="V23" s="28"/>
      <c r="W23" s="28"/>
      <c r="X23" s="28"/>
      <c r="Y23" s="133"/>
      <c r="Z23" s="135">
        <f t="shared" si="0"/>
        <v>77.89</v>
      </c>
      <c r="AA23" s="140" t="s">
        <v>89</v>
      </c>
      <c r="AB23" s="103">
        <v>1013</v>
      </c>
      <c r="AC23" s="138">
        <f t="shared" si="1"/>
        <v>1855.4</v>
      </c>
    </row>
    <row r="24" spans="2:29" ht="12.9" thickBot="1" x14ac:dyDescent="0.35">
      <c r="B24" s="150" t="s">
        <v>36</v>
      </c>
      <c r="C24" s="141"/>
      <c r="D24" s="28"/>
      <c r="E24" s="28"/>
      <c r="F24" s="28"/>
      <c r="G24" s="28"/>
      <c r="H24" s="28"/>
      <c r="I24" s="28"/>
      <c r="J24" s="28"/>
      <c r="K24" s="28"/>
      <c r="L24" s="28"/>
      <c r="M24" s="28"/>
      <c r="N24" s="28"/>
      <c r="O24" s="28"/>
      <c r="P24" s="28"/>
      <c r="Q24" s="28">
        <v>100</v>
      </c>
      <c r="R24" s="28">
        <v>0</v>
      </c>
      <c r="S24" s="28"/>
      <c r="T24" s="28"/>
      <c r="U24" s="28"/>
      <c r="V24" s="28"/>
      <c r="W24" s="28"/>
      <c r="X24" s="28"/>
      <c r="Y24" s="133"/>
      <c r="Z24" s="135">
        <f t="shared" si="0"/>
        <v>100</v>
      </c>
      <c r="AA24" s="140" t="s">
        <v>90</v>
      </c>
      <c r="AB24" s="103">
        <v>987</v>
      </c>
      <c r="AC24" s="138">
        <f t="shared" si="1"/>
        <v>1808.6000000000001</v>
      </c>
    </row>
    <row r="25" spans="2:29" ht="12.9" thickBot="1" x14ac:dyDescent="0.35">
      <c r="B25" s="147" t="s">
        <v>47</v>
      </c>
      <c r="C25" s="141"/>
      <c r="D25" s="28"/>
      <c r="E25" s="28"/>
      <c r="F25" s="28">
        <v>0.01</v>
      </c>
      <c r="G25" s="28"/>
      <c r="H25" s="28">
        <v>40.369999999999997</v>
      </c>
      <c r="I25" s="28"/>
      <c r="J25" s="28"/>
      <c r="K25" s="28"/>
      <c r="L25" s="28"/>
      <c r="M25" s="28"/>
      <c r="N25" s="28"/>
      <c r="O25" s="28"/>
      <c r="P25" s="28"/>
      <c r="Q25" s="28"/>
      <c r="R25" s="28"/>
      <c r="S25" s="28"/>
      <c r="T25" s="28"/>
      <c r="U25" s="28"/>
      <c r="V25" s="28"/>
      <c r="W25" s="28"/>
      <c r="X25" s="28"/>
      <c r="Y25" s="133"/>
      <c r="Z25" s="135">
        <f t="shared" si="0"/>
        <v>40.379999999999995</v>
      </c>
      <c r="AA25" s="140" t="s">
        <v>91</v>
      </c>
      <c r="AB25" s="103">
        <v>956</v>
      </c>
      <c r="AC25" s="138">
        <f t="shared" si="1"/>
        <v>1752.8</v>
      </c>
    </row>
    <row r="26" spans="2:29" ht="12.9" thickBot="1" x14ac:dyDescent="0.35">
      <c r="B26" s="147" t="s">
        <v>167</v>
      </c>
      <c r="C26" s="143"/>
      <c r="D26" s="28"/>
      <c r="E26" s="28"/>
      <c r="F26" s="28">
        <v>0.05</v>
      </c>
      <c r="G26" s="28"/>
      <c r="H26" s="28"/>
      <c r="I26" s="28">
        <v>58</v>
      </c>
      <c r="J26" s="28"/>
      <c r="K26" s="28"/>
      <c r="L26" s="28"/>
      <c r="M26" s="28"/>
      <c r="N26" s="28"/>
      <c r="O26" s="28"/>
      <c r="P26" s="28"/>
      <c r="Q26" s="28"/>
      <c r="R26" s="28"/>
      <c r="S26" s="28"/>
      <c r="T26" s="28"/>
      <c r="U26" s="28"/>
      <c r="V26" s="28"/>
      <c r="W26" s="28"/>
      <c r="X26" s="28"/>
      <c r="Y26" s="133"/>
      <c r="Z26" s="135">
        <f t="shared" si="0"/>
        <v>58.05</v>
      </c>
      <c r="AA26" s="140" t="s">
        <v>92</v>
      </c>
      <c r="AB26" s="103">
        <v>930</v>
      </c>
      <c r="AC26" s="138">
        <f t="shared" si="1"/>
        <v>1706</v>
      </c>
    </row>
    <row r="27" spans="2:29" ht="12.9" thickBot="1" x14ac:dyDescent="0.35">
      <c r="B27" s="151" t="s">
        <v>168</v>
      </c>
      <c r="C27" s="141"/>
      <c r="D27" s="28"/>
      <c r="E27" s="28"/>
      <c r="F27" s="28">
        <v>1.42</v>
      </c>
      <c r="G27" s="28"/>
      <c r="H27" s="28"/>
      <c r="I27" s="28"/>
      <c r="J27" s="28">
        <v>68</v>
      </c>
      <c r="K27" s="28"/>
      <c r="L27" s="28"/>
      <c r="M27" s="28"/>
      <c r="N27" s="28"/>
      <c r="O27" s="28"/>
      <c r="P27" s="28"/>
      <c r="Q27" s="28"/>
      <c r="R27" s="28"/>
      <c r="S27" s="28"/>
      <c r="T27" s="28"/>
      <c r="U27" s="28"/>
      <c r="V27" s="28"/>
      <c r="W27" s="28"/>
      <c r="X27" s="28"/>
      <c r="Y27" s="133"/>
      <c r="Z27" s="135">
        <f t="shared" si="0"/>
        <v>69.42</v>
      </c>
      <c r="AA27" s="140" t="s">
        <v>93</v>
      </c>
      <c r="AB27" s="103">
        <v>915</v>
      </c>
      <c r="AC27" s="138">
        <f t="shared" si="1"/>
        <v>1679</v>
      </c>
    </row>
    <row r="28" spans="2:29" ht="12.9" thickBot="1" x14ac:dyDescent="0.35">
      <c r="B28" s="151">
        <v>3110</v>
      </c>
      <c r="C28" s="141">
        <v>69.433371002294805</v>
      </c>
      <c r="D28" s="28">
        <v>2.59</v>
      </c>
      <c r="E28" s="28">
        <v>3.9271240402695842</v>
      </c>
      <c r="F28" s="28">
        <v>0</v>
      </c>
      <c r="G28" s="28"/>
      <c r="H28" s="28"/>
      <c r="I28" s="28">
        <v>15.517070048091478</v>
      </c>
      <c r="J28" s="28">
        <v>2.1769424358183294</v>
      </c>
      <c r="K28" s="28"/>
      <c r="L28" s="28"/>
      <c r="M28" s="28"/>
      <c r="N28" s="28">
        <v>6.2639862388890037</v>
      </c>
      <c r="O28" s="28"/>
      <c r="P28" s="28"/>
      <c r="Q28" s="28"/>
      <c r="R28" s="28"/>
      <c r="S28" s="28"/>
      <c r="T28" s="28"/>
      <c r="U28" s="28"/>
      <c r="V28" s="28"/>
      <c r="W28" s="28"/>
      <c r="X28" s="28"/>
      <c r="Y28" s="133"/>
      <c r="Z28" s="135">
        <f t="shared" si="0"/>
        <v>99.908493765363218</v>
      </c>
    </row>
    <row r="29" spans="2:29" ht="12.9" thickBot="1" x14ac:dyDescent="0.35">
      <c r="B29" s="153">
        <v>3195</v>
      </c>
      <c r="C29" s="141">
        <v>48.35</v>
      </c>
      <c r="D29" s="28">
        <v>22.62</v>
      </c>
      <c r="E29" s="28">
        <v>11.98</v>
      </c>
      <c r="F29" s="28"/>
      <c r="G29" s="28"/>
      <c r="H29" s="28"/>
      <c r="I29" s="28">
        <v>5.69</v>
      </c>
      <c r="J29" s="28"/>
      <c r="K29" s="28"/>
      <c r="L29" s="28"/>
      <c r="M29" s="28"/>
      <c r="N29" s="28">
        <v>11.36</v>
      </c>
      <c r="O29" s="28"/>
      <c r="P29" s="28"/>
      <c r="Q29" s="28"/>
      <c r="R29" s="28"/>
      <c r="S29" s="28"/>
      <c r="T29" s="28"/>
      <c r="U29" s="28"/>
      <c r="V29" s="28"/>
      <c r="W29" s="28"/>
      <c r="X29" s="28"/>
      <c r="Y29" s="133"/>
      <c r="Z29" s="135">
        <f t="shared" si="0"/>
        <v>100</v>
      </c>
    </row>
    <row r="30" spans="2:29" ht="12.9" thickBot="1" x14ac:dyDescent="0.35">
      <c r="B30" s="153" t="s">
        <v>135</v>
      </c>
      <c r="C30" s="141">
        <v>64.63</v>
      </c>
      <c r="D30" s="28"/>
      <c r="E30" s="28">
        <v>5.94</v>
      </c>
      <c r="F30" s="28"/>
      <c r="G30" s="28"/>
      <c r="H30" s="28"/>
      <c r="I30" s="28">
        <v>29.43</v>
      </c>
      <c r="J30" s="28"/>
      <c r="K30" s="28"/>
      <c r="L30" s="28"/>
      <c r="M30" s="28"/>
      <c r="N30" s="28"/>
      <c r="O30" s="28"/>
      <c r="P30" s="28"/>
      <c r="Q30" s="28"/>
      <c r="R30" s="28"/>
      <c r="S30" s="28"/>
      <c r="T30" s="28"/>
      <c r="U30" s="28"/>
      <c r="V30" s="28"/>
      <c r="W30" s="28"/>
      <c r="X30" s="28"/>
      <c r="Y30" s="133"/>
      <c r="Z30" s="135">
        <f t="shared" si="0"/>
        <v>100</v>
      </c>
    </row>
    <row r="31" spans="2:29" ht="12.9" thickBot="1" x14ac:dyDescent="0.35">
      <c r="B31" s="153">
        <v>3289</v>
      </c>
      <c r="C31" s="141">
        <v>33.207000000000001</v>
      </c>
      <c r="D31" s="28">
        <v>9.6839999999999993</v>
      </c>
      <c r="E31" s="28">
        <v>6.1689999999999996</v>
      </c>
      <c r="F31" s="28"/>
      <c r="G31" s="28"/>
      <c r="H31" s="28"/>
      <c r="I31" s="28">
        <v>3.819</v>
      </c>
      <c r="J31" s="28"/>
      <c r="K31" s="28"/>
      <c r="L31" s="28"/>
      <c r="M31" s="28"/>
      <c r="N31" s="28"/>
      <c r="O31" s="28"/>
      <c r="P31" s="28">
        <v>47.121000000000002</v>
      </c>
      <c r="Q31" s="28"/>
      <c r="R31" s="28"/>
      <c r="S31" s="28"/>
      <c r="T31" s="28"/>
      <c r="U31" s="28"/>
      <c r="V31" s="28"/>
      <c r="W31" s="28"/>
      <c r="X31" s="28"/>
      <c r="Y31" s="133"/>
      <c r="Z31" s="135">
        <f t="shared" si="0"/>
        <v>100</v>
      </c>
    </row>
    <row r="32" spans="2:29" ht="12.9" thickBot="1" x14ac:dyDescent="0.35">
      <c r="B32" s="147" t="s">
        <v>20</v>
      </c>
      <c r="C32" s="141">
        <v>43.42</v>
      </c>
      <c r="D32" s="28"/>
      <c r="E32" s="28">
        <v>32.17</v>
      </c>
      <c r="F32" s="28">
        <v>0.03</v>
      </c>
      <c r="G32" s="28"/>
      <c r="H32" s="28"/>
      <c r="I32" s="28">
        <v>0.2</v>
      </c>
      <c r="J32" s="28">
        <v>1.61</v>
      </c>
      <c r="K32" s="28"/>
      <c r="L32" s="28"/>
      <c r="M32" s="28">
        <v>0.32</v>
      </c>
      <c r="N32" s="28">
        <v>0.12</v>
      </c>
      <c r="O32" s="28"/>
      <c r="P32" s="28"/>
      <c r="Q32" s="28"/>
      <c r="R32" s="28">
        <v>1.33</v>
      </c>
      <c r="S32" s="28"/>
      <c r="T32" s="28"/>
      <c r="U32" s="28"/>
      <c r="V32" s="28"/>
      <c r="W32" s="28"/>
      <c r="X32" s="28"/>
      <c r="Y32" s="133"/>
      <c r="Z32" s="135">
        <f t="shared" si="0"/>
        <v>79.2</v>
      </c>
    </row>
    <row r="33" spans="2:26" ht="12.9" thickBot="1" x14ac:dyDescent="0.35">
      <c r="B33" s="147" t="s">
        <v>22</v>
      </c>
      <c r="C33" s="141">
        <v>53</v>
      </c>
      <c r="D33" s="28"/>
      <c r="E33" s="28">
        <v>30.8</v>
      </c>
      <c r="F33" s="28"/>
      <c r="G33" s="28"/>
      <c r="H33" s="28"/>
      <c r="I33" s="28">
        <v>0.3</v>
      </c>
      <c r="J33" s="28">
        <v>2.84</v>
      </c>
      <c r="K33" s="28"/>
      <c r="L33" s="28"/>
      <c r="M33" s="28">
        <v>0.3</v>
      </c>
      <c r="N33" s="28">
        <v>0.4</v>
      </c>
      <c r="O33" s="28"/>
      <c r="P33" s="28"/>
      <c r="Q33" s="28"/>
      <c r="R33" s="28">
        <v>1.43</v>
      </c>
      <c r="S33" s="28"/>
      <c r="T33" s="28"/>
      <c r="U33" s="28"/>
      <c r="V33" s="28"/>
      <c r="W33" s="28"/>
      <c r="X33" s="28"/>
      <c r="Y33" s="133"/>
      <c r="Z33" s="135">
        <f t="shared" si="0"/>
        <v>89.070000000000007</v>
      </c>
    </row>
    <row r="34" spans="2:26" ht="12.9" thickBot="1" x14ac:dyDescent="0.35">
      <c r="B34" s="149" t="s">
        <v>56</v>
      </c>
      <c r="C34" s="141">
        <v>54.3</v>
      </c>
      <c r="D34" s="28"/>
      <c r="E34" s="28">
        <v>16.399999999999999</v>
      </c>
      <c r="F34" s="28"/>
      <c r="G34" s="28"/>
      <c r="H34" s="28"/>
      <c r="I34" s="28">
        <v>0.4</v>
      </c>
      <c r="J34" s="28">
        <v>4.07</v>
      </c>
      <c r="K34" s="28"/>
      <c r="L34" s="28"/>
      <c r="M34" s="28">
        <v>1.55</v>
      </c>
      <c r="N34" s="28">
        <v>0.23</v>
      </c>
      <c r="O34" s="28"/>
      <c r="P34" s="28"/>
      <c r="Q34" s="28"/>
      <c r="R34" s="28">
        <v>12.67</v>
      </c>
      <c r="S34" s="28"/>
      <c r="T34" s="28"/>
      <c r="U34" s="28"/>
      <c r="V34" s="28"/>
      <c r="W34" s="28"/>
      <c r="X34" s="28"/>
      <c r="Y34" s="133"/>
      <c r="Z34" s="135">
        <f>SUM(C34:Y34)</f>
        <v>89.61999999999999</v>
      </c>
    </row>
    <row r="35" spans="2:26" ht="12.9" thickBot="1" x14ac:dyDescent="0.35">
      <c r="B35" s="157" t="s">
        <v>100</v>
      </c>
      <c r="C35" s="141">
        <v>54.92</v>
      </c>
      <c r="D35" s="28"/>
      <c r="E35" s="28">
        <v>0.99</v>
      </c>
      <c r="F35" s="28"/>
      <c r="G35" s="28"/>
      <c r="H35" s="28">
        <v>1</v>
      </c>
      <c r="I35" s="28">
        <v>1.78</v>
      </c>
      <c r="J35" s="28">
        <v>0.11</v>
      </c>
      <c r="K35" s="28"/>
      <c r="L35" s="28"/>
      <c r="M35" s="28">
        <v>24.34</v>
      </c>
      <c r="N35" s="28">
        <v>4.46</v>
      </c>
      <c r="O35" s="28"/>
      <c r="P35" s="28"/>
      <c r="Q35" s="28"/>
      <c r="R35" s="28">
        <v>0.252</v>
      </c>
      <c r="S35" s="28"/>
      <c r="T35" s="28"/>
      <c r="U35" s="28"/>
      <c r="V35" s="28"/>
      <c r="W35" s="28"/>
      <c r="X35" s="28"/>
      <c r="Y35" s="133"/>
      <c r="Z35" s="135">
        <f>SUM(C35:Y35)</f>
        <v>87.85199999999999</v>
      </c>
    </row>
    <row r="36" spans="2:26" ht="12.9" thickBot="1" x14ac:dyDescent="0.35">
      <c r="B36" s="155" t="s">
        <v>49</v>
      </c>
      <c r="C36" s="141">
        <v>0.57999999999999996</v>
      </c>
      <c r="D36" s="28"/>
      <c r="E36" s="28">
        <v>7.0000000000000007E-2</v>
      </c>
      <c r="F36" s="28"/>
      <c r="G36" s="28"/>
      <c r="H36" s="28"/>
      <c r="I36" s="28">
        <v>0.06</v>
      </c>
      <c r="J36" s="28">
        <v>0.04</v>
      </c>
      <c r="K36" s="28"/>
      <c r="L36" s="28"/>
      <c r="M36" s="28">
        <v>0.06</v>
      </c>
      <c r="N36" s="28">
        <v>39.85</v>
      </c>
      <c r="O36" s="28"/>
      <c r="P36" s="28"/>
      <c r="Q36" s="28"/>
      <c r="R36" s="28">
        <v>7.0000000000000007E-2</v>
      </c>
      <c r="S36" s="28"/>
      <c r="T36" s="28"/>
      <c r="U36" s="28"/>
      <c r="V36" s="28"/>
      <c r="W36" s="28">
        <v>55.82</v>
      </c>
      <c r="X36" s="28"/>
      <c r="Y36" s="133"/>
      <c r="Z36" s="135">
        <f t="shared" si="0"/>
        <v>96.550000000000011</v>
      </c>
    </row>
    <row r="37" spans="2:26" ht="12.9" thickBot="1" x14ac:dyDescent="0.35">
      <c r="B37" s="145" t="s">
        <v>71</v>
      </c>
      <c r="C37" s="141"/>
      <c r="D37" s="28"/>
      <c r="E37" s="28"/>
      <c r="F37" s="28">
        <v>100</v>
      </c>
      <c r="G37" s="28"/>
      <c r="H37" s="28"/>
      <c r="I37" s="28"/>
      <c r="J37" s="28"/>
      <c r="K37" s="28"/>
      <c r="L37" s="28"/>
      <c r="M37" s="28"/>
      <c r="N37" s="28"/>
      <c r="O37" s="28"/>
      <c r="P37" s="28"/>
      <c r="Q37" s="28"/>
      <c r="R37" s="28"/>
      <c r="S37" s="28"/>
      <c r="T37" s="28"/>
      <c r="U37" s="28"/>
      <c r="V37" s="28"/>
      <c r="W37" s="28"/>
      <c r="X37" s="28"/>
      <c r="Y37" s="133"/>
      <c r="Z37" s="135">
        <f t="shared" si="0"/>
        <v>100</v>
      </c>
    </row>
    <row r="38" spans="2:26" ht="12.9" thickBot="1" x14ac:dyDescent="0.35">
      <c r="B38" s="145" t="s">
        <v>116</v>
      </c>
      <c r="C38" s="141"/>
      <c r="D38" s="28"/>
      <c r="E38" s="28"/>
      <c r="F38" s="28">
        <v>90</v>
      </c>
      <c r="G38" s="28"/>
      <c r="H38" s="28"/>
      <c r="I38" s="28"/>
      <c r="J38" s="28"/>
      <c r="K38" s="28"/>
      <c r="L38" s="28"/>
      <c r="M38" s="28"/>
      <c r="N38" s="28"/>
      <c r="O38" s="28"/>
      <c r="P38" s="28"/>
      <c r="Q38" s="28"/>
      <c r="R38" s="28">
        <v>8.9979999999999993</v>
      </c>
      <c r="S38" s="28"/>
      <c r="T38" s="28"/>
      <c r="U38" s="28"/>
      <c r="V38" s="28"/>
      <c r="W38" s="28"/>
      <c r="X38" s="28"/>
      <c r="Y38" s="133"/>
      <c r="Z38" s="135">
        <f t="shared" si="0"/>
        <v>98.998000000000005</v>
      </c>
    </row>
    <row r="39" spans="2:26" ht="12.9" thickBot="1" x14ac:dyDescent="0.35">
      <c r="B39" s="145" t="s">
        <v>66</v>
      </c>
      <c r="C39" s="141">
        <v>0.8</v>
      </c>
      <c r="D39" s="28"/>
      <c r="E39" s="28">
        <v>0.5</v>
      </c>
      <c r="F39" s="28">
        <v>96.09</v>
      </c>
      <c r="G39" s="28"/>
      <c r="H39" s="28"/>
      <c r="I39" s="28"/>
      <c r="J39" s="28"/>
      <c r="K39" s="28"/>
      <c r="L39" s="28"/>
      <c r="M39" s="28"/>
      <c r="N39" s="28"/>
      <c r="O39" s="28"/>
      <c r="P39" s="28"/>
      <c r="Q39" s="28"/>
      <c r="R39" s="28">
        <v>0.5</v>
      </c>
      <c r="S39" s="28"/>
      <c r="T39" s="28"/>
      <c r="U39" s="28"/>
      <c r="V39" s="28"/>
      <c r="W39" s="28"/>
      <c r="X39" s="28"/>
      <c r="Y39" s="133"/>
      <c r="Z39" s="135">
        <f t="shared" si="0"/>
        <v>97.89</v>
      </c>
    </row>
    <row r="40" spans="2:26" ht="12.9" thickBot="1" x14ac:dyDescent="0.35">
      <c r="B40" s="156" t="s">
        <v>70</v>
      </c>
      <c r="C40" s="141"/>
      <c r="D40" s="28"/>
      <c r="E40" s="28"/>
      <c r="F40" s="28">
        <v>49.41</v>
      </c>
      <c r="G40" s="28"/>
      <c r="H40" s="28"/>
      <c r="I40" s="28"/>
      <c r="J40" s="28"/>
      <c r="K40" s="28"/>
      <c r="L40" s="28"/>
      <c r="M40" s="28"/>
      <c r="N40" s="28"/>
      <c r="O40" s="28"/>
      <c r="P40" s="28"/>
      <c r="Q40" s="28"/>
      <c r="R40" s="28">
        <v>91.04</v>
      </c>
      <c r="S40" s="28"/>
      <c r="T40" s="28"/>
      <c r="U40" s="28"/>
      <c r="V40" s="28"/>
      <c r="W40" s="28"/>
      <c r="X40" s="28"/>
      <c r="Y40" s="133"/>
      <c r="Z40" s="135">
        <f t="shared" si="0"/>
        <v>140.44999999999999</v>
      </c>
    </row>
    <row r="41" spans="2:26" ht="12.9" thickBot="1" x14ac:dyDescent="0.35">
      <c r="B41" s="155" t="s">
        <v>68</v>
      </c>
      <c r="C41" s="141"/>
      <c r="D41" s="28"/>
      <c r="E41" s="28"/>
      <c r="F41" s="28"/>
      <c r="G41" s="28"/>
      <c r="H41" s="28"/>
      <c r="I41" s="28"/>
      <c r="J41" s="28"/>
      <c r="K41" s="28"/>
      <c r="L41" s="28"/>
      <c r="M41" s="28"/>
      <c r="N41" s="28"/>
      <c r="O41" s="28"/>
      <c r="P41" s="28"/>
      <c r="Q41" s="28"/>
      <c r="R41" s="28">
        <v>143.69999999999999</v>
      </c>
      <c r="S41" s="28"/>
      <c r="T41" s="28"/>
      <c r="U41" s="28"/>
      <c r="V41" s="28"/>
      <c r="W41" s="28"/>
      <c r="X41" s="28"/>
      <c r="Y41" s="133"/>
      <c r="Z41" s="135">
        <f t="shared" si="0"/>
        <v>143.69999999999999</v>
      </c>
    </row>
    <row r="42" spans="2:26" ht="12.9" thickBot="1" x14ac:dyDescent="0.35">
      <c r="B42" s="155" t="s">
        <v>131</v>
      </c>
      <c r="C42" s="141"/>
      <c r="D42" s="28"/>
      <c r="E42" s="28"/>
      <c r="F42" s="28"/>
      <c r="G42" s="28"/>
      <c r="H42" s="28"/>
      <c r="I42" s="28"/>
      <c r="J42" s="28"/>
      <c r="K42" s="28"/>
      <c r="L42" s="28"/>
      <c r="M42" s="28"/>
      <c r="N42" s="28"/>
      <c r="O42" s="28"/>
      <c r="P42" s="28"/>
      <c r="Q42" s="28"/>
      <c r="R42" s="28">
        <v>126.7</v>
      </c>
      <c r="S42" s="28"/>
      <c r="T42" s="28"/>
      <c r="U42" s="28"/>
      <c r="V42" s="28"/>
      <c r="W42" s="28"/>
      <c r="X42" s="28"/>
      <c r="Y42" s="133"/>
      <c r="Z42" s="135">
        <f t="shared" si="0"/>
        <v>126.7</v>
      </c>
    </row>
    <row r="43" spans="2:26" ht="12.9" thickBot="1" x14ac:dyDescent="0.35">
      <c r="B43" s="155" t="s">
        <v>81</v>
      </c>
      <c r="C43" s="141"/>
      <c r="D43" s="28"/>
      <c r="E43" s="28"/>
      <c r="F43" s="28"/>
      <c r="G43" s="28"/>
      <c r="H43" s="28"/>
      <c r="I43" s="28"/>
      <c r="J43" s="28"/>
      <c r="K43" s="28"/>
      <c r="L43" s="28"/>
      <c r="M43" s="28"/>
      <c r="N43" s="28"/>
      <c r="O43" s="28"/>
      <c r="P43" s="28"/>
      <c r="Q43" s="28"/>
      <c r="R43" s="28">
        <v>215.52</v>
      </c>
      <c r="S43" s="28"/>
      <c r="T43" s="28"/>
      <c r="U43" s="28"/>
      <c r="V43" s="28"/>
      <c r="W43" s="28"/>
      <c r="X43" s="28"/>
      <c r="Y43" s="133"/>
      <c r="Z43" s="135">
        <f t="shared" si="0"/>
        <v>215.52</v>
      </c>
    </row>
    <row r="44" spans="2:26" ht="12.9" thickBot="1" x14ac:dyDescent="0.35">
      <c r="B44" s="155" t="s">
        <v>73</v>
      </c>
      <c r="C44" s="141">
        <v>57.78</v>
      </c>
      <c r="D44" s="75"/>
      <c r="E44" s="28">
        <v>19.920000000000002</v>
      </c>
      <c r="F44" s="28"/>
      <c r="G44" s="28"/>
      <c r="H44" s="28"/>
      <c r="I44" s="28"/>
      <c r="J44" s="28"/>
      <c r="K44" s="28"/>
      <c r="L44" s="28"/>
      <c r="M44" s="28">
        <v>0.06</v>
      </c>
      <c r="N44" s="28">
        <v>0.23</v>
      </c>
      <c r="O44" s="28"/>
      <c r="P44" s="28"/>
      <c r="Q44" s="28"/>
      <c r="R44" s="28">
        <v>39.6</v>
      </c>
      <c r="S44" s="28"/>
      <c r="T44" s="28"/>
      <c r="U44" s="28"/>
      <c r="V44" s="28"/>
      <c r="W44" s="28"/>
      <c r="X44" s="28"/>
      <c r="Y44" s="133"/>
      <c r="Z44" s="135">
        <f t="shared" si="0"/>
        <v>117.59</v>
      </c>
    </row>
    <row r="45" spans="2:26" ht="12.9" thickBot="1" x14ac:dyDescent="0.35">
      <c r="B45" s="155" t="s">
        <v>113</v>
      </c>
      <c r="C45" s="141">
        <v>5</v>
      </c>
      <c r="D45" s="28"/>
      <c r="E45" s="28"/>
      <c r="F45" s="28"/>
      <c r="G45" s="28"/>
      <c r="H45" s="28"/>
      <c r="I45" s="28"/>
      <c r="J45" s="28"/>
      <c r="K45" s="28"/>
      <c r="L45" s="28"/>
      <c r="M45" s="28"/>
      <c r="N45" s="28"/>
      <c r="O45" s="28"/>
      <c r="P45" s="28"/>
      <c r="Q45" s="28"/>
      <c r="R45" s="28">
        <v>140.87</v>
      </c>
      <c r="S45" s="28"/>
      <c r="T45" s="28"/>
      <c r="U45" s="28"/>
      <c r="V45" s="28"/>
      <c r="W45" s="28"/>
      <c r="X45" s="28"/>
      <c r="Y45" s="133"/>
      <c r="Z45" s="135">
        <f t="shared" si="0"/>
        <v>145.87</v>
      </c>
    </row>
    <row r="46" spans="2:26" ht="12.9" thickBot="1" x14ac:dyDescent="0.35">
      <c r="B46" s="155" t="s">
        <v>114</v>
      </c>
      <c r="C46" s="141"/>
      <c r="D46" s="28"/>
      <c r="E46" s="28"/>
      <c r="F46" s="28"/>
      <c r="G46" s="28"/>
      <c r="H46" s="28"/>
      <c r="I46" s="28"/>
      <c r="J46" s="28"/>
      <c r="K46" s="28"/>
      <c r="L46" s="28"/>
      <c r="M46" s="28"/>
      <c r="N46" s="28"/>
      <c r="O46" s="28"/>
      <c r="P46" s="28"/>
      <c r="Q46" s="28"/>
      <c r="R46" s="28"/>
      <c r="S46" s="28"/>
      <c r="T46" s="28"/>
      <c r="U46" s="28"/>
      <c r="V46" s="28"/>
      <c r="W46" s="28"/>
      <c r="X46" s="28"/>
      <c r="Y46" s="133"/>
      <c r="Z46" s="135">
        <f t="shared" si="0"/>
        <v>0</v>
      </c>
    </row>
    <row r="47" spans="2:26" ht="12.9" thickBot="1" x14ac:dyDescent="0.35">
      <c r="B47" s="155" t="s">
        <v>69</v>
      </c>
      <c r="C47" s="141"/>
      <c r="D47" s="28"/>
      <c r="E47" s="28"/>
      <c r="F47" s="28"/>
      <c r="G47" s="28"/>
      <c r="H47" s="28"/>
      <c r="I47" s="28"/>
      <c r="J47" s="28"/>
      <c r="K47" s="28"/>
      <c r="L47" s="28"/>
      <c r="M47" s="28"/>
      <c r="N47" s="28"/>
      <c r="O47" s="28"/>
      <c r="P47" s="28"/>
      <c r="Q47" s="28"/>
      <c r="R47" s="28"/>
      <c r="S47" s="28">
        <v>100</v>
      </c>
      <c r="T47" s="28"/>
      <c r="U47" s="28"/>
      <c r="V47" s="28"/>
      <c r="W47" s="28"/>
      <c r="X47" s="28"/>
      <c r="Y47" s="133"/>
      <c r="Z47" s="135">
        <f t="shared" si="0"/>
        <v>100</v>
      </c>
    </row>
    <row r="48" spans="2:26" ht="12.9" thickBot="1" x14ac:dyDescent="0.35">
      <c r="B48" s="155" t="s">
        <v>132</v>
      </c>
      <c r="C48" s="141"/>
      <c r="D48" s="28"/>
      <c r="E48" s="28"/>
      <c r="F48" s="28"/>
      <c r="G48" s="28">
        <v>0</v>
      </c>
      <c r="H48" s="28"/>
      <c r="I48" s="28"/>
      <c r="J48" s="28"/>
      <c r="K48" s="28"/>
      <c r="L48" s="28"/>
      <c r="M48" s="28"/>
      <c r="N48" s="28"/>
      <c r="O48" s="28"/>
      <c r="P48" s="28"/>
      <c r="Q48" s="28"/>
      <c r="R48" s="28"/>
      <c r="S48" s="28">
        <v>81.5</v>
      </c>
      <c r="T48" s="28"/>
      <c r="U48" s="75"/>
      <c r="V48" s="75"/>
      <c r="W48" s="75"/>
      <c r="X48" s="75"/>
      <c r="Y48" s="133"/>
      <c r="Z48" s="135">
        <f t="shared" si="0"/>
        <v>81.5</v>
      </c>
    </row>
    <row r="49" spans="2:26" ht="12.9" thickBot="1" x14ac:dyDescent="0.35">
      <c r="B49" s="155" t="s">
        <v>133</v>
      </c>
      <c r="C49" s="141"/>
      <c r="D49" s="28"/>
      <c r="E49" s="28"/>
      <c r="F49" s="28"/>
      <c r="G49" s="28"/>
      <c r="H49" s="28"/>
      <c r="I49" s="28"/>
      <c r="J49" s="28"/>
      <c r="K49" s="28"/>
      <c r="L49" s="28"/>
      <c r="M49" s="28"/>
      <c r="N49" s="28"/>
      <c r="O49" s="28"/>
      <c r="P49" s="28"/>
      <c r="Q49" s="28"/>
      <c r="R49" s="28"/>
      <c r="S49" s="28">
        <v>61.62</v>
      </c>
      <c r="T49" s="28"/>
      <c r="U49" s="75"/>
      <c r="V49" s="75"/>
      <c r="W49" s="75"/>
      <c r="X49" s="75"/>
      <c r="Y49" s="133"/>
      <c r="Z49" s="135">
        <f t="shared" si="0"/>
        <v>61.62</v>
      </c>
    </row>
    <row r="50" spans="2:26" ht="12.9" thickBot="1" x14ac:dyDescent="0.35">
      <c r="B50" s="142" t="s">
        <v>78</v>
      </c>
      <c r="C50" s="141"/>
      <c r="D50" s="28"/>
      <c r="E50" s="28"/>
      <c r="F50" s="28"/>
      <c r="G50" s="28"/>
      <c r="H50" s="28"/>
      <c r="I50" s="28"/>
      <c r="J50" s="28"/>
      <c r="K50" s="28"/>
      <c r="L50" s="28"/>
      <c r="M50" s="28"/>
      <c r="N50" s="28"/>
      <c r="O50" s="28"/>
      <c r="P50" s="28"/>
      <c r="Q50" s="28"/>
      <c r="R50" s="28"/>
      <c r="S50" s="28"/>
      <c r="T50" s="28"/>
      <c r="U50" s="75"/>
      <c r="V50" s="75"/>
      <c r="W50" s="75"/>
      <c r="X50" s="75">
        <v>100</v>
      </c>
      <c r="Y50" s="133"/>
      <c r="Z50" s="135">
        <f t="shared" si="0"/>
        <v>100</v>
      </c>
    </row>
    <row r="51" spans="2:26" ht="12.9" thickBot="1" x14ac:dyDescent="0.35">
      <c r="B51" s="142" t="s">
        <v>76</v>
      </c>
      <c r="C51" s="141"/>
      <c r="D51" s="28"/>
      <c r="E51" s="28"/>
      <c r="F51" s="28"/>
      <c r="G51" s="28"/>
      <c r="H51" s="28"/>
      <c r="I51" s="28"/>
      <c r="J51" s="28"/>
      <c r="K51" s="28"/>
      <c r="L51" s="28"/>
      <c r="M51" s="28"/>
      <c r="N51" s="28"/>
      <c r="O51" s="28"/>
      <c r="P51" s="28"/>
      <c r="Q51" s="28"/>
      <c r="R51" s="28"/>
      <c r="S51" s="28"/>
      <c r="T51" s="28">
        <v>63</v>
      </c>
      <c r="U51" s="75"/>
      <c r="V51" s="75"/>
      <c r="W51" s="75"/>
      <c r="X51" s="75"/>
      <c r="Y51" s="133"/>
      <c r="Z51" s="135">
        <f t="shared" si="0"/>
        <v>63</v>
      </c>
    </row>
    <row r="52" spans="2:26" ht="12.9" thickBot="1" x14ac:dyDescent="0.35">
      <c r="B52" s="142" t="s">
        <v>77</v>
      </c>
      <c r="C52" s="141"/>
      <c r="D52" s="28"/>
      <c r="E52" s="28"/>
      <c r="F52" s="28"/>
      <c r="G52" s="28"/>
      <c r="H52" s="28"/>
      <c r="I52" s="28"/>
      <c r="J52" s="28"/>
      <c r="K52" s="28"/>
      <c r="L52" s="28"/>
      <c r="M52" s="28"/>
      <c r="N52" s="28"/>
      <c r="O52" s="28"/>
      <c r="P52" s="28"/>
      <c r="Q52" s="28"/>
      <c r="R52" s="28"/>
      <c r="S52" s="28"/>
      <c r="T52" s="28">
        <v>100</v>
      </c>
      <c r="U52" s="75"/>
      <c r="V52" s="75"/>
      <c r="W52" s="75"/>
      <c r="X52" s="75"/>
      <c r="Y52" s="133"/>
      <c r="Z52" s="135">
        <f t="shared" si="0"/>
        <v>100</v>
      </c>
    </row>
    <row r="53" spans="2:26" ht="12.9" thickBot="1" x14ac:dyDescent="0.35">
      <c r="B53" s="142" t="s">
        <v>75</v>
      </c>
      <c r="C53" s="141"/>
      <c r="D53" s="28"/>
      <c r="E53" s="28"/>
      <c r="F53" s="28"/>
      <c r="G53" s="28"/>
      <c r="H53" s="28"/>
      <c r="I53" s="28"/>
      <c r="J53" s="28"/>
      <c r="K53" s="106">
        <v>64.5</v>
      </c>
      <c r="L53" s="28"/>
      <c r="M53" s="28"/>
      <c r="N53" s="28"/>
      <c r="O53" s="28"/>
      <c r="P53" s="28"/>
      <c r="Q53" s="28"/>
      <c r="R53" s="28"/>
      <c r="S53" s="28"/>
      <c r="T53" s="28"/>
      <c r="U53" s="75"/>
      <c r="V53" s="75"/>
      <c r="W53" s="75"/>
      <c r="X53" s="75"/>
      <c r="Y53" s="133"/>
      <c r="Z53" s="135">
        <f t="shared" si="0"/>
        <v>64.5</v>
      </c>
    </row>
    <row r="54" spans="2:26" ht="12.9" thickBot="1" x14ac:dyDescent="0.35">
      <c r="B54" s="142" t="s">
        <v>67</v>
      </c>
      <c r="C54" s="141"/>
      <c r="D54" s="28"/>
      <c r="E54" s="28"/>
      <c r="F54" s="28"/>
      <c r="G54" s="28"/>
      <c r="H54" s="28"/>
      <c r="I54" s="28"/>
      <c r="J54" s="28"/>
      <c r="K54" s="28">
        <v>100</v>
      </c>
      <c r="L54" s="28"/>
      <c r="M54" s="28"/>
      <c r="N54" s="28"/>
      <c r="O54" s="28"/>
      <c r="P54" s="28"/>
      <c r="Q54" s="28"/>
      <c r="R54" s="28"/>
      <c r="S54" s="28"/>
      <c r="T54" s="28"/>
      <c r="U54" s="75"/>
      <c r="V54" s="75"/>
      <c r="W54" s="75"/>
      <c r="X54" s="75"/>
      <c r="Y54" s="133"/>
      <c r="Z54" s="135">
        <f t="shared" si="0"/>
        <v>100</v>
      </c>
    </row>
    <row r="55" spans="2:26" ht="12.9" thickBot="1" x14ac:dyDescent="0.35">
      <c r="B55" s="142" t="s">
        <v>80</v>
      </c>
      <c r="C55" s="141"/>
      <c r="D55" s="28"/>
      <c r="E55" s="28"/>
      <c r="F55" s="28"/>
      <c r="G55" s="28"/>
      <c r="H55" s="28"/>
      <c r="I55" s="28"/>
      <c r="J55" s="28"/>
      <c r="K55" s="28">
        <v>100</v>
      </c>
      <c r="L55" s="28"/>
      <c r="M55" s="28"/>
      <c r="N55" s="28"/>
      <c r="O55" s="28"/>
      <c r="P55" s="28"/>
      <c r="Q55" s="28"/>
      <c r="R55" s="28"/>
      <c r="S55" s="28"/>
      <c r="T55" s="28"/>
      <c r="U55" s="75"/>
      <c r="V55" s="75"/>
      <c r="W55" s="75"/>
      <c r="X55" s="75"/>
      <c r="Y55" s="133"/>
      <c r="Z55" s="135">
        <f t="shared" si="0"/>
        <v>100</v>
      </c>
    </row>
    <row r="56" spans="2:26" ht="12.9" thickBot="1" x14ac:dyDescent="0.35">
      <c r="B56" s="142" t="s">
        <v>164</v>
      </c>
      <c r="C56" s="141"/>
      <c r="D56" s="28"/>
      <c r="E56" s="28"/>
      <c r="F56" s="28"/>
      <c r="G56">
        <v>62.93</v>
      </c>
      <c r="H56" s="28"/>
      <c r="I56" s="28"/>
      <c r="J56" s="28"/>
      <c r="K56" s="28"/>
      <c r="L56" s="28"/>
      <c r="M56" s="28"/>
      <c r="N56" s="28"/>
      <c r="O56" s="28"/>
      <c r="P56" s="28"/>
      <c r="Q56" s="28"/>
      <c r="R56" s="28"/>
      <c r="S56" s="28"/>
      <c r="T56" s="28"/>
      <c r="U56" s="75"/>
      <c r="V56" s="75"/>
      <c r="W56" s="75"/>
      <c r="X56" s="75"/>
      <c r="Y56" s="133"/>
      <c r="Z56" s="135">
        <f t="shared" si="0"/>
        <v>62.93</v>
      </c>
    </row>
    <row r="57" spans="2:26" ht="12.9" thickBot="1" x14ac:dyDescent="0.35">
      <c r="B57" s="142" t="s">
        <v>165</v>
      </c>
      <c r="C57" s="141"/>
      <c r="D57" s="28"/>
      <c r="E57" s="28"/>
      <c r="F57" s="28"/>
      <c r="G57" s="28">
        <v>90</v>
      </c>
      <c r="H57" s="28"/>
      <c r="I57" s="28"/>
      <c r="J57" s="28"/>
      <c r="K57" s="28"/>
      <c r="L57" s="28"/>
      <c r="M57" s="28"/>
      <c r="N57" s="28"/>
      <c r="O57" s="28"/>
      <c r="P57" s="28"/>
      <c r="Q57" s="28"/>
      <c r="R57" s="28"/>
      <c r="S57" s="28"/>
      <c r="T57" s="28"/>
      <c r="U57" s="75"/>
      <c r="V57" s="75"/>
      <c r="W57" s="75"/>
      <c r="X57" s="75"/>
      <c r="Y57" s="133"/>
      <c r="Z57" s="135">
        <f t="shared" si="0"/>
        <v>90</v>
      </c>
    </row>
    <row r="58" spans="2:26" ht="12.9" thickBot="1" x14ac:dyDescent="0.35">
      <c r="B58" s="142" t="s">
        <v>72</v>
      </c>
      <c r="C58" s="141"/>
      <c r="D58" s="28"/>
      <c r="E58" s="28"/>
      <c r="F58" s="28"/>
      <c r="G58" s="28"/>
      <c r="H58" s="28"/>
      <c r="I58" s="28"/>
      <c r="J58" s="28"/>
      <c r="K58" s="28"/>
      <c r="L58" s="28"/>
      <c r="M58" s="28"/>
      <c r="N58" s="28"/>
      <c r="O58" s="28"/>
      <c r="P58" s="28"/>
      <c r="Q58" s="28"/>
      <c r="R58" s="28"/>
      <c r="S58" s="28"/>
      <c r="T58" s="28"/>
      <c r="U58" s="75"/>
      <c r="V58" s="75">
        <v>100</v>
      </c>
      <c r="W58" s="75"/>
      <c r="X58" s="75"/>
      <c r="Y58" s="133"/>
      <c r="Z58" s="135">
        <f t="shared" si="0"/>
        <v>100</v>
      </c>
    </row>
    <row r="59" spans="2:26" ht="13.5" customHeight="1" thickBot="1" x14ac:dyDescent="0.35">
      <c r="B59" s="142" t="s">
        <v>134</v>
      </c>
      <c r="C59" s="141"/>
      <c r="D59" s="28"/>
      <c r="E59" s="28"/>
      <c r="F59" s="28"/>
      <c r="G59" s="28"/>
      <c r="H59" s="28"/>
      <c r="I59" s="28"/>
      <c r="J59" s="28"/>
      <c r="K59" s="28"/>
      <c r="L59" s="28">
        <v>76.400000000000006</v>
      </c>
      <c r="M59" s="28"/>
      <c r="N59" s="28"/>
      <c r="O59" s="28"/>
      <c r="P59" s="28"/>
      <c r="Q59" s="28"/>
      <c r="R59" s="28"/>
      <c r="S59" s="28"/>
      <c r="T59" s="28"/>
      <c r="U59" s="75"/>
      <c r="V59" s="75"/>
      <c r="W59" s="75"/>
      <c r="X59" s="75"/>
      <c r="Y59" s="133"/>
      <c r="Z59" s="135">
        <f t="shared" si="0"/>
        <v>76.400000000000006</v>
      </c>
    </row>
    <row r="60" spans="2:26" ht="12.9" thickBot="1" x14ac:dyDescent="0.35">
      <c r="B60" s="142" t="s">
        <v>161</v>
      </c>
      <c r="C60" s="141">
        <v>32.79</v>
      </c>
      <c r="D60" s="28"/>
      <c r="E60" s="28"/>
      <c r="F60" s="28"/>
      <c r="G60" s="28"/>
      <c r="H60" s="28"/>
      <c r="I60" s="28"/>
      <c r="J60" s="28"/>
      <c r="K60" s="28"/>
      <c r="L60" s="28"/>
      <c r="M60" s="28"/>
      <c r="N60" s="28"/>
      <c r="O60" s="28"/>
      <c r="P60" s="28"/>
      <c r="Q60" s="28"/>
      <c r="R60" s="28"/>
      <c r="S60" s="28"/>
      <c r="T60" s="28"/>
      <c r="U60" s="75"/>
      <c r="V60" s="75"/>
      <c r="W60" s="75"/>
      <c r="X60" s="75"/>
      <c r="Y60" s="133"/>
      <c r="Z60" s="135">
        <f t="shared" si="0"/>
        <v>32.79</v>
      </c>
    </row>
    <row r="61" spans="2:26" ht="12.9" thickBot="1" x14ac:dyDescent="0.35">
      <c r="B61" s="212" t="s">
        <v>82</v>
      </c>
      <c r="C61" s="141">
        <v>70.05</v>
      </c>
      <c r="D61" s="28"/>
      <c r="E61" s="28"/>
      <c r="F61" s="28"/>
      <c r="G61" s="28"/>
      <c r="H61" s="28"/>
      <c r="I61" s="28"/>
      <c r="J61" s="28"/>
      <c r="K61" s="28"/>
      <c r="L61" s="28"/>
      <c r="M61" s="28"/>
      <c r="N61" s="28"/>
      <c r="O61" s="28"/>
      <c r="P61" s="28"/>
      <c r="Q61" s="28"/>
      <c r="R61" s="28"/>
      <c r="S61" s="28"/>
      <c r="T61" s="28"/>
      <c r="U61" s="75"/>
      <c r="V61" s="75"/>
      <c r="W61" s="75"/>
      <c r="X61" s="75"/>
      <c r="Y61" s="133"/>
      <c r="Z61" s="135">
        <f t="shared" si="0"/>
        <v>70.05</v>
      </c>
    </row>
    <row r="62" spans="2:26" ht="12.9" thickBot="1" x14ac:dyDescent="0.35">
      <c r="B62" s="212" t="s">
        <v>79</v>
      </c>
      <c r="C62" s="141"/>
      <c r="D62" s="28"/>
      <c r="E62" s="28"/>
      <c r="F62" s="28"/>
      <c r="G62" s="28"/>
      <c r="H62" s="28"/>
      <c r="I62" s="28"/>
      <c r="J62" s="28"/>
      <c r="K62" s="28"/>
      <c r="L62" s="28"/>
      <c r="M62" s="28"/>
      <c r="N62" s="28"/>
      <c r="O62" s="28"/>
      <c r="P62" s="28"/>
      <c r="Q62" s="28"/>
      <c r="R62" s="28"/>
      <c r="S62" s="28"/>
      <c r="T62" s="28"/>
      <c r="U62" s="75"/>
      <c r="V62" s="75"/>
      <c r="W62" s="75"/>
      <c r="X62" s="75"/>
      <c r="Y62" s="133"/>
      <c r="Z62" s="135">
        <f t="shared" si="0"/>
        <v>0</v>
      </c>
    </row>
    <row r="63" spans="2:26" ht="12.9" thickBot="1" x14ac:dyDescent="0.35">
      <c r="B63" s="153" t="s">
        <v>169</v>
      </c>
      <c r="C63" s="141">
        <v>53.8</v>
      </c>
      <c r="D63" s="28">
        <v>38.4</v>
      </c>
      <c r="E63" s="28"/>
      <c r="F63" s="28"/>
      <c r="G63" s="28"/>
      <c r="H63" s="28"/>
      <c r="I63" s="28">
        <v>7.2</v>
      </c>
      <c r="J63" s="28"/>
      <c r="K63" s="28"/>
      <c r="L63" s="28"/>
      <c r="M63" s="28"/>
      <c r="N63" s="28"/>
      <c r="O63" s="28"/>
      <c r="P63" s="28"/>
      <c r="Q63" s="28"/>
      <c r="R63" s="28"/>
      <c r="S63" s="28"/>
      <c r="T63" s="28"/>
      <c r="U63" s="28"/>
      <c r="V63" s="28"/>
      <c r="W63" s="28"/>
      <c r="X63" s="28"/>
      <c r="Y63" s="133"/>
      <c r="Z63" s="135">
        <f t="shared" si="0"/>
        <v>99.399999999999991</v>
      </c>
    </row>
    <row r="64" spans="2:26" ht="12.9" thickBot="1" x14ac:dyDescent="0.35">
      <c r="B64" s="148" t="s">
        <v>170</v>
      </c>
      <c r="C64" s="141">
        <v>45</v>
      </c>
      <c r="D64" s="28">
        <v>23.8</v>
      </c>
      <c r="E64" s="28">
        <v>0.8</v>
      </c>
      <c r="F64" s="28"/>
      <c r="G64" s="28"/>
      <c r="H64" s="28"/>
      <c r="I64" s="28">
        <v>10.4</v>
      </c>
      <c r="J64" s="28"/>
      <c r="K64" s="28"/>
      <c r="L64" s="28"/>
      <c r="M64" s="28"/>
      <c r="N64" s="28">
        <v>20</v>
      </c>
      <c r="O64" s="28"/>
      <c r="P64" s="28"/>
      <c r="Q64" s="28"/>
      <c r="R64" s="28"/>
      <c r="S64" s="28"/>
      <c r="T64" s="28"/>
      <c r="U64" s="28"/>
      <c r="V64" s="28"/>
      <c r="W64" s="28"/>
      <c r="X64" s="28"/>
      <c r="Y64" s="133"/>
      <c r="Z64" s="135">
        <f t="shared" si="0"/>
        <v>100</v>
      </c>
    </row>
    <row r="65" spans="2:26" ht="12.9" thickBot="1" x14ac:dyDescent="0.35">
      <c r="B65" s="148" t="s">
        <v>171</v>
      </c>
      <c r="C65" s="141">
        <v>50.35</v>
      </c>
      <c r="D65" s="28">
        <v>18.5</v>
      </c>
      <c r="E65" s="28">
        <v>4.5</v>
      </c>
      <c r="F65" s="28"/>
      <c r="G65" s="28"/>
      <c r="H65" s="28"/>
      <c r="I65" s="28">
        <v>8.5</v>
      </c>
      <c r="J65" s="28">
        <v>0.15</v>
      </c>
      <c r="K65" s="28"/>
      <c r="L65" s="28"/>
      <c r="M65" s="28"/>
      <c r="N65" s="28">
        <v>18</v>
      </c>
      <c r="O65" s="28"/>
      <c r="P65" s="28"/>
      <c r="Q65" s="28"/>
      <c r="R65" s="28"/>
      <c r="S65" s="28"/>
      <c r="T65" s="28"/>
      <c r="U65" s="28"/>
      <c r="V65" s="28"/>
      <c r="W65" s="28"/>
      <c r="X65" s="28"/>
      <c r="Y65" s="133"/>
      <c r="Z65" s="135">
        <f t="shared" si="0"/>
        <v>100</v>
      </c>
    </row>
    <row r="66" spans="2:26" ht="12.9" thickBot="1" x14ac:dyDescent="0.35">
      <c r="B66" s="153" t="s">
        <v>172</v>
      </c>
      <c r="C66" s="141">
        <v>59.5</v>
      </c>
      <c r="D66" s="28">
        <v>8.9</v>
      </c>
      <c r="E66" s="28">
        <v>6.8</v>
      </c>
      <c r="F66" s="28"/>
      <c r="G66" s="28"/>
      <c r="H66" s="28"/>
      <c r="I66" s="28">
        <v>2.6</v>
      </c>
      <c r="J66" s="28">
        <v>2.4</v>
      </c>
      <c r="K66" s="28"/>
      <c r="L66" s="28"/>
      <c r="M66" s="28"/>
      <c r="N66" s="28">
        <v>11.8</v>
      </c>
      <c r="O66" s="28">
        <v>8</v>
      </c>
      <c r="P66" s="28"/>
      <c r="Q66" s="28"/>
      <c r="R66" s="28"/>
      <c r="S66" s="28"/>
      <c r="T66" s="28"/>
      <c r="U66" s="28"/>
      <c r="V66" s="28"/>
      <c r="W66" s="28"/>
      <c r="X66" s="28"/>
      <c r="Y66" s="133"/>
      <c r="Z66" s="135">
        <f t="shared" si="0"/>
        <v>100</v>
      </c>
    </row>
    <row r="67" spans="2:26" ht="12.9" thickBot="1" x14ac:dyDescent="0.35">
      <c r="B67" s="147">
        <v>3249</v>
      </c>
      <c r="C67" s="141">
        <v>42.1</v>
      </c>
      <c r="D67" s="28">
        <v>28.9</v>
      </c>
      <c r="E67" s="28">
        <v>13.3</v>
      </c>
      <c r="F67" s="28"/>
      <c r="G67" s="28"/>
      <c r="H67" s="28"/>
      <c r="I67" s="28"/>
      <c r="J67" s="28"/>
      <c r="K67" s="28"/>
      <c r="L67" s="28"/>
      <c r="M67" s="28">
        <v>12.2</v>
      </c>
      <c r="N67" s="28">
        <v>3.5</v>
      </c>
      <c r="O67" s="28"/>
      <c r="P67" s="28"/>
      <c r="Q67" s="28"/>
      <c r="R67" s="28"/>
      <c r="S67" s="28"/>
      <c r="T67" s="28"/>
      <c r="U67" s="28"/>
      <c r="V67" s="28"/>
      <c r="W67" s="28"/>
      <c r="X67" s="28"/>
      <c r="Y67" s="133"/>
      <c r="Z67" s="135">
        <f>SUM(C67:Y67)</f>
        <v>100</v>
      </c>
    </row>
    <row r="68" spans="2:26" ht="12.9" thickBot="1" x14ac:dyDescent="0.35">
      <c r="B68" s="155">
        <v>3269</v>
      </c>
      <c r="C68" s="141">
        <v>51.23</v>
      </c>
      <c r="D68" s="28">
        <v>15.06</v>
      </c>
      <c r="E68" s="28">
        <v>12.4</v>
      </c>
      <c r="F68" s="28"/>
      <c r="G68" s="28"/>
      <c r="H68" s="28"/>
      <c r="I68" s="28">
        <v>10.97</v>
      </c>
      <c r="J68" s="28">
        <v>7.42</v>
      </c>
      <c r="K68" s="28"/>
      <c r="L68" s="28"/>
      <c r="M68" s="28"/>
      <c r="N68" s="28">
        <v>0.41</v>
      </c>
      <c r="O68" s="28"/>
      <c r="P68" s="28"/>
      <c r="Q68" s="28"/>
      <c r="R68" s="28"/>
      <c r="S68" s="28"/>
      <c r="T68" s="28"/>
      <c r="U68" s="28"/>
      <c r="V68" s="28"/>
      <c r="W68" s="28"/>
      <c r="X68" s="28"/>
      <c r="Y68" s="133"/>
      <c r="Z68" s="135">
        <f t="shared" si="0"/>
        <v>97.49</v>
      </c>
    </row>
    <row r="69" spans="2:26" ht="12.9" thickBot="1" x14ac:dyDescent="0.35">
      <c r="B69" s="153">
        <v>3221</v>
      </c>
      <c r="C69" s="141"/>
      <c r="D69" s="28">
        <v>55.4</v>
      </c>
      <c r="E69" s="28"/>
      <c r="F69" s="28"/>
      <c r="G69" s="28"/>
      <c r="H69" s="28"/>
      <c r="I69" s="28"/>
      <c r="J69" s="28"/>
      <c r="K69" s="28"/>
      <c r="L69" s="28"/>
      <c r="M69" s="28"/>
      <c r="N69" s="28">
        <v>44.6</v>
      </c>
      <c r="O69" s="28"/>
      <c r="P69" s="28"/>
      <c r="Q69" s="28"/>
      <c r="R69" s="28"/>
      <c r="S69" s="28"/>
      <c r="T69" s="28"/>
      <c r="U69" s="28"/>
      <c r="V69" s="28"/>
      <c r="W69" s="28"/>
      <c r="X69" s="28"/>
      <c r="Y69" s="133"/>
      <c r="Z69" s="135">
        <f t="shared" ref="Z69:Z111" si="2">SUM(C69:Y69)</f>
        <v>100</v>
      </c>
    </row>
    <row r="70" spans="2:26" ht="12.9" thickBot="1" x14ac:dyDescent="0.35">
      <c r="B70" s="147">
        <v>3185</v>
      </c>
      <c r="C70" s="141">
        <v>54.1</v>
      </c>
      <c r="D70" s="28">
        <v>38.200000000000003</v>
      </c>
      <c r="E70" s="28"/>
      <c r="F70" s="28"/>
      <c r="G70" s="28"/>
      <c r="H70" s="28"/>
      <c r="I70" s="28">
        <v>7.7</v>
      </c>
      <c r="J70" s="28"/>
      <c r="K70" s="28"/>
      <c r="L70" s="28"/>
      <c r="M70" s="28"/>
      <c r="N70" s="28"/>
      <c r="O70" s="28"/>
      <c r="P70" s="28"/>
      <c r="Q70" s="28"/>
      <c r="R70" s="28"/>
      <c r="S70" s="28"/>
      <c r="T70" s="28"/>
      <c r="U70" s="28"/>
      <c r="V70" s="28"/>
      <c r="W70" s="28"/>
      <c r="X70" s="28"/>
      <c r="Y70" s="133"/>
      <c r="Z70" s="135">
        <f t="shared" si="2"/>
        <v>100.00000000000001</v>
      </c>
    </row>
    <row r="71" spans="2:26" ht="12.9" thickBot="1" x14ac:dyDescent="0.35">
      <c r="B71" s="147" t="s">
        <v>173</v>
      </c>
      <c r="C71" s="141">
        <v>76.5</v>
      </c>
      <c r="D71" s="28"/>
      <c r="E71" s="28">
        <v>5.5</v>
      </c>
      <c r="F71" s="28"/>
      <c r="G71" s="28"/>
      <c r="H71" s="28"/>
      <c r="I71" s="28">
        <v>17</v>
      </c>
      <c r="J71" s="28"/>
      <c r="K71" s="28"/>
      <c r="L71" s="28"/>
      <c r="M71" s="28">
        <v>0.5</v>
      </c>
      <c r="N71" s="28"/>
      <c r="O71" s="28"/>
      <c r="P71" s="28"/>
      <c r="Q71" s="28"/>
      <c r="R71" s="28"/>
      <c r="S71" s="28"/>
      <c r="T71" s="28"/>
      <c r="U71" s="28"/>
      <c r="V71" s="28"/>
      <c r="W71" s="28"/>
      <c r="X71" s="28"/>
      <c r="Y71" s="133"/>
      <c r="Z71" s="135">
        <f t="shared" si="2"/>
        <v>99.5</v>
      </c>
    </row>
    <row r="72" spans="2:26" ht="12.9" thickBot="1" x14ac:dyDescent="0.35">
      <c r="B72" s="147" t="s">
        <v>174</v>
      </c>
      <c r="C72" s="141">
        <v>19</v>
      </c>
      <c r="D72" s="28">
        <v>29.8</v>
      </c>
      <c r="E72" s="28">
        <v>3.2</v>
      </c>
      <c r="F72" s="28"/>
      <c r="G72" s="28"/>
      <c r="H72" s="28"/>
      <c r="I72" s="28">
        <v>3</v>
      </c>
      <c r="J72" s="28">
        <v>3</v>
      </c>
      <c r="K72" s="28"/>
      <c r="L72" s="28"/>
      <c r="M72" s="28"/>
      <c r="N72" s="28"/>
      <c r="O72" s="28"/>
      <c r="P72" s="28"/>
      <c r="Q72" s="28">
        <v>42</v>
      </c>
      <c r="R72" s="28"/>
      <c r="S72" s="28"/>
      <c r="T72" s="28"/>
      <c r="U72" s="28"/>
      <c r="V72" s="28"/>
      <c r="W72" s="28"/>
      <c r="X72" s="28"/>
      <c r="Y72" s="133"/>
      <c r="Z72" s="135">
        <f t="shared" si="2"/>
        <v>100</v>
      </c>
    </row>
    <row r="73" spans="2:26" ht="12.9" thickBot="1" x14ac:dyDescent="0.35">
      <c r="B73" s="151" t="s">
        <v>61</v>
      </c>
      <c r="C73" s="141">
        <v>18.68</v>
      </c>
      <c r="D73" s="28">
        <v>27.47</v>
      </c>
      <c r="E73" s="28">
        <v>8.09</v>
      </c>
      <c r="F73" s="28">
        <v>0.05</v>
      </c>
      <c r="G73" s="28"/>
      <c r="H73" s="28"/>
      <c r="I73" s="28">
        <v>4</v>
      </c>
      <c r="J73" s="28">
        <v>1.4</v>
      </c>
      <c r="K73" s="28"/>
      <c r="L73" s="28"/>
      <c r="M73" s="28">
        <v>2.2999999999999998</v>
      </c>
      <c r="N73" s="28">
        <v>18.88</v>
      </c>
      <c r="O73" s="28">
        <v>0</v>
      </c>
      <c r="P73" s="28">
        <v>0</v>
      </c>
      <c r="Q73" s="28"/>
      <c r="R73" s="28">
        <v>0.17996000000000001</v>
      </c>
      <c r="S73" s="28"/>
      <c r="T73" s="28"/>
      <c r="U73" s="28"/>
      <c r="V73" s="28"/>
      <c r="W73" s="28"/>
      <c r="X73" s="28"/>
      <c r="Y73" s="133"/>
      <c r="Z73" s="135">
        <f t="shared" si="2"/>
        <v>81.049959999999984</v>
      </c>
    </row>
    <row r="74" spans="2:26" ht="12.9" thickBot="1" x14ac:dyDescent="0.35">
      <c r="B74" s="153" t="s">
        <v>150</v>
      </c>
      <c r="C74" s="141">
        <v>11.798</v>
      </c>
      <c r="D74" s="28">
        <v>24.494</v>
      </c>
      <c r="E74" s="28">
        <v>1.67</v>
      </c>
      <c r="F74" s="28"/>
      <c r="G74" s="28"/>
      <c r="H74" s="28"/>
      <c r="I74" s="28">
        <v>3.7679999999999998</v>
      </c>
      <c r="J74" s="28"/>
      <c r="K74" s="28"/>
      <c r="L74" s="28"/>
      <c r="M74" s="28">
        <v>3.8980000000000001</v>
      </c>
      <c r="N74" s="28">
        <v>22.994</v>
      </c>
      <c r="O74" s="28">
        <v>0.45</v>
      </c>
      <c r="P74" s="28"/>
      <c r="Q74" s="28"/>
      <c r="R74" s="28">
        <v>0</v>
      </c>
      <c r="S74" s="28"/>
      <c r="T74" s="28"/>
      <c r="U74" s="28"/>
      <c r="V74" s="28"/>
      <c r="W74" s="28"/>
      <c r="X74" s="28"/>
      <c r="Y74" s="133"/>
      <c r="Z74" s="135">
        <f t="shared" si="2"/>
        <v>69.072000000000017</v>
      </c>
    </row>
    <row r="75" spans="2:26" ht="12.9" thickBot="1" x14ac:dyDescent="0.35">
      <c r="B75" s="147" t="s">
        <v>148</v>
      </c>
      <c r="C75" s="141">
        <v>19.84</v>
      </c>
      <c r="D75" s="28"/>
      <c r="E75" s="28">
        <v>1.44</v>
      </c>
      <c r="F75" s="28"/>
      <c r="G75" s="28"/>
      <c r="H75" s="28"/>
      <c r="I75" s="28">
        <v>6.82</v>
      </c>
      <c r="J75" s="28">
        <v>22.07</v>
      </c>
      <c r="K75" s="28"/>
      <c r="L75" s="28"/>
      <c r="M75" s="28">
        <v>6.64</v>
      </c>
      <c r="N75" s="28">
        <v>20.84</v>
      </c>
      <c r="O75" s="28"/>
      <c r="P75" s="28"/>
      <c r="Q75" s="28"/>
      <c r="R75" s="28">
        <v>15.692512000000002</v>
      </c>
      <c r="S75" s="28"/>
      <c r="T75" s="28"/>
      <c r="U75" s="28"/>
      <c r="V75" s="28"/>
      <c r="W75" s="28">
        <v>13.63</v>
      </c>
      <c r="X75" s="28"/>
      <c r="Y75" s="133"/>
      <c r="Z75" s="135">
        <f t="shared" si="2"/>
        <v>106.97251200000001</v>
      </c>
    </row>
    <row r="76" spans="2:26" ht="12.9" thickBot="1" x14ac:dyDescent="0.35">
      <c r="B76" s="150" t="s">
        <v>16</v>
      </c>
      <c r="C76" s="141">
        <v>74.73</v>
      </c>
      <c r="D76" s="28"/>
      <c r="E76" s="28">
        <v>14.28</v>
      </c>
      <c r="F76" s="28">
        <v>0.04</v>
      </c>
      <c r="G76" s="28"/>
      <c r="H76" s="28"/>
      <c r="I76" s="28">
        <v>2.95</v>
      </c>
      <c r="J76" s="28">
        <v>3.72</v>
      </c>
      <c r="K76" s="28"/>
      <c r="L76" s="28"/>
      <c r="M76" s="28">
        <v>0.11</v>
      </c>
      <c r="N76" s="28">
        <v>1.47</v>
      </c>
      <c r="O76" s="28"/>
      <c r="P76" s="28"/>
      <c r="Q76" s="28"/>
      <c r="R76" s="28">
        <v>0.35992000000000002</v>
      </c>
      <c r="S76" s="28"/>
      <c r="T76" s="28"/>
      <c r="U76" s="28"/>
      <c r="V76" s="28"/>
      <c r="W76" s="28"/>
      <c r="X76" s="28"/>
      <c r="Y76" s="133"/>
      <c r="Z76" s="135">
        <f t="shared" si="2"/>
        <v>97.659920000000014</v>
      </c>
    </row>
    <row r="77" spans="2:26" ht="12.9" thickBot="1" x14ac:dyDescent="0.35">
      <c r="B77" s="153" t="s">
        <v>95</v>
      </c>
      <c r="C77" s="141">
        <v>0.5</v>
      </c>
      <c r="D77" s="28">
        <v>47</v>
      </c>
      <c r="E77" s="28">
        <v>0.1</v>
      </c>
      <c r="F77" s="28"/>
      <c r="G77" s="28"/>
      <c r="H77" s="28"/>
      <c r="I77" s="28">
        <v>0.1</v>
      </c>
      <c r="J77" s="28">
        <v>0.01</v>
      </c>
      <c r="K77" s="28"/>
      <c r="L77" s="28"/>
      <c r="M77" s="28">
        <v>0.24</v>
      </c>
      <c r="N77" s="28">
        <v>26</v>
      </c>
      <c r="O77" s="28">
        <v>0.03</v>
      </c>
      <c r="P77" s="28"/>
      <c r="Q77" s="28"/>
      <c r="R77" s="28">
        <v>0</v>
      </c>
      <c r="S77" s="28"/>
      <c r="T77" s="28"/>
      <c r="U77" s="28"/>
      <c r="V77" s="28"/>
      <c r="W77" s="28"/>
      <c r="X77" s="28"/>
      <c r="Y77" s="133"/>
      <c r="Z77" s="135">
        <f t="shared" si="2"/>
        <v>73.98</v>
      </c>
    </row>
    <row r="78" spans="2:26" ht="12.9" thickBot="1" x14ac:dyDescent="0.35">
      <c r="B78" s="150" t="s">
        <v>96</v>
      </c>
      <c r="C78" s="141">
        <v>50</v>
      </c>
      <c r="D78" s="28">
        <v>20</v>
      </c>
      <c r="E78" s="28">
        <v>11</v>
      </c>
      <c r="F78" s="28">
        <v>0.5</v>
      </c>
      <c r="G78" s="28"/>
      <c r="H78" s="28"/>
      <c r="I78" s="28">
        <v>2.5</v>
      </c>
      <c r="J78" s="28">
        <v>3</v>
      </c>
      <c r="K78" s="28"/>
      <c r="L78" s="28"/>
      <c r="M78" s="28">
        <v>1</v>
      </c>
      <c r="N78" s="28">
        <v>9</v>
      </c>
      <c r="O78" s="28">
        <v>3</v>
      </c>
      <c r="P78" s="28"/>
      <c r="Q78" s="28"/>
      <c r="R78" s="28">
        <v>0</v>
      </c>
      <c r="S78" s="28"/>
      <c r="T78" s="28"/>
      <c r="U78" s="28"/>
      <c r="V78" s="28"/>
      <c r="W78" s="28"/>
      <c r="X78" s="28"/>
      <c r="Y78" s="133"/>
      <c r="Z78" s="135">
        <f t="shared" si="2"/>
        <v>100</v>
      </c>
    </row>
    <row r="79" spans="2:26" ht="12.9" thickBot="1" x14ac:dyDescent="0.35">
      <c r="B79" s="155" t="s">
        <v>97</v>
      </c>
      <c r="C79" s="141"/>
      <c r="D79" s="28">
        <v>62.09</v>
      </c>
      <c r="E79" s="28"/>
      <c r="F79" s="28"/>
      <c r="G79" s="28"/>
      <c r="H79" s="28"/>
      <c r="I79" s="28"/>
      <c r="J79" s="28"/>
      <c r="K79" s="28"/>
      <c r="L79" s="28"/>
      <c r="M79" s="28"/>
      <c r="N79" s="28">
        <v>16.600000000000001</v>
      </c>
      <c r="O79" s="28"/>
      <c r="P79" s="28"/>
      <c r="Q79" s="28"/>
      <c r="R79" s="28">
        <v>0</v>
      </c>
      <c r="S79" s="28"/>
      <c r="T79" s="28"/>
      <c r="U79" s="28"/>
      <c r="V79" s="28"/>
      <c r="W79" s="28"/>
      <c r="X79" s="28"/>
      <c r="Y79" s="133"/>
      <c r="Z79" s="135">
        <f t="shared" si="2"/>
        <v>78.69</v>
      </c>
    </row>
    <row r="80" spans="2:26" ht="12.9" thickBot="1" x14ac:dyDescent="0.35">
      <c r="B80" s="149" t="s">
        <v>60</v>
      </c>
      <c r="C80" s="141">
        <v>0.23</v>
      </c>
      <c r="D80" s="28">
        <v>13.42</v>
      </c>
      <c r="E80" s="28">
        <v>0.05</v>
      </c>
      <c r="F80" s="28"/>
      <c r="G80" s="28"/>
      <c r="H80" s="28"/>
      <c r="I80" s="28">
        <v>20.27</v>
      </c>
      <c r="J80" s="28">
        <v>0.02</v>
      </c>
      <c r="K80" s="28"/>
      <c r="L80" s="28"/>
      <c r="M80" s="28">
        <v>0.01</v>
      </c>
      <c r="N80" s="28">
        <v>0.01</v>
      </c>
      <c r="O80" s="28">
        <v>1E-3</v>
      </c>
      <c r="P80" s="28">
        <v>1.4E-3</v>
      </c>
      <c r="Q80" s="28"/>
      <c r="R80" s="28">
        <v>0</v>
      </c>
      <c r="S80" s="28"/>
      <c r="T80" s="28"/>
      <c r="U80" s="28"/>
      <c r="V80" s="28"/>
      <c r="W80" s="28"/>
      <c r="X80" s="28"/>
      <c r="Y80" s="133"/>
      <c r="Z80" s="135">
        <f t="shared" si="2"/>
        <v>34.012399999999992</v>
      </c>
    </row>
    <row r="81" spans="2:26" ht="12.9" thickBot="1" x14ac:dyDescent="0.35">
      <c r="B81" s="149" t="s">
        <v>37</v>
      </c>
      <c r="C81" s="141">
        <v>0.16</v>
      </c>
      <c r="D81" s="28">
        <v>16.98</v>
      </c>
      <c r="E81" s="28">
        <v>0.03</v>
      </c>
      <c r="F81" s="28">
        <v>0.01</v>
      </c>
      <c r="G81" s="28"/>
      <c r="H81" s="28"/>
      <c r="I81" s="28">
        <v>0.01</v>
      </c>
      <c r="J81" s="28">
        <v>0.02</v>
      </c>
      <c r="K81" s="28"/>
      <c r="L81" s="28"/>
      <c r="M81" s="28">
        <v>0.05</v>
      </c>
      <c r="N81" s="28">
        <v>0.04</v>
      </c>
      <c r="O81" s="28">
        <v>1.8E-3</v>
      </c>
      <c r="P81" s="28">
        <v>2.8999999999999998E-3</v>
      </c>
      <c r="Q81" s="28"/>
      <c r="R81" s="28">
        <v>7.1984000000000006E-2</v>
      </c>
      <c r="S81" s="28"/>
      <c r="T81" s="28"/>
      <c r="U81" s="28"/>
      <c r="V81" s="28"/>
      <c r="W81" s="28"/>
      <c r="X81" s="28"/>
      <c r="Y81" s="133"/>
      <c r="Z81" s="135">
        <f t="shared" si="2"/>
        <v>17.376684000000004</v>
      </c>
    </row>
    <row r="82" spans="2:26" ht="12.9" thickBot="1" x14ac:dyDescent="0.35">
      <c r="B82" s="155" t="s">
        <v>45</v>
      </c>
      <c r="C82" s="141">
        <v>75.47</v>
      </c>
      <c r="D82" s="28"/>
      <c r="E82" s="28">
        <v>16.100000000000001</v>
      </c>
      <c r="F82" s="28">
        <v>0.01</v>
      </c>
      <c r="G82" s="28"/>
      <c r="H82" s="28">
        <v>2.25</v>
      </c>
      <c r="I82" s="28">
        <v>0.28000000000000003</v>
      </c>
      <c r="J82" s="28">
        <v>0.15</v>
      </c>
      <c r="K82" s="28"/>
      <c r="L82" s="28"/>
      <c r="M82" s="28">
        <v>0.05</v>
      </c>
      <c r="N82" s="28">
        <v>0.11</v>
      </c>
      <c r="O82" s="28">
        <v>1.9000000000000002E-3</v>
      </c>
      <c r="P82" s="28">
        <v>5.0000000000000001E-4</v>
      </c>
      <c r="Q82" s="28"/>
      <c r="R82" s="28">
        <v>0.107976</v>
      </c>
      <c r="S82" s="28"/>
      <c r="T82" s="28"/>
      <c r="U82" s="28"/>
      <c r="V82" s="28"/>
      <c r="W82" s="28"/>
      <c r="X82" s="28"/>
      <c r="Y82" s="133"/>
      <c r="Z82" s="135">
        <f t="shared" si="2"/>
        <v>94.530376000000004</v>
      </c>
    </row>
    <row r="83" spans="2:26" ht="14.15" customHeight="1" thickBot="1" x14ac:dyDescent="0.35">
      <c r="B83" s="149" t="s">
        <v>106</v>
      </c>
      <c r="C83" s="141">
        <v>64.849999999999994</v>
      </c>
      <c r="D83" s="28"/>
      <c r="E83" s="28">
        <v>18.059999999999999</v>
      </c>
      <c r="F83" s="28"/>
      <c r="G83" s="28"/>
      <c r="H83" s="28"/>
      <c r="I83" s="28">
        <v>1.25</v>
      </c>
      <c r="J83" s="28">
        <v>13.18</v>
      </c>
      <c r="K83" s="28"/>
      <c r="L83" s="28"/>
      <c r="M83" s="28">
        <v>0.3</v>
      </c>
      <c r="N83" s="28">
        <v>0.14000000000000001</v>
      </c>
      <c r="O83" s="28"/>
      <c r="P83" s="28"/>
      <c r="Q83" s="28"/>
      <c r="R83" s="28">
        <v>0.12597200000000003</v>
      </c>
      <c r="S83" s="28"/>
      <c r="T83" s="28"/>
      <c r="U83" s="28"/>
      <c r="V83" s="28"/>
      <c r="W83" s="28"/>
      <c r="X83" s="28"/>
      <c r="Y83" s="133"/>
      <c r="Z83" s="135">
        <f t="shared" si="2"/>
        <v>97.905972000000006</v>
      </c>
    </row>
    <row r="84" spans="2:26" ht="12.9" thickBot="1" x14ac:dyDescent="0.35">
      <c r="B84" s="149" t="s">
        <v>41</v>
      </c>
      <c r="C84" s="141">
        <v>77.150000000000006</v>
      </c>
      <c r="D84" s="28"/>
      <c r="E84" s="28">
        <v>12.92</v>
      </c>
      <c r="F84" s="28">
        <v>0.37</v>
      </c>
      <c r="G84" s="28"/>
      <c r="H84" s="28"/>
      <c r="I84" s="28">
        <v>1.5</v>
      </c>
      <c r="J84" s="28">
        <v>4.9000000000000004</v>
      </c>
      <c r="K84" s="28"/>
      <c r="L84" s="28"/>
      <c r="M84" s="28">
        <v>7.0000000000000007E-2</v>
      </c>
      <c r="N84" s="28">
        <v>0.5</v>
      </c>
      <c r="O84" s="28"/>
      <c r="P84" s="28"/>
      <c r="Q84" s="28"/>
      <c r="R84" s="28">
        <v>0.41390800000000005</v>
      </c>
      <c r="S84" s="28"/>
      <c r="T84" s="28"/>
      <c r="U84" s="28"/>
      <c r="V84" s="28"/>
      <c r="W84" s="28"/>
      <c r="X84" s="28"/>
      <c r="Y84" s="133"/>
      <c r="Z84" s="135">
        <f t="shared" si="2"/>
        <v>97.823908000000017</v>
      </c>
    </row>
    <row r="85" spans="2:26" ht="12.9" thickBot="1" x14ac:dyDescent="0.35">
      <c r="B85" s="148" t="s">
        <v>175</v>
      </c>
      <c r="C85" s="141">
        <v>50.76</v>
      </c>
      <c r="D85" s="28"/>
      <c r="E85" s="28">
        <v>0.23</v>
      </c>
      <c r="F85" s="28">
        <v>0.03</v>
      </c>
      <c r="G85" s="28"/>
      <c r="H85" s="28"/>
      <c r="I85" s="28">
        <v>0.14000000000000001</v>
      </c>
      <c r="J85" s="28">
        <v>0.15</v>
      </c>
      <c r="K85" s="28"/>
      <c r="L85" s="28"/>
      <c r="M85" s="28">
        <v>30.93</v>
      </c>
      <c r="N85" s="28">
        <v>7.67</v>
      </c>
      <c r="O85" s="28"/>
      <c r="P85" s="28"/>
      <c r="Q85" s="28"/>
      <c r="R85" s="28">
        <v>0.107976</v>
      </c>
      <c r="S85" s="28"/>
      <c r="T85" s="28"/>
      <c r="U85" s="28"/>
      <c r="V85" s="28"/>
      <c r="W85" s="28"/>
      <c r="X85" s="28"/>
      <c r="Y85" s="133"/>
      <c r="Z85" s="135">
        <f t="shared" si="2"/>
        <v>90.01797599999999</v>
      </c>
    </row>
    <row r="86" spans="2:26" ht="13.3" customHeight="1" thickBot="1" x14ac:dyDescent="0.35">
      <c r="B86" s="149" t="s">
        <v>102</v>
      </c>
      <c r="C86" s="141">
        <v>62</v>
      </c>
      <c r="D86" s="28"/>
      <c r="E86" s="28">
        <v>0.5</v>
      </c>
      <c r="F86" s="28"/>
      <c r="G86" s="28"/>
      <c r="H86" s="28"/>
      <c r="I86" s="28"/>
      <c r="J86" s="28"/>
      <c r="K86" s="28"/>
      <c r="L86" s="28"/>
      <c r="M86" s="28">
        <v>31</v>
      </c>
      <c r="N86" s="28">
        <v>1</v>
      </c>
      <c r="O86" s="28"/>
      <c r="P86" s="28"/>
      <c r="Q86" s="28"/>
      <c r="R86" s="28">
        <v>0.89980000000000004</v>
      </c>
      <c r="S86" s="28"/>
      <c r="T86" s="28"/>
      <c r="U86" s="28"/>
      <c r="V86" s="28"/>
      <c r="W86" s="28"/>
      <c r="X86" s="28"/>
      <c r="Y86" s="133"/>
      <c r="Z86" s="135">
        <f t="shared" si="2"/>
        <v>95.399799999999999</v>
      </c>
    </row>
    <row r="87" spans="2:26" ht="13.75" customHeight="1" thickBot="1" x14ac:dyDescent="0.35">
      <c r="B87" s="146" t="s">
        <v>162</v>
      </c>
      <c r="C87" s="141">
        <v>69.599999999999994</v>
      </c>
      <c r="D87" s="28"/>
      <c r="E87" s="28">
        <v>16.239999999999998</v>
      </c>
      <c r="F87" s="28">
        <v>0.11</v>
      </c>
      <c r="G87" s="28"/>
      <c r="H87" s="28"/>
      <c r="I87" s="28">
        <v>2.1</v>
      </c>
      <c r="J87" s="28">
        <v>10.33</v>
      </c>
      <c r="K87" s="28"/>
      <c r="L87" s="28"/>
      <c r="M87" s="28">
        <v>0.08</v>
      </c>
      <c r="N87" s="28">
        <v>0.32</v>
      </c>
      <c r="O87" s="28"/>
      <c r="P87" s="28"/>
      <c r="Q87" s="28"/>
      <c r="R87" s="28">
        <v>0.46789600000000003</v>
      </c>
      <c r="S87" s="28"/>
      <c r="T87" s="28"/>
      <c r="U87" s="28"/>
      <c r="V87" s="28"/>
      <c r="W87" s="28"/>
      <c r="X87" s="28"/>
      <c r="Y87" s="133"/>
      <c r="Z87" s="135">
        <v>99.247895999999969</v>
      </c>
    </row>
    <row r="88" spans="2:26" ht="13.75" customHeight="1" thickBot="1" x14ac:dyDescent="0.5">
      <c r="B88" s="147" t="s">
        <v>17</v>
      </c>
      <c r="C88" s="141">
        <v>68.5</v>
      </c>
      <c r="D88" s="28"/>
      <c r="E88" s="28">
        <v>18.559999999999999</v>
      </c>
      <c r="F88" s="28"/>
      <c r="G88" s="28"/>
      <c r="H88" s="30"/>
      <c r="I88" s="28">
        <v>6.22</v>
      </c>
      <c r="J88" s="28">
        <v>4.6100000000000003</v>
      </c>
      <c r="K88" s="28"/>
      <c r="L88" s="28"/>
      <c r="M88" s="28">
        <v>0.01</v>
      </c>
      <c r="N88" s="28">
        <v>1.45</v>
      </c>
      <c r="O88" s="28"/>
      <c r="P88" s="28"/>
      <c r="Q88" s="28"/>
      <c r="R88" s="28">
        <v>0.12597200000000003</v>
      </c>
      <c r="S88" s="28"/>
      <c r="T88" s="28"/>
      <c r="U88" s="28"/>
      <c r="V88" s="28"/>
      <c r="W88" s="28"/>
      <c r="X88" s="28"/>
      <c r="Y88" s="133"/>
      <c r="Z88" s="135">
        <f t="shared" si="2"/>
        <v>99.475972000000013</v>
      </c>
    </row>
    <row r="89" spans="2:26" ht="12.9" thickBot="1" x14ac:dyDescent="0.35">
      <c r="B89" s="149" t="s">
        <v>42</v>
      </c>
      <c r="C89" s="141">
        <v>69.94</v>
      </c>
      <c r="D89" s="28"/>
      <c r="E89" s="28">
        <v>17.47</v>
      </c>
      <c r="F89" s="28">
        <v>0.02</v>
      </c>
      <c r="G89" s="28"/>
      <c r="H89" s="28"/>
      <c r="I89" s="28">
        <v>6.37</v>
      </c>
      <c r="J89" s="28">
        <v>3.81</v>
      </c>
      <c r="K89" s="28"/>
      <c r="L89" s="28"/>
      <c r="M89" s="28">
        <v>0.02</v>
      </c>
      <c r="N89" s="28">
        <v>1.38</v>
      </c>
      <c r="O89" s="28"/>
      <c r="P89" s="28"/>
      <c r="Q89" s="28"/>
      <c r="R89" s="28">
        <v>0.17996000000000001</v>
      </c>
      <c r="S89" s="28"/>
      <c r="T89" s="28"/>
      <c r="U89" s="28"/>
      <c r="V89" s="28"/>
      <c r="W89" s="28"/>
      <c r="X89" s="28"/>
      <c r="Y89" s="133"/>
      <c r="Z89" s="135">
        <f t="shared" si="2"/>
        <v>99.189959999999985</v>
      </c>
    </row>
    <row r="90" spans="2:26" ht="12.9" thickBot="1" x14ac:dyDescent="0.35">
      <c r="B90" s="149" t="s">
        <v>40</v>
      </c>
      <c r="C90" s="141">
        <v>68.12</v>
      </c>
      <c r="D90" s="28"/>
      <c r="E90" s="28">
        <v>17.62</v>
      </c>
      <c r="F90" s="28"/>
      <c r="G90" s="28"/>
      <c r="H90" s="28"/>
      <c r="I90" s="28">
        <v>3</v>
      </c>
      <c r="J90" s="28">
        <v>10.98</v>
      </c>
      <c r="K90" s="28"/>
      <c r="L90" s="28"/>
      <c r="M90" s="28"/>
      <c r="N90" s="28">
        <v>0.23</v>
      </c>
      <c r="O90" s="28"/>
      <c r="P90" s="28"/>
      <c r="Q90" s="28"/>
      <c r="R90" s="28">
        <v>8.9980000000000004E-2</v>
      </c>
      <c r="S90" s="28"/>
      <c r="T90" s="28"/>
      <c r="U90" s="28"/>
      <c r="V90" s="28"/>
      <c r="W90" s="28"/>
      <c r="X90" s="28"/>
      <c r="Y90" s="133"/>
      <c r="Z90" s="135">
        <f t="shared" si="2"/>
        <v>100.03998000000001</v>
      </c>
    </row>
    <row r="91" spans="2:26" ht="12.9" thickBot="1" x14ac:dyDescent="0.35">
      <c r="B91" s="151" t="s">
        <v>122</v>
      </c>
      <c r="C91" s="178">
        <v>56.7</v>
      </c>
      <c r="D91" s="179"/>
      <c r="E91" s="179">
        <v>15.4</v>
      </c>
      <c r="F91" s="179">
        <v>0.4</v>
      </c>
      <c r="G91" s="179"/>
      <c r="H91" s="179"/>
      <c r="I91" s="179">
        <v>0.5</v>
      </c>
      <c r="J91" s="179">
        <v>4.0999999999999996</v>
      </c>
      <c r="K91" s="179"/>
      <c r="L91" s="179"/>
      <c r="M91" s="179">
        <v>2.5</v>
      </c>
      <c r="N91" s="179">
        <v>8.5</v>
      </c>
      <c r="O91" s="179"/>
      <c r="P91" s="179"/>
      <c r="Q91" s="179"/>
      <c r="R91" s="179">
        <v>1.97</v>
      </c>
      <c r="S91" s="179"/>
      <c r="T91" s="179"/>
      <c r="U91" s="179"/>
      <c r="V91" s="179"/>
      <c r="W91" s="179"/>
      <c r="X91" s="179"/>
      <c r="Y91" s="180"/>
      <c r="Z91" s="135">
        <f>SUM(C91:Y91)</f>
        <v>90.070000000000007</v>
      </c>
    </row>
    <row r="92" spans="2:26" ht="12.9" thickBot="1" x14ac:dyDescent="0.35">
      <c r="B92" s="154" t="s">
        <v>112</v>
      </c>
      <c r="C92" s="141">
        <v>53.54</v>
      </c>
      <c r="D92" s="28"/>
      <c r="E92" s="28">
        <v>15.2</v>
      </c>
      <c r="F92" s="28">
        <v>0.3</v>
      </c>
      <c r="G92" s="28"/>
      <c r="H92" s="28"/>
      <c r="I92" s="28">
        <v>2.2000000000000002</v>
      </c>
      <c r="J92" s="28">
        <v>3.5</v>
      </c>
      <c r="K92" s="28"/>
      <c r="L92" s="28"/>
      <c r="M92" s="28">
        <v>3.9</v>
      </c>
      <c r="N92" s="28">
        <v>5.9</v>
      </c>
      <c r="O92" s="28"/>
      <c r="P92" s="28"/>
      <c r="Q92" s="28"/>
      <c r="R92" s="28">
        <v>8.08</v>
      </c>
      <c r="S92" s="28"/>
      <c r="T92" s="28"/>
      <c r="U92" s="28"/>
      <c r="V92" s="28"/>
      <c r="W92" s="28"/>
      <c r="X92" s="28"/>
      <c r="Y92" s="133"/>
      <c r="Z92" s="135">
        <f>SUM(C92:Y92)</f>
        <v>92.62</v>
      </c>
    </row>
    <row r="93" spans="2:26" ht="12.9" thickBot="1" x14ac:dyDescent="0.35">
      <c r="B93" s="147" t="s">
        <v>51</v>
      </c>
      <c r="C93" s="141">
        <v>46.9</v>
      </c>
      <c r="D93" s="28"/>
      <c r="E93" s="28">
        <v>38.200000000000003</v>
      </c>
      <c r="F93" s="28">
        <v>1.42</v>
      </c>
      <c r="G93" s="28"/>
      <c r="H93" s="28"/>
      <c r="I93" s="28">
        <v>0.04</v>
      </c>
      <c r="J93" s="28">
        <v>0</v>
      </c>
      <c r="K93" s="28"/>
      <c r="L93" s="28"/>
      <c r="M93" s="28">
        <v>0.57999999999999996</v>
      </c>
      <c r="N93" s="28">
        <v>0.43</v>
      </c>
      <c r="O93" s="28"/>
      <c r="P93" s="28"/>
      <c r="Q93" s="28"/>
      <c r="R93" s="28">
        <v>0.62985999999999998</v>
      </c>
      <c r="S93" s="28"/>
      <c r="T93" s="28"/>
      <c r="U93" s="28"/>
      <c r="V93" s="28"/>
      <c r="W93" s="28"/>
      <c r="X93" s="28"/>
      <c r="Y93" s="133"/>
      <c r="Z93" s="135">
        <f t="shared" si="2"/>
        <v>88.199860000000001</v>
      </c>
    </row>
    <row r="94" spans="2:26" ht="12.9" thickBot="1" x14ac:dyDescent="0.35">
      <c r="B94" s="145" t="s">
        <v>52</v>
      </c>
      <c r="C94" s="141">
        <v>46.7</v>
      </c>
      <c r="D94" s="28"/>
      <c r="E94" s="28">
        <v>35.4</v>
      </c>
      <c r="F94" s="28">
        <v>1.1299999999999999</v>
      </c>
      <c r="G94" s="28"/>
      <c r="H94" s="28"/>
      <c r="I94" s="28">
        <v>0.08</v>
      </c>
      <c r="J94" s="28">
        <v>0.53</v>
      </c>
      <c r="K94" s="28"/>
      <c r="L94" s="28"/>
      <c r="M94" s="28">
        <v>0.26</v>
      </c>
      <c r="N94" s="28">
        <v>0.48</v>
      </c>
      <c r="O94" s="28"/>
      <c r="P94" s="28"/>
      <c r="Q94" s="28"/>
      <c r="R94" s="28">
        <v>2.33948</v>
      </c>
      <c r="S94" s="28"/>
      <c r="T94" s="28"/>
      <c r="U94" s="28"/>
      <c r="V94" s="28"/>
      <c r="W94" s="28"/>
      <c r="X94" s="28"/>
      <c r="Y94" s="133"/>
      <c r="Z94" s="135">
        <f t="shared" si="2"/>
        <v>86.919479999999993</v>
      </c>
    </row>
    <row r="95" spans="2:26" ht="12.9" thickBot="1" x14ac:dyDescent="0.35">
      <c r="B95" s="158" t="s">
        <v>156</v>
      </c>
      <c r="C95" s="141">
        <v>50.42</v>
      </c>
      <c r="D95" s="28"/>
      <c r="E95" s="28">
        <v>35.502000000000002</v>
      </c>
      <c r="F95" s="29">
        <v>5.6000000000000001E-2</v>
      </c>
      <c r="G95" s="28"/>
      <c r="H95" s="28"/>
      <c r="I95" s="28"/>
      <c r="J95" s="28"/>
      <c r="K95" s="28"/>
      <c r="L95" s="28"/>
      <c r="M95" s="28"/>
      <c r="N95" s="28"/>
      <c r="O95" s="28"/>
      <c r="P95" s="28"/>
      <c r="Q95" s="28"/>
      <c r="R95" s="28">
        <v>0.39987112000000002</v>
      </c>
      <c r="S95" s="28"/>
      <c r="T95" s="28"/>
      <c r="U95" s="28"/>
      <c r="V95" s="28"/>
      <c r="W95" s="28"/>
      <c r="X95" s="28"/>
      <c r="Y95" s="134"/>
      <c r="Z95" s="135">
        <f>SUM(C95:Y95)</f>
        <v>86.377871119999995</v>
      </c>
    </row>
    <row r="96" spans="2:26" ht="12.9" thickBot="1" x14ac:dyDescent="0.35">
      <c r="B96" s="158" t="s">
        <v>103</v>
      </c>
      <c r="C96" s="141">
        <v>58.8</v>
      </c>
      <c r="D96" s="28"/>
      <c r="E96" s="28">
        <v>26.28</v>
      </c>
      <c r="F96" s="28">
        <v>1.48</v>
      </c>
      <c r="G96" s="28"/>
      <c r="H96" s="28"/>
      <c r="I96" s="28">
        <v>7.0000000000000007E-2</v>
      </c>
      <c r="J96" s="28">
        <v>0.32</v>
      </c>
      <c r="K96" s="28"/>
      <c r="L96" s="28"/>
      <c r="M96" s="28">
        <v>0.04</v>
      </c>
      <c r="N96" s="28">
        <v>0.09</v>
      </c>
      <c r="O96" s="28"/>
      <c r="P96" s="28"/>
      <c r="Q96" s="28"/>
      <c r="R96" s="28">
        <v>2.537436</v>
      </c>
      <c r="S96" s="28"/>
      <c r="T96" s="28"/>
      <c r="U96" s="28"/>
      <c r="V96" s="28"/>
      <c r="W96" s="28"/>
      <c r="X96" s="28"/>
      <c r="Y96" s="133"/>
      <c r="Z96" s="135">
        <f t="shared" si="2"/>
        <v>89.617435999999998</v>
      </c>
    </row>
    <row r="97" spans="2:26" ht="12.9" thickBot="1" x14ac:dyDescent="0.35">
      <c r="B97" s="145" t="s">
        <v>54</v>
      </c>
      <c r="C97" s="141">
        <v>53.96</v>
      </c>
      <c r="D97" s="28"/>
      <c r="E97" s="28">
        <v>29.34</v>
      </c>
      <c r="F97" s="28">
        <v>1.64</v>
      </c>
      <c r="G97" s="28"/>
      <c r="H97" s="28"/>
      <c r="I97" s="28">
        <v>0.12</v>
      </c>
      <c r="J97" s="28">
        <v>0.25</v>
      </c>
      <c r="K97" s="28"/>
      <c r="L97" s="28"/>
      <c r="M97" s="28">
        <v>0.3</v>
      </c>
      <c r="N97" s="28">
        <v>0.37</v>
      </c>
      <c r="O97" s="28"/>
      <c r="P97" s="28"/>
      <c r="Q97" s="28"/>
      <c r="R97" s="28">
        <v>1.7636080000000001</v>
      </c>
      <c r="S97" s="28"/>
      <c r="T97" s="28"/>
      <c r="U97" s="28"/>
      <c r="V97" s="28"/>
      <c r="W97" s="28"/>
      <c r="X97" s="28"/>
      <c r="Y97" s="133"/>
      <c r="Z97" s="135">
        <f t="shared" si="2"/>
        <v>87.743608000000009</v>
      </c>
    </row>
    <row r="98" spans="2:26" ht="12.9" thickBot="1" x14ac:dyDescent="0.35">
      <c r="B98" s="154" t="s">
        <v>53</v>
      </c>
      <c r="C98" s="141">
        <v>54.2</v>
      </c>
      <c r="D98" s="28"/>
      <c r="E98" s="28">
        <v>30.59</v>
      </c>
      <c r="F98" s="28">
        <v>2.3199999999999998</v>
      </c>
      <c r="G98" s="28"/>
      <c r="H98" s="28"/>
      <c r="I98" s="28">
        <v>0.11</v>
      </c>
      <c r="J98" s="28">
        <v>0.34</v>
      </c>
      <c r="K98" s="28"/>
      <c r="L98" s="28"/>
      <c r="M98" s="28">
        <v>0.18</v>
      </c>
      <c r="N98" s="28">
        <v>0.5</v>
      </c>
      <c r="O98" s="28"/>
      <c r="P98" s="28"/>
      <c r="Q98" s="28"/>
      <c r="R98" s="28">
        <v>1.403688</v>
      </c>
      <c r="S98" s="28"/>
      <c r="T98" s="28"/>
      <c r="U98" s="28"/>
      <c r="V98" s="28"/>
      <c r="W98" s="28"/>
      <c r="X98" s="28"/>
      <c r="Y98" s="133"/>
      <c r="Z98" s="135">
        <f t="shared" si="2"/>
        <v>89.643688000000012</v>
      </c>
    </row>
    <row r="99" spans="2:26" ht="12.9" thickBot="1" x14ac:dyDescent="0.35">
      <c r="B99" s="154" t="s">
        <v>55</v>
      </c>
      <c r="C99" s="141">
        <v>57.4</v>
      </c>
      <c r="D99" s="28"/>
      <c r="E99" s="28">
        <v>28.9</v>
      </c>
      <c r="F99" s="28">
        <v>1.7</v>
      </c>
      <c r="G99" s="28"/>
      <c r="H99" s="28"/>
      <c r="I99" s="28">
        <v>0.3</v>
      </c>
      <c r="J99" s="28">
        <v>0.9</v>
      </c>
      <c r="K99" s="28"/>
      <c r="L99" s="28"/>
      <c r="M99" s="28">
        <v>0.3</v>
      </c>
      <c r="N99" s="28">
        <v>0.5</v>
      </c>
      <c r="O99" s="28"/>
      <c r="P99" s="28"/>
      <c r="Q99" s="28"/>
      <c r="R99" s="28">
        <v>1.25972</v>
      </c>
      <c r="S99" s="28"/>
      <c r="T99" s="28"/>
      <c r="U99" s="28"/>
      <c r="V99" s="28"/>
      <c r="W99" s="28"/>
      <c r="X99" s="28"/>
      <c r="Y99" s="133"/>
      <c r="Z99" s="135">
        <f t="shared" si="2"/>
        <v>91.259720000000002</v>
      </c>
    </row>
    <row r="100" spans="2:26" ht="12.9" thickBot="1" x14ac:dyDescent="0.35">
      <c r="B100" s="154" t="s">
        <v>58</v>
      </c>
      <c r="C100" s="141">
        <v>58</v>
      </c>
      <c r="D100" s="28"/>
      <c r="E100" s="28">
        <v>14</v>
      </c>
      <c r="F100" s="28">
        <v>0.8</v>
      </c>
      <c r="G100" s="28"/>
      <c r="H100" s="28"/>
      <c r="I100" s="28">
        <v>0.8</v>
      </c>
      <c r="J100" s="28">
        <v>3.25</v>
      </c>
      <c r="K100" s="28"/>
      <c r="L100" s="28"/>
      <c r="M100" s="28">
        <v>2.2000000000000002</v>
      </c>
      <c r="N100" s="28">
        <v>6</v>
      </c>
      <c r="O100" s="28"/>
      <c r="P100" s="28"/>
      <c r="Q100" s="28"/>
      <c r="R100" s="28">
        <v>9.35792</v>
      </c>
      <c r="S100" s="28"/>
      <c r="T100" s="28"/>
      <c r="U100" s="28"/>
      <c r="V100" s="28"/>
      <c r="W100" s="28"/>
      <c r="X100" s="28"/>
      <c r="Y100" s="133"/>
      <c r="Z100" s="135">
        <f t="shared" si="2"/>
        <v>94.40791999999999</v>
      </c>
    </row>
    <row r="101" spans="2:26" ht="12.9" thickBot="1" x14ac:dyDescent="0.35">
      <c r="B101" s="154" t="s">
        <v>59</v>
      </c>
      <c r="C101" s="141">
        <v>57.56</v>
      </c>
      <c r="D101" s="28"/>
      <c r="E101" s="28">
        <v>18.899999999999999</v>
      </c>
      <c r="F101" s="28">
        <v>1</v>
      </c>
      <c r="G101" s="28"/>
      <c r="H101" s="28"/>
      <c r="I101" s="28">
        <v>0.46</v>
      </c>
      <c r="J101" s="28">
        <v>4.41</v>
      </c>
      <c r="K101" s="28"/>
      <c r="L101" s="28"/>
      <c r="M101" s="28">
        <v>1.8</v>
      </c>
      <c r="N101" s="28">
        <v>0.36</v>
      </c>
      <c r="O101" s="28"/>
      <c r="P101" s="28"/>
      <c r="Q101" s="28"/>
      <c r="R101" s="28">
        <v>14.738723999999999</v>
      </c>
      <c r="S101" s="28"/>
      <c r="T101" s="28"/>
      <c r="U101" s="28"/>
      <c r="V101" s="28"/>
      <c r="W101" s="28"/>
      <c r="X101" s="28"/>
      <c r="Y101" s="133"/>
      <c r="Z101" s="135">
        <f t="shared" si="2"/>
        <v>99.228724</v>
      </c>
    </row>
    <row r="102" spans="2:26" ht="12.9" thickBot="1" x14ac:dyDescent="0.35">
      <c r="B102" s="158" t="s">
        <v>176</v>
      </c>
      <c r="C102" s="141">
        <v>45.6</v>
      </c>
      <c r="D102" s="28"/>
      <c r="E102" s="28">
        <v>15.81</v>
      </c>
      <c r="F102" s="28">
        <v>0.8</v>
      </c>
      <c r="G102" s="28"/>
      <c r="H102" s="28"/>
      <c r="I102" s="28">
        <v>0.03</v>
      </c>
      <c r="J102" s="28">
        <v>2.63</v>
      </c>
      <c r="K102" s="28"/>
      <c r="L102" s="28"/>
      <c r="M102" s="28">
        <v>1.02</v>
      </c>
      <c r="N102" s="28">
        <v>0.13</v>
      </c>
      <c r="O102" s="28"/>
      <c r="P102" s="28"/>
      <c r="Q102" s="28"/>
      <c r="R102" s="28">
        <v>34.894244</v>
      </c>
      <c r="S102" s="28"/>
      <c r="T102" s="28"/>
      <c r="U102" s="28"/>
      <c r="V102" s="28"/>
      <c r="W102" s="28"/>
      <c r="X102" s="28"/>
      <c r="Y102" s="133"/>
      <c r="Z102" s="135">
        <f t="shared" si="2"/>
        <v>100.914244</v>
      </c>
    </row>
    <row r="103" spans="2:26" ht="12.9" thickBot="1" x14ac:dyDescent="0.35">
      <c r="B103" s="146" t="s">
        <v>57</v>
      </c>
      <c r="C103" s="141">
        <v>55.53</v>
      </c>
      <c r="D103" s="28"/>
      <c r="E103" s="28">
        <v>27.19</v>
      </c>
      <c r="F103" s="28">
        <v>1.98</v>
      </c>
      <c r="G103" s="28"/>
      <c r="H103" s="28"/>
      <c r="I103" s="28">
        <v>0.16</v>
      </c>
      <c r="J103" s="28">
        <v>1.27</v>
      </c>
      <c r="K103" s="28"/>
      <c r="L103" s="28"/>
      <c r="M103" s="28">
        <v>0.46</v>
      </c>
      <c r="N103" s="28">
        <v>0.2</v>
      </c>
      <c r="O103" s="28"/>
      <c r="P103" s="28"/>
      <c r="Q103" s="28"/>
      <c r="R103" s="28">
        <v>2.3574760000000001</v>
      </c>
      <c r="S103" s="28"/>
      <c r="T103" s="28"/>
      <c r="U103" s="28"/>
      <c r="V103" s="28"/>
      <c r="W103" s="28"/>
      <c r="X103" s="28"/>
      <c r="Y103" s="133"/>
      <c r="Z103" s="135">
        <f t="shared" si="2"/>
        <v>89.147475999999997</v>
      </c>
    </row>
    <row r="104" spans="2:26" ht="12.9" thickBot="1" x14ac:dyDescent="0.35">
      <c r="B104" s="158" t="s">
        <v>99</v>
      </c>
      <c r="C104" s="141">
        <v>57.76</v>
      </c>
      <c r="D104" s="28"/>
      <c r="E104" s="28">
        <v>25.21</v>
      </c>
      <c r="F104" s="28">
        <v>1.26</v>
      </c>
      <c r="G104" s="28"/>
      <c r="H104" s="28"/>
      <c r="I104" s="28">
        <v>0.25</v>
      </c>
      <c r="J104" s="28">
        <v>2.79</v>
      </c>
      <c r="K104" s="28"/>
      <c r="L104" s="28"/>
      <c r="M104" s="28">
        <v>0.71</v>
      </c>
      <c r="N104" s="28">
        <v>0.23</v>
      </c>
      <c r="O104" s="28">
        <v>1.37E-2</v>
      </c>
      <c r="P104" s="28">
        <v>5.2800000000000007E-2</v>
      </c>
      <c r="Q104" s="28"/>
      <c r="R104" s="28">
        <v>4.1210840000000006</v>
      </c>
      <c r="S104" s="28"/>
      <c r="T104" s="28"/>
      <c r="U104" s="28"/>
      <c r="V104" s="28"/>
      <c r="W104" s="28"/>
      <c r="X104" s="28"/>
      <c r="Y104" s="133"/>
      <c r="Z104" s="135">
        <f t="shared" si="2"/>
        <v>92.397584000000009</v>
      </c>
    </row>
    <row r="105" spans="2:26" ht="12.9" thickBot="1" x14ac:dyDescent="0.35">
      <c r="B105" s="158" t="s">
        <v>98</v>
      </c>
      <c r="C105" s="141">
        <v>54.61</v>
      </c>
      <c r="D105" s="28"/>
      <c r="E105" s="28">
        <v>30.91</v>
      </c>
      <c r="F105" s="28">
        <v>0.82</v>
      </c>
      <c r="G105" s="28"/>
      <c r="H105" s="28"/>
      <c r="I105" s="28">
        <v>0.03</v>
      </c>
      <c r="J105" s="28">
        <v>0.01</v>
      </c>
      <c r="K105" s="28"/>
      <c r="L105" s="28"/>
      <c r="M105" s="28">
        <v>0.97</v>
      </c>
      <c r="N105" s="28">
        <v>0.38</v>
      </c>
      <c r="O105" s="28"/>
      <c r="P105" s="28"/>
      <c r="Q105" s="28"/>
      <c r="R105" s="28">
        <v>2.6274160000000002</v>
      </c>
      <c r="S105" s="28"/>
      <c r="T105" s="28"/>
      <c r="U105" s="28"/>
      <c r="V105" s="28"/>
      <c r="W105" s="28"/>
      <c r="X105" s="28"/>
      <c r="Y105" s="133"/>
      <c r="Z105" s="135">
        <f t="shared" si="2"/>
        <v>90.357415999999986</v>
      </c>
    </row>
    <row r="106" spans="2:26" ht="12.9" thickBot="1" x14ac:dyDescent="0.35">
      <c r="B106" s="145" t="s">
        <v>50</v>
      </c>
      <c r="C106" s="141">
        <v>0.32</v>
      </c>
      <c r="D106" s="28"/>
      <c r="E106" s="28">
        <v>26.27</v>
      </c>
      <c r="F106" s="28"/>
      <c r="G106" s="28"/>
      <c r="H106" s="28"/>
      <c r="I106" s="28">
        <v>39.47</v>
      </c>
      <c r="J106" s="28">
        <v>0.04</v>
      </c>
      <c r="K106" s="28"/>
      <c r="L106" s="28"/>
      <c r="M106" s="28">
        <v>7.0000000000000007E-2</v>
      </c>
      <c r="N106" s="28">
        <v>0.74</v>
      </c>
      <c r="O106" s="28"/>
      <c r="P106" s="28"/>
      <c r="Q106" s="28"/>
      <c r="R106" s="28">
        <v>0.107976</v>
      </c>
      <c r="S106" s="28"/>
      <c r="T106" s="28"/>
      <c r="U106" s="28"/>
      <c r="V106" s="28"/>
      <c r="W106" s="28"/>
      <c r="X106" s="28"/>
      <c r="Y106" s="133"/>
      <c r="Z106" s="135">
        <f t="shared" si="2"/>
        <v>67.01797599999999</v>
      </c>
    </row>
    <row r="107" spans="2:26" ht="12.9" thickBot="1" x14ac:dyDescent="0.35">
      <c r="B107" s="159" t="s">
        <v>180</v>
      </c>
      <c r="C107" s="144">
        <v>1.06</v>
      </c>
      <c r="D107" s="60"/>
      <c r="E107" s="60">
        <v>0.23</v>
      </c>
      <c r="F107" s="28">
        <v>0.06</v>
      </c>
      <c r="G107" s="60"/>
      <c r="H107" s="60"/>
      <c r="I107" s="60">
        <v>0.16</v>
      </c>
      <c r="J107" s="60">
        <v>0.06</v>
      </c>
      <c r="K107" s="60"/>
      <c r="L107" s="60"/>
      <c r="M107" s="60">
        <v>0.04</v>
      </c>
      <c r="N107" s="60">
        <v>75.209999999999994</v>
      </c>
      <c r="O107" s="29"/>
      <c r="P107" s="29"/>
      <c r="Q107" s="29"/>
      <c r="R107" s="60">
        <v>0.12597200000000003</v>
      </c>
      <c r="S107" s="60"/>
      <c r="T107" s="60"/>
      <c r="U107" s="60"/>
      <c r="V107" s="60"/>
      <c r="W107" s="60"/>
      <c r="X107" s="60"/>
      <c r="Y107" s="133"/>
      <c r="Z107" s="135">
        <f t="shared" si="2"/>
        <v>76.945971999999998</v>
      </c>
    </row>
    <row r="108" spans="2:26" ht="12.9" thickBot="1" x14ac:dyDescent="0.35">
      <c r="B108" s="158" t="s">
        <v>146</v>
      </c>
      <c r="C108" s="141"/>
      <c r="D108" s="75"/>
      <c r="E108" s="28"/>
      <c r="F108" s="28"/>
      <c r="G108" s="28"/>
      <c r="H108" s="28"/>
      <c r="I108" s="28">
        <v>75</v>
      </c>
      <c r="J108" s="28"/>
      <c r="K108" s="28"/>
      <c r="L108" s="28"/>
      <c r="M108" s="28"/>
      <c r="N108" s="28"/>
      <c r="O108" s="28"/>
      <c r="P108" s="28"/>
      <c r="Q108" s="28"/>
      <c r="R108" s="28"/>
      <c r="S108" s="28"/>
      <c r="T108" s="28"/>
      <c r="U108" s="28"/>
      <c r="V108" s="28"/>
      <c r="W108" s="28">
        <v>25</v>
      </c>
      <c r="X108" s="28"/>
      <c r="Y108" s="133"/>
      <c r="Z108" s="135">
        <f t="shared" si="2"/>
        <v>100</v>
      </c>
    </row>
    <row r="109" spans="2:26" ht="12.9" thickBot="1" x14ac:dyDescent="0.35">
      <c r="B109" s="158" t="s">
        <v>181</v>
      </c>
      <c r="C109" s="141">
        <v>98.54</v>
      </c>
      <c r="D109" s="75"/>
      <c r="E109" s="28">
        <v>0.42</v>
      </c>
      <c r="F109" s="28">
        <v>0.06</v>
      </c>
      <c r="G109" s="28"/>
      <c r="H109" s="28"/>
      <c r="I109" s="28"/>
      <c r="J109" s="28"/>
      <c r="K109" s="28"/>
      <c r="L109" s="28"/>
      <c r="M109" s="28">
        <v>0.01</v>
      </c>
      <c r="N109" s="28">
        <v>0.01</v>
      </c>
      <c r="O109" s="28"/>
      <c r="P109" s="28"/>
      <c r="Q109" s="28"/>
      <c r="R109" s="28">
        <v>0.107</v>
      </c>
      <c r="S109" s="28"/>
      <c r="T109" s="28"/>
      <c r="U109" s="28"/>
      <c r="V109" s="28"/>
      <c r="W109" s="28"/>
      <c r="X109" s="28"/>
      <c r="Y109" s="133"/>
      <c r="Z109" s="135">
        <v>99.14700000000002</v>
      </c>
    </row>
    <row r="110" spans="2:26" ht="12.9" thickBot="1" x14ac:dyDescent="0.35">
      <c r="B110" s="158" t="s">
        <v>136</v>
      </c>
      <c r="C110" s="141"/>
      <c r="D110" s="75"/>
      <c r="E110" s="28">
        <v>65.39</v>
      </c>
      <c r="F110" s="28"/>
      <c r="G110" s="28"/>
      <c r="H110" s="28"/>
      <c r="I110" s="28"/>
      <c r="J110" s="28"/>
      <c r="K110" s="28"/>
      <c r="L110" s="28"/>
      <c r="M110" s="28"/>
      <c r="N110" s="28"/>
      <c r="O110" s="28"/>
      <c r="P110" s="28"/>
      <c r="Q110" s="28"/>
      <c r="R110" s="28"/>
      <c r="S110" s="28"/>
      <c r="T110" s="28"/>
      <c r="U110" s="28"/>
      <c r="V110" s="28"/>
      <c r="W110" s="28"/>
      <c r="X110" s="28"/>
      <c r="Y110" s="133"/>
      <c r="Z110" s="135">
        <f t="shared" si="2"/>
        <v>65.39</v>
      </c>
    </row>
    <row r="111" spans="2:26" ht="12.9" thickBot="1" x14ac:dyDescent="0.35">
      <c r="B111" s="158" t="s">
        <v>177</v>
      </c>
      <c r="C111" s="141"/>
      <c r="D111" s="28"/>
      <c r="E111" s="28">
        <v>100</v>
      </c>
      <c r="F111" s="28"/>
      <c r="G111" s="28"/>
      <c r="H111" s="28"/>
      <c r="I111" s="28"/>
      <c r="J111" s="28"/>
      <c r="K111" s="28"/>
      <c r="L111" s="28"/>
      <c r="M111" s="28"/>
      <c r="N111" s="28"/>
      <c r="O111" s="28"/>
      <c r="P111" s="28"/>
      <c r="Q111" s="28"/>
      <c r="R111" s="28"/>
      <c r="S111" s="28"/>
      <c r="T111" s="28"/>
      <c r="U111" s="28"/>
      <c r="V111" s="28"/>
      <c r="W111" s="28"/>
      <c r="X111" s="28"/>
      <c r="Y111" s="133"/>
      <c r="Z111" s="135">
        <f t="shared" si="2"/>
        <v>100</v>
      </c>
    </row>
  </sheetData>
  <mergeCells count="2">
    <mergeCell ref="B2:B3"/>
    <mergeCell ref="Z2:Z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C1" s="236"/>
      <c r="D1" s="237"/>
      <c r="E1" s="237"/>
      <c r="H1" s="31"/>
    </row>
    <row r="2" spans="1:33" ht="33" customHeight="1" thickBot="1" x14ac:dyDescent="0.45">
      <c r="A2" s="31"/>
      <c r="B2" s="194" t="str">
        <f>Date!B2</f>
        <v>010123</v>
      </c>
      <c r="C2" s="244">
        <v>-5</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v>0</v>
      </c>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c r="C25" s="93"/>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B0382CA8-1C54-4846-A38E-D5795AEB98A2}">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21B34D30-547E-4C57-AD2F-7AC0D2AF96A7}">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E774A2E-81CB-43C1-A274-3EE3BB691D74}">
      <formula1>#REF!</formula1>
    </dataValidation>
    <dataValidation type="list" showInputMessage="1" showErrorMessage="1" sqref="B18:B33" xr:uid="{4B105247-3721-4C78-9EC7-94947C04B9ED}">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941987-00B4-4442-A9E7-8E6837878699}">
          <x14:formula1>
            <xm:f>'Chemical Analysis'!$AA$4:$AA$27</xm:f>
          </x14:formula1>
          <xm:sqref>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-6</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91E60676-2898-4F8E-A3F4-313643117FBA}">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A20E6972-547A-4DB8-9CC7-17CF085EE131}">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74123A-49F7-46CE-AF01-9DF0470D192D}">
      <formula1>#REF!</formula1>
    </dataValidation>
    <dataValidation type="list" showInputMessage="1" showErrorMessage="1" sqref="B18:B33" xr:uid="{022A1FC0-43C3-4AD5-8FB8-1B985B9D26C5}">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5B961D-6136-4740-8F08-3E55CDE40BAC}">
          <x14:formula1>
            <xm:f>'Chemical Analysis'!$AA$4:$AA$27</xm:f>
          </x14:formula1>
          <xm:sqref>G3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-7</v>
      </c>
      <c r="D2" s="271"/>
      <c r="E2" s="272"/>
      <c r="F2" s="247" t="s">
        <v>115</v>
      </c>
      <c r="G2" s="248"/>
      <c r="H2" s="34"/>
      <c r="AB2" s="35"/>
      <c r="AC2" s="2"/>
      <c r="AD2" s="19"/>
    </row>
    <row r="3" spans="1:33" ht="32.15" customHeight="1" thickBot="1" x14ac:dyDescent="0.8">
      <c r="A3" s="31"/>
      <c r="B3" s="255" t="s">
        <v>130</v>
      </c>
      <c r="C3" s="256"/>
      <c r="D3" s="218" t="s">
        <v>157</v>
      </c>
      <c r="E3" s="219"/>
      <c r="F3" s="36" t="s">
        <v>83</v>
      </c>
      <c r="G3" s="37">
        <v>10</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v>0</v>
      </c>
      <c r="C26" s="93">
        <v>0</v>
      </c>
      <c r="D26" s="97">
        <f t="shared" si="2"/>
        <v>0</v>
      </c>
      <c r="E26" s="98">
        <f t="shared" si="0"/>
        <v>0</v>
      </c>
      <c r="F26" s="97">
        <f t="shared" si="3"/>
        <v>0</v>
      </c>
      <c r="G26" s="98">
        <f t="shared" si="1"/>
        <v>0</v>
      </c>
      <c r="H26" s="31"/>
      <c r="I26" s="16"/>
      <c r="AC26" s="33"/>
      <c r="AE26" s="49"/>
    </row>
    <row r="27" spans="1:31" ht="20.25" customHeight="1" x14ac:dyDescent="0.5">
      <c r="A27" s="31"/>
      <c r="B27" s="92">
        <v>0</v>
      </c>
      <c r="C27" s="93">
        <v>0</v>
      </c>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1305</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C17F754A-40A6-4381-A6A5-5BC2ACC71A45}">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64396DF2-D99E-4617-9942-B3CB21DB0412}">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78F92E5-5974-496B-AA45-30D80DA50E95}">
      <formula1>#REF!</formula1>
    </dataValidation>
    <dataValidation type="list" showInputMessage="1" showErrorMessage="1" sqref="B18:B33" xr:uid="{68AA4B15-C4DF-4061-A102-3A85BF1C4B63}">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B9AC29-D4B1-44D5-B098-6759544E3A28}">
          <x14:formula1>
            <xm:f>'Chemical Analysis'!$AA$4:$AA$27</xm:f>
          </x14:formula1>
          <xm:sqref>G3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65"/>
  <sheetViews>
    <sheetView showGridLines="0" showZeros="0" zoomScaleNormal="100" workbookViewId="0">
      <selection activeCell="C18" sqref="C18"/>
    </sheetView>
  </sheetViews>
  <sheetFormatPr defaultRowHeight="20.149999999999999" x14ac:dyDescent="0.5"/>
  <cols>
    <col min="1" max="1" width="17.3046875" style="33" customWidth="1"/>
    <col min="2" max="2" width="29.3046875" style="33" customWidth="1"/>
    <col min="3" max="3" width="22.3046875" style="59" customWidth="1"/>
    <col min="4" max="4" width="25.3046875" style="59" bestFit="1" customWidth="1"/>
    <col min="5" max="5" width="17.3046875" style="59" customWidth="1"/>
    <col min="6" max="6" width="25.3046875" style="59" bestFit="1" customWidth="1"/>
    <col min="7" max="7" width="28.3046875" style="33" bestFit="1" customWidth="1"/>
    <col min="8" max="8" width="7.53515625" style="33" bestFit="1" customWidth="1"/>
    <col min="9" max="9" width="7.07421875" bestFit="1" customWidth="1"/>
    <col min="10" max="10" width="6.69140625" bestFit="1" customWidth="1"/>
    <col min="11" max="11" width="8" bestFit="1" customWidth="1"/>
    <col min="12" max="13" width="6.69140625" bestFit="1" customWidth="1"/>
    <col min="14" max="15" width="8" bestFit="1" customWidth="1"/>
    <col min="16" max="16" width="6.69140625" bestFit="1" customWidth="1"/>
    <col min="17" max="17" width="8" bestFit="1" customWidth="1"/>
    <col min="18" max="18" width="7.3046875" bestFit="1" customWidth="1"/>
    <col min="19" max="19" width="6.69140625" bestFit="1" customWidth="1"/>
    <col min="20" max="21" width="8" bestFit="1" customWidth="1"/>
    <col min="22" max="24" width="8.3046875" bestFit="1" customWidth="1"/>
    <col min="25" max="25" width="7.07421875" bestFit="1" customWidth="1"/>
    <col min="26" max="26" width="16.07421875" customWidth="1"/>
    <col min="27" max="27" width="10.07421875" customWidth="1"/>
    <col min="28" max="28" width="14.3046875" customWidth="1"/>
    <col min="29" max="30" width="18.84375" customWidth="1"/>
    <col min="31" max="31" width="14.69140625" style="33" customWidth="1"/>
    <col min="32" max="241" width="8.84375" style="33"/>
    <col min="242" max="242" width="17.3046875" style="33" customWidth="1"/>
    <col min="243" max="243" width="30.69140625" style="33" customWidth="1"/>
    <col min="244" max="244" width="24.53515625" style="33" customWidth="1"/>
    <col min="245" max="245" width="30.53515625" style="33" customWidth="1"/>
    <col min="246" max="246" width="27.07421875" style="33" customWidth="1"/>
    <col min="247" max="247" width="34" style="33" customWidth="1"/>
    <col min="248" max="248" width="31.3046875" style="33" customWidth="1"/>
    <col min="249" max="249" width="82.07421875" style="33" customWidth="1"/>
    <col min="250" max="250" width="23.07421875" style="33" customWidth="1"/>
    <col min="251" max="251" width="14.69140625" style="33" customWidth="1"/>
    <col min="252" max="252" width="10.07421875" style="33" customWidth="1"/>
    <col min="253" max="253" width="15.84375" style="33" customWidth="1"/>
    <col min="254" max="254" width="9.84375" style="33" customWidth="1"/>
    <col min="255" max="255" width="14" style="33" customWidth="1"/>
    <col min="256" max="256" width="14.53515625" style="33" customWidth="1"/>
    <col min="257" max="257" width="9.53515625" style="33" customWidth="1"/>
    <col min="258" max="258" width="14.53515625" style="33" customWidth="1"/>
    <col min="259" max="260" width="16.3046875" style="33" customWidth="1"/>
    <col min="261" max="261" width="13.84375" style="33" customWidth="1"/>
    <col min="262" max="266" width="16.07421875" style="33" customWidth="1"/>
    <col min="267" max="267" width="14.3046875" style="33" customWidth="1"/>
    <col min="268" max="268" width="10.07421875" style="33" customWidth="1"/>
    <col min="269" max="269" width="14.3046875" style="33" customWidth="1"/>
    <col min="270" max="271" width="18.84375" style="33" customWidth="1"/>
    <col min="272" max="272" width="14.69140625" style="33" customWidth="1"/>
    <col min="273" max="273" width="9.3046875" style="33" customWidth="1"/>
    <col min="274" max="497" width="8.84375" style="33"/>
    <col min="498" max="498" width="17.3046875" style="33" customWidth="1"/>
    <col min="499" max="499" width="30.69140625" style="33" customWidth="1"/>
    <col min="500" max="500" width="24.53515625" style="33" customWidth="1"/>
    <col min="501" max="501" width="30.53515625" style="33" customWidth="1"/>
    <col min="502" max="502" width="27.07421875" style="33" customWidth="1"/>
    <col min="503" max="503" width="34" style="33" customWidth="1"/>
    <col min="504" max="504" width="31.3046875" style="33" customWidth="1"/>
    <col min="505" max="505" width="82.07421875" style="33" customWidth="1"/>
    <col min="506" max="506" width="23.07421875" style="33" customWidth="1"/>
    <col min="507" max="507" width="14.69140625" style="33" customWidth="1"/>
    <col min="508" max="508" width="10.07421875" style="33" customWidth="1"/>
    <col min="509" max="509" width="15.84375" style="33" customWidth="1"/>
    <col min="510" max="510" width="9.84375" style="33" customWidth="1"/>
    <col min="511" max="511" width="14" style="33" customWidth="1"/>
    <col min="512" max="512" width="14.53515625" style="33" customWidth="1"/>
    <col min="513" max="513" width="9.53515625" style="33" customWidth="1"/>
    <col min="514" max="514" width="14.53515625" style="33" customWidth="1"/>
    <col min="515" max="516" width="16.3046875" style="33" customWidth="1"/>
    <col min="517" max="517" width="13.84375" style="33" customWidth="1"/>
    <col min="518" max="522" width="16.07421875" style="33" customWidth="1"/>
    <col min="523" max="523" width="14.3046875" style="33" customWidth="1"/>
    <col min="524" max="524" width="10.07421875" style="33" customWidth="1"/>
    <col min="525" max="525" width="14.3046875" style="33" customWidth="1"/>
    <col min="526" max="527" width="18.84375" style="33" customWidth="1"/>
    <col min="528" max="528" width="14.69140625" style="33" customWidth="1"/>
    <col min="529" max="529" width="9.3046875" style="33" customWidth="1"/>
    <col min="530" max="753" width="8.84375" style="33"/>
    <col min="754" max="754" width="17.3046875" style="33" customWidth="1"/>
    <col min="755" max="755" width="30.69140625" style="33" customWidth="1"/>
    <col min="756" max="756" width="24.53515625" style="33" customWidth="1"/>
    <col min="757" max="757" width="30.53515625" style="33" customWidth="1"/>
    <col min="758" max="758" width="27.07421875" style="33" customWidth="1"/>
    <col min="759" max="759" width="34" style="33" customWidth="1"/>
    <col min="760" max="760" width="31.3046875" style="33" customWidth="1"/>
    <col min="761" max="761" width="82.07421875" style="33" customWidth="1"/>
    <col min="762" max="762" width="23.07421875" style="33" customWidth="1"/>
    <col min="763" max="763" width="14.69140625" style="33" customWidth="1"/>
    <col min="764" max="764" width="10.07421875" style="33" customWidth="1"/>
    <col min="765" max="765" width="15.84375" style="33" customWidth="1"/>
    <col min="766" max="766" width="9.84375" style="33" customWidth="1"/>
    <col min="767" max="767" width="14" style="33" customWidth="1"/>
    <col min="768" max="768" width="14.53515625" style="33" customWidth="1"/>
    <col min="769" max="769" width="9.53515625" style="33" customWidth="1"/>
    <col min="770" max="770" width="14.53515625" style="33" customWidth="1"/>
    <col min="771" max="772" width="16.3046875" style="33" customWidth="1"/>
    <col min="773" max="773" width="13.84375" style="33" customWidth="1"/>
    <col min="774" max="778" width="16.07421875" style="33" customWidth="1"/>
    <col min="779" max="779" width="14.3046875" style="33" customWidth="1"/>
    <col min="780" max="780" width="10.07421875" style="33" customWidth="1"/>
    <col min="781" max="781" width="14.3046875" style="33" customWidth="1"/>
    <col min="782" max="783" width="18.84375" style="33" customWidth="1"/>
    <col min="784" max="784" width="14.69140625" style="33" customWidth="1"/>
    <col min="785" max="785" width="9.3046875" style="33" customWidth="1"/>
    <col min="786" max="1009" width="8.84375" style="33"/>
    <col min="1010" max="1010" width="17.3046875" style="33" customWidth="1"/>
    <col min="1011" max="1011" width="30.69140625" style="33" customWidth="1"/>
    <col min="1012" max="1012" width="24.53515625" style="33" customWidth="1"/>
    <col min="1013" max="1013" width="30.53515625" style="33" customWidth="1"/>
    <col min="1014" max="1014" width="27.07421875" style="33" customWidth="1"/>
    <col min="1015" max="1015" width="34" style="33" customWidth="1"/>
    <col min="1016" max="1016" width="31.3046875" style="33" customWidth="1"/>
    <col min="1017" max="1017" width="82.07421875" style="33" customWidth="1"/>
    <col min="1018" max="1018" width="23.07421875" style="33" customWidth="1"/>
    <col min="1019" max="1019" width="14.69140625" style="33" customWidth="1"/>
    <col min="1020" max="1020" width="10.07421875" style="33" customWidth="1"/>
    <col min="1021" max="1021" width="15.84375" style="33" customWidth="1"/>
    <col min="1022" max="1022" width="9.84375" style="33" customWidth="1"/>
    <col min="1023" max="1023" width="14" style="33" customWidth="1"/>
    <col min="1024" max="1024" width="14.53515625" style="33" customWidth="1"/>
    <col min="1025" max="1025" width="9.53515625" style="33" customWidth="1"/>
    <col min="1026" max="1026" width="14.53515625" style="33" customWidth="1"/>
    <col min="1027" max="1028" width="16.3046875" style="33" customWidth="1"/>
    <col min="1029" max="1029" width="13.84375" style="33" customWidth="1"/>
    <col min="1030" max="1034" width="16.07421875" style="33" customWidth="1"/>
    <col min="1035" max="1035" width="14.3046875" style="33" customWidth="1"/>
    <col min="1036" max="1036" width="10.07421875" style="33" customWidth="1"/>
    <col min="1037" max="1037" width="14.3046875" style="33" customWidth="1"/>
    <col min="1038" max="1039" width="18.84375" style="33" customWidth="1"/>
    <col min="1040" max="1040" width="14.69140625" style="33" customWidth="1"/>
    <col min="1041" max="1041" width="9.3046875" style="33" customWidth="1"/>
    <col min="1042" max="1265" width="8.84375" style="33"/>
    <col min="1266" max="1266" width="17.3046875" style="33" customWidth="1"/>
    <col min="1267" max="1267" width="30.69140625" style="33" customWidth="1"/>
    <col min="1268" max="1268" width="24.53515625" style="33" customWidth="1"/>
    <col min="1269" max="1269" width="30.53515625" style="33" customWidth="1"/>
    <col min="1270" max="1270" width="27.07421875" style="33" customWidth="1"/>
    <col min="1271" max="1271" width="34" style="33" customWidth="1"/>
    <col min="1272" max="1272" width="31.3046875" style="33" customWidth="1"/>
    <col min="1273" max="1273" width="82.07421875" style="33" customWidth="1"/>
    <col min="1274" max="1274" width="23.07421875" style="33" customWidth="1"/>
    <col min="1275" max="1275" width="14.69140625" style="33" customWidth="1"/>
    <col min="1276" max="1276" width="10.07421875" style="33" customWidth="1"/>
    <col min="1277" max="1277" width="15.84375" style="33" customWidth="1"/>
    <col min="1278" max="1278" width="9.84375" style="33" customWidth="1"/>
    <col min="1279" max="1279" width="14" style="33" customWidth="1"/>
    <col min="1280" max="1280" width="14.53515625" style="33" customWidth="1"/>
    <col min="1281" max="1281" width="9.53515625" style="33" customWidth="1"/>
    <col min="1282" max="1282" width="14.53515625" style="33" customWidth="1"/>
    <col min="1283" max="1284" width="16.3046875" style="33" customWidth="1"/>
    <col min="1285" max="1285" width="13.84375" style="33" customWidth="1"/>
    <col min="1286" max="1290" width="16.07421875" style="33" customWidth="1"/>
    <col min="1291" max="1291" width="14.3046875" style="33" customWidth="1"/>
    <col min="1292" max="1292" width="10.07421875" style="33" customWidth="1"/>
    <col min="1293" max="1293" width="14.3046875" style="33" customWidth="1"/>
    <col min="1294" max="1295" width="18.84375" style="33" customWidth="1"/>
    <col min="1296" max="1296" width="14.69140625" style="33" customWidth="1"/>
    <col min="1297" max="1297" width="9.3046875" style="33" customWidth="1"/>
    <col min="1298" max="1521" width="8.84375" style="33"/>
    <col min="1522" max="1522" width="17.3046875" style="33" customWidth="1"/>
    <col min="1523" max="1523" width="30.69140625" style="33" customWidth="1"/>
    <col min="1524" max="1524" width="24.53515625" style="33" customWidth="1"/>
    <col min="1525" max="1525" width="30.53515625" style="33" customWidth="1"/>
    <col min="1526" max="1526" width="27.07421875" style="33" customWidth="1"/>
    <col min="1527" max="1527" width="34" style="33" customWidth="1"/>
    <col min="1528" max="1528" width="31.3046875" style="33" customWidth="1"/>
    <col min="1529" max="1529" width="82.07421875" style="33" customWidth="1"/>
    <col min="1530" max="1530" width="23.07421875" style="33" customWidth="1"/>
    <col min="1531" max="1531" width="14.69140625" style="33" customWidth="1"/>
    <col min="1532" max="1532" width="10.07421875" style="33" customWidth="1"/>
    <col min="1533" max="1533" width="15.84375" style="33" customWidth="1"/>
    <col min="1534" max="1534" width="9.84375" style="33" customWidth="1"/>
    <col min="1535" max="1535" width="14" style="33" customWidth="1"/>
    <col min="1536" max="1536" width="14.53515625" style="33" customWidth="1"/>
    <col min="1537" max="1537" width="9.53515625" style="33" customWidth="1"/>
    <col min="1538" max="1538" width="14.53515625" style="33" customWidth="1"/>
    <col min="1539" max="1540" width="16.3046875" style="33" customWidth="1"/>
    <col min="1541" max="1541" width="13.84375" style="33" customWidth="1"/>
    <col min="1542" max="1546" width="16.07421875" style="33" customWidth="1"/>
    <col min="1547" max="1547" width="14.3046875" style="33" customWidth="1"/>
    <col min="1548" max="1548" width="10.07421875" style="33" customWidth="1"/>
    <col min="1549" max="1549" width="14.3046875" style="33" customWidth="1"/>
    <col min="1550" max="1551" width="18.84375" style="33" customWidth="1"/>
    <col min="1552" max="1552" width="14.69140625" style="33" customWidth="1"/>
    <col min="1553" max="1553" width="9.3046875" style="33" customWidth="1"/>
    <col min="1554" max="1777" width="8.84375" style="33"/>
    <col min="1778" max="1778" width="17.3046875" style="33" customWidth="1"/>
    <col min="1779" max="1779" width="30.69140625" style="33" customWidth="1"/>
    <col min="1780" max="1780" width="24.53515625" style="33" customWidth="1"/>
    <col min="1781" max="1781" width="30.53515625" style="33" customWidth="1"/>
    <col min="1782" max="1782" width="27.07421875" style="33" customWidth="1"/>
    <col min="1783" max="1783" width="34" style="33" customWidth="1"/>
    <col min="1784" max="1784" width="31.3046875" style="33" customWidth="1"/>
    <col min="1785" max="1785" width="82.07421875" style="33" customWidth="1"/>
    <col min="1786" max="1786" width="23.07421875" style="33" customWidth="1"/>
    <col min="1787" max="1787" width="14.69140625" style="33" customWidth="1"/>
    <col min="1788" max="1788" width="10.07421875" style="33" customWidth="1"/>
    <col min="1789" max="1789" width="15.84375" style="33" customWidth="1"/>
    <col min="1790" max="1790" width="9.84375" style="33" customWidth="1"/>
    <col min="1791" max="1791" width="14" style="33" customWidth="1"/>
    <col min="1792" max="1792" width="14.53515625" style="33" customWidth="1"/>
    <col min="1793" max="1793" width="9.53515625" style="33" customWidth="1"/>
    <col min="1794" max="1794" width="14.53515625" style="33" customWidth="1"/>
    <col min="1795" max="1796" width="16.3046875" style="33" customWidth="1"/>
    <col min="1797" max="1797" width="13.84375" style="33" customWidth="1"/>
    <col min="1798" max="1802" width="16.07421875" style="33" customWidth="1"/>
    <col min="1803" max="1803" width="14.3046875" style="33" customWidth="1"/>
    <col min="1804" max="1804" width="10.07421875" style="33" customWidth="1"/>
    <col min="1805" max="1805" width="14.3046875" style="33" customWidth="1"/>
    <col min="1806" max="1807" width="18.84375" style="33" customWidth="1"/>
    <col min="1808" max="1808" width="14.69140625" style="33" customWidth="1"/>
    <col min="1809" max="1809" width="9.3046875" style="33" customWidth="1"/>
    <col min="1810" max="2033" width="8.84375" style="33"/>
    <col min="2034" max="2034" width="17.3046875" style="33" customWidth="1"/>
    <col min="2035" max="2035" width="30.69140625" style="33" customWidth="1"/>
    <col min="2036" max="2036" width="24.53515625" style="33" customWidth="1"/>
    <col min="2037" max="2037" width="30.53515625" style="33" customWidth="1"/>
    <col min="2038" max="2038" width="27.07421875" style="33" customWidth="1"/>
    <col min="2039" max="2039" width="34" style="33" customWidth="1"/>
    <col min="2040" max="2040" width="31.3046875" style="33" customWidth="1"/>
    <col min="2041" max="2041" width="82.07421875" style="33" customWidth="1"/>
    <col min="2042" max="2042" width="23.07421875" style="33" customWidth="1"/>
    <col min="2043" max="2043" width="14.69140625" style="33" customWidth="1"/>
    <col min="2044" max="2044" width="10.07421875" style="33" customWidth="1"/>
    <col min="2045" max="2045" width="15.84375" style="33" customWidth="1"/>
    <col min="2046" max="2046" width="9.84375" style="33" customWidth="1"/>
    <col min="2047" max="2047" width="14" style="33" customWidth="1"/>
    <col min="2048" max="2048" width="14.53515625" style="33" customWidth="1"/>
    <col min="2049" max="2049" width="9.53515625" style="33" customWidth="1"/>
    <col min="2050" max="2050" width="14.53515625" style="33" customWidth="1"/>
    <col min="2051" max="2052" width="16.3046875" style="33" customWidth="1"/>
    <col min="2053" max="2053" width="13.84375" style="33" customWidth="1"/>
    <col min="2054" max="2058" width="16.07421875" style="33" customWidth="1"/>
    <col min="2059" max="2059" width="14.3046875" style="33" customWidth="1"/>
    <col min="2060" max="2060" width="10.07421875" style="33" customWidth="1"/>
    <col min="2061" max="2061" width="14.3046875" style="33" customWidth="1"/>
    <col min="2062" max="2063" width="18.84375" style="33" customWidth="1"/>
    <col min="2064" max="2064" width="14.69140625" style="33" customWidth="1"/>
    <col min="2065" max="2065" width="9.3046875" style="33" customWidth="1"/>
    <col min="2066" max="2289" width="8.84375" style="33"/>
    <col min="2290" max="2290" width="17.3046875" style="33" customWidth="1"/>
    <col min="2291" max="2291" width="30.69140625" style="33" customWidth="1"/>
    <col min="2292" max="2292" width="24.53515625" style="33" customWidth="1"/>
    <col min="2293" max="2293" width="30.53515625" style="33" customWidth="1"/>
    <col min="2294" max="2294" width="27.07421875" style="33" customWidth="1"/>
    <col min="2295" max="2295" width="34" style="33" customWidth="1"/>
    <col min="2296" max="2296" width="31.3046875" style="33" customWidth="1"/>
    <col min="2297" max="2297" width="82.07421875" style="33" customWidth="1"/>
    <col min="2298" max="2298" width="23.07421875" style="33" customWidth="1"/>
    <col min="2299" max="2299" width="14.69140625" style="33" customWidth="1"/>
    <col min="2300" max="2300" width="10.07421875" style="33" customWidth="1"/>
    <col min="2301" max="2301" width="15.84375" style="33" customWidth="1"/>
    <col min="2302" max="2302" width="9.84375" style="33" customWidth="1"/>
    <col min="2303" max="2303" width="14" style="33" customWidth="1"/>
    <col min="2304" max="2304" width="14.53515625" style="33" customWidth="1"/>
    <col min="2305" max="2305" width="9.53515625" style="33" customWidth="1"/>
    <col min="2306" max="2306" width="14.53515625" style="33" customWidth="1"/>
    <col min="2307" max="2308" width="16.3046875" style="33" customWidth="1"/>
    <col min="2309" max="2309" width="13.84375" style="33" customWidth="1"/>
    <col min="2310" max="2314" width="16.07421875" style="33" customWidth="1"/>
    <col min="2315" max="2315" width="14.3046875" style="33" customWidth="1"/>
    <col min="2316" max="2316" width="10.07421875" style="33" customWidth="1"/>
    <col min="2317" max="2317" width="14.3046875" style="33" customWidth="1"/>
    <col min="2318" max="2319" width="18.84375" style="33" customWidth="1"/>
    <col min="2320" max="2320" width="14.69140625" style="33" customWidth="1"/>
    <col min="2321" max="2321" width="9.3046875" style="33" customWidth="1"/>
    <col min="2322" max="2545" width="8.84375" style="33"/>
    <col min="2546" max="2546" width="17.3046875" style="33" customWidth="1"/>
    <col min="2547" max="2547" width="30.69140625" style="33" customWidth="1"/>
    <col min="2548" max="2548" width="24.53515625" style="33" customWidth="1"/>
    <col min="2549" max="2549" width="30.53515625" style="33" customWidth="1"/>
    <col min="2550" max="2550" width="27.07421875" style="33" customWidth="1"/>
    <col min="2551" max="2551" width="34" style="33" customWidth="1"/>
    <col min="2552" max="2552" width="31.3046875" style="33" customWidth="1"/>
    <col min="2553" max="2553" width="82.07421875" style="33" customWidth="1"/>
    <col min="2554" max="2554" width="23.07421875" style="33" customWidth="1"/>
    <col min="2555" max="2555" width="14.69140625" style="33" customWidth="1"/>
    <col min="2556" max="2556" width="10.07421875" style="33" customWidth="1"/>
    <col min="2557" max="2557" width="15.84375" style="33" customWidth="1"/>
    <col min="2558" max="2558" width="9.84375" style="33" customWidth="1"/>
    <col min="2559" max="2559" width="14" style="33" customWidth="1"/>
    <col min="2560" max="2560" width="14.53515625" style="33" customWidth="1"/>
    <col min="2561" max="2561" width="9.53515625" style="33" customWidth="1"/>
    <col min="2562" max="2562" width="14.53515625" style="33" customWidth="1"/>
    <col min="2563" max="2564" width="16.3046875" style="33" customWidth="1"/>
    <col min="2565" max="2565" width="13.84375" style="33" customWidth="1"/>
    <col min="2566" max="2570" width="16.07421875" style="33" customWidth="1"/>
    <col min="2571" max="2571" width="14.3046875" style="33" customWidth="1"/>
    <col min="2572" max="2572" width="10.07421875" style="33" customWidth="1"/>
    <col min="2573" max="2573" width="14.3046875" style="33" customWidth="1"/>
    <col min="2574" max="2575" width="18.84375" style="33" customWidth="1"/>
    <col min="2576" max="2576" width="14.69140625" style="33" customWidth="1"/>
    <col min="2577" max="2577" width="9.3046875" style="33" customWidth="1"/>
    <col min="2578" max="2801" width="8.84375" style="33"/>
    <col min="2802" max="2802" width="17.3046875" style="33" customWidth="1"/>
    <col min="2803" max="2803" width="30.69140625" style="33" customWidth="1"/>
    <col min="2804" max="2804" width="24.53515625" style="33" customWidth="1"/>
    <col min="2805" max="2805" width="30.53515625" style="33" customWidth="1"/>
    <col min="2806" max="2806" width="27.07421875" style="33" customWidth="1"/>
    <col min="2807" max="2807" width="34" style="33" customWidth="1"/>
    <col min="2808" max="2808" width="31.3046875" style="33" customWidth="1"/>
    <col min="2809" max="2809" width="82.07421875" style="33" customWidth="1"/>
    <col min="2810" max="2810" width="23.07421875" style="33" customWidth="1"/>
    <col min="2811" max="2811" width="14.69140625" style="33" customWidth="1"/>
    <col min="2812" max="2812" width="10.07421875" style="33" customWidth="1"/>
    <col min="2813" max="2813" width="15.84375" style="33" customWidth="1"/>
    <col min="2814" max="2814" width="9.84375" style="33" customWidth="1"/>
    <col min="2815" max="2815" width="14" style="33" customWidth="1"/>
    <col min="2816" max="2816" width="14.53515625" style="33" customWidth="1"/>
    <col min="2817" max="2817" width="9.53515625" style="33" customWidth="1"/>
    <col min="2818" max="2818" width="14.53515625" style="33" customWidth="1"/>
    <col min="2819" max="2820" width="16.3046875" style="33" customWidth="1"/>
    <col min="2821" max="2821" width="13.84375" style="33" customWidth="1"/>
    <col min="2822" max="2826" width="16.07421875" style="33" customWidth="1"/>
    <col min="2827" max="2827" width="14.3046875" style="33" customWidth="1"/>
    <col min="2828" max="2828" width="10.07421875" style="33" customWidth="1"/>
    <col min="2829" max="2829" width="14.3046875" style="33" customWidth="1"/>
    <col min="2830" max="2831" width="18.84375" style="33" customWidth="1"/>
    <col min="2832" max="2832" width="14.69140625" style="33" customWidth="1"/>
    <col min="2833" max="2833" width="9.3046875" style="33" customWidth="1"/>
    <col min="2834" max="3057" width="8.84375" style="33"/>
    <col min="3058" max="3058" width="17.3046875" style="33" customWidth="1"/>
    <col min="3059" max="3059" width="30.69140625" style="33" customWidth="1"/>
    <col min="3060" max="3060" width="24.53515625" style="33" customWidth="1"/>
    <col min="3061" max="3061" width="30.53515625" style="33" customWidth="1"/>
    <col min="3062" max="3062" width="27.07421875" style="33" customWidth="1"/>
    <col min="3063" max="3063" width="34" style="33" customWidth="1"/>
    <col min="3064" max="3064" width="31.3046875" style="33" customWidth="1"/>
    <col min="3065" max="3065" width="82.07421875" style="33" customWidth="1"/>
    <col min="3066" max="3066" width="23.07421875" style="33" customWidth="1"/>
    <col min="3067" max="3067" width="14.69140625" style="33" customWidth="1"/>
    <col min="3068" max="3068" width="10.07421875" style="33" customWidth="1"/>
    <col min="3069" max="3069" width="15.84375" style="33" customWidth="1"/>
    <col min="3070" max="3070" width="9.84375" style="33" customWidth="1"/>
    <col min="3071" max="3071" width="14" style="33" customWidth="1"/>
    <col min="3072" max="3072" width="14.53515625" style="33" customWidth="1"/>
    <col min="3073" max="3073" width="9.53515625" style="33" customWidth="1"/>
    <col min="3074" max="3074" width="14.53515625" style="33" customWidth="1"/>
    <col min="3075" max="3076" width="16.3046875" style="33" customWidth="1"/>
    <col min="3077" max="3077" width="13.84375" style="33" customWidth="1"/>
    <col min="3078" max="3082" width="16.07421875" style="33" customWidth="1"/>
    <col min="3083" max="3083" width="14.3046875" style="33" customWidth="1"/>
    <col min="3084" max="3084" width="10.07421875" style="33" customWidth="1"/>
    <col min="3085" max="3085" width="14.3046875" style="33" customWidth="1"/>
    <col min="3086" max="3087" width="18.84375" style="33" customWidth="1"/>
    <col min="3088" max="3088" width="14.69140625" style="33" customWidth="1"/>
    <col min="3089" max="3089" width="9.3046875" style="33" customWidth="1"/>
    <col min="3090" max="3313" width="8.84375" style="33"/>
    <col min="3314" max="3314" width="17.3046875" style="33" customWidth="1"/>
    <col min="3315" max="3315" width="30.69140625" style="33" customWidth="1"/>
    <col min="3316" max="3316" width="24.53515625" style="33" customWidth="1"/>
    <col min="3317" max="3317" width="30.53515625" style="33" customWidth="1"/>
    <col min="3318" max="3318" width="27.07421875" style="33" customWidth="1"/>
    <col min="3319" max="3319" width="34" style="33" customWidth="1"/>
    <col min="3320" max="3320" width="31.3046875" style="33" customWidth="1"/>
    <col min="3321" max="3321" width="82.07421875" style="33" customWidth="1"/>
    <col min="3322" max="3322" width="23.07421875" style="33" customWidth="1"/>
    <col min="3323" max="3323" width="14.69140625" style="33" customWidth="1"/>
    <col min="3324" max="3324" width="10.07421875" style="33" customWidth="1"/>
    <col min="3325" max="3325" width="15.84375" style="33" customWidth="1"/>
    <col min="3326" max="3326" width="9.84375" style="33" customWidth="1"/>
    <col min="3327" max="3327" width="14" style="33" customWidth="1"/>
    <col min="3328" max="3328" width="14.53515625" style="33" customWidth="1"/>
    <col min="3329" max="3329" width="9.53515625" style="33" customWidth="1"/>
    <col min="3330" max="3330" width="14.53515625" style="33" customWidth="1"/>
    <col min="3331" max="3332" width="16.3046875" style="33" customWidth="1"/>
    <col min="3333" max="3333" width="13.84375" style="33" customWidth="1"/>
    <col min="3334" max="3338" width="16.07421875" style="33" customWidth="1"/>
    <col min="3339" max="3339" width="14.3046875" style="33" customWidth="1"/>
    <col min="3340" max="3340" width="10.07421875" style="33" customWidth="1"/>
    <col min="3341" max="3341" width="14.3046875" style="33" customWidth="1"/>
    <col min="3342" max="3343" width="18.84375" style="33" customWidth="1"/>
    <col min="3344" max="3344" width="14.69140625" style="33" customWidth="1"/>
    <col min="3345" max="3345" width="9.3046875" style="33" customWidth="1"/>
    <col min="3346" max="3569" width="8.84375" style="33"/>
    <col min="3570" max="3570" width="17.3046875" style="33" customWidth="1"/>
    <col min="3571" max="3571" width="30.69140625" style="33" customWidth="1"/>
    <col min="3572" max="3572" width="24.53515625" style="33" customWidth="1"/>
    <col min="3573" max="3573" width="30.53515625" style="33" customWidth="1"/>
    <col min="3574" max="3574" width="27.07421875" style="33" customWidth="1"/>
    <col min="3575" max="3575" width="34" style="33" customWidth="1"/>
    <col min="3576" max="3576" width="31.3046875" style="33" customWidth="1"/>
    <col min="3577" max="3577" width="82.07421875" style="33" customWidth="1"/>
    <col min="3578" max="3578" width="23.07421875" style="33" customWidth="1"/>
    <col min="3579" max="3579" width="14.69140625" style="33" customWidth="1"/>
    <col min="3580" max="3580" width="10.07421875" style="33" customWidth="1"/>
    <col min="3581" max="3581" width="15.84375" style="33" customWidth="1"/>
    <col min="3582" max="3582" width="9.84375" style="33" customWidth="1"/>
    <col min="3583" max="3583" width="14" style="33" customWidth="1"/>
    <col min="3584" max="3584" width="14.53515625" style="33" customWidth="1"/>
    <col min="3585" max="3585" width="9.53515625" style="33" customWidth="1"/>
    <col min="3586" max="3586" width="14.53515625" style="33" customWidth="1"/>
    <col min="3587" max="3588" width="16.3046875" style="33" customWidth="1"/>
    <col min="3589" max="3589" width="13.84375" style="33" customWidth="1"/>
    <col min="3590" max="3594" width="16.07421875" style="33" customWidth="1"/>
    <col min="3595" max="3595" width="14.3046875" style="33" customWidth="1"/>
    <col min="3596" max="3596" width="10.07421875" style="33" customWidth="1"/>
    <col min="3597" max="3597" width="14.3046875" style="33" customWidth="1"/>
    <col min="3598" max="3599" width="18.84375" style="33" customWidth="1"/>
    <col min="3600" max="3600" width="14.69140625" style="33" customWidth="1"/>
    <col min="3601" max="3601" width="9.3046875" style="33" customWidth="1"/>
    <col min="3602" max="3825" width="8.84375" style="33"/>
    <col min="3826" max="3826" width="17.3046875" style="33" customWidth="1"/>
    <col min="3827" max="3827" width="30.69140625" style="33" customWidth="1"/>
    <col min="3828" max="3828" width="24.53515625" style="33" customWidth="1"/>
    <col min="3829" max="3829" width="30.53515625" style="33" customWidth="1"/>
    <col min="3830" max="3830" width="27.07421875" style="33" customWidth="1"/>
    <col min="3831" max="3831" width="34" style="33" customWidth="1"/>
    <col min="3832" max="3832" width="31.3046875" style="33" customWidth="1"/>
    <col min="3833" max="3833" width="82.07421875" style="33" customWidth="1"/>
    <col min="3834" max="3834" width="23.07421875" style="33" customWidth="1"/>
    <col min="3835" max="3835" width="14.69140625" style="33" customWidth="1"/>
    <col min="3836" max="3836" width="10.07421875" style="33" customWidth="1"/>
    <col min="3837" max="3837" width="15.84375" style="33" customWidth="1"/>
    <col min="3838" max="3838" width="9.84375" style="33" customWidth="1"/>
    <col min="3839" max="3839" width="14" style="33" customWidth="1"/>
    <col min="3840" max="3840" width="14.53515625" style="33" customWidth="1"/>
    <col min="3841" max="3841" width="9.53515625" style="33" customWidth="1"/>
    <col min="3842" max="3842" width="14.53515625" style="33" customWidth="1"/>
    <col min="3843" max="3844" width="16.3046875" style="33" customWidth="1"/>
    <col min="3845" max="3845" width="13.84375" style="33" customWidth="1"/>
    <col min="3846" max="3850" width="16.07421875" style="33" customWidth="1"/>
    <col min="3851" max="3851" width="14.3046875" style="33" customWidth="1"/>
    <col min="3852" max="3852" width="10.07421875" style="33" customWidth="1"/>
    <col min="3853" max="3853" width="14.3046875" style="33" customWidth="1"/>
    <col min="3854" max="3855" width="18.84375" style="33" customWidth="1"/>
    <col min="3856" max="3856" width="14.69140625" style="33" customWidth="1"/>
    <col min="3857" max="3857" width="9.3046875" style="33" customWidth="1"/>
    <col min="3858" max="4081" width="8.84375" style="33"/>
    <col min="4082" max="4082" width="17.3046875" style="33" customWidth="1"/>
    <col min="4083" max="4083" width="30.69140625" style="33" customWidth="1"/>
    <col min="4084" max="4084" width="24.53515625" style="33" customWidth="1"/>
    <col min="4085" max="4085" width="30.53515625" style="33" customWidth="1"/>
    <col min="4086" max="4086" width="27.07421875" style="33" customWidth="1"/>
    <col min="4087" max="4087" width="34" style="33" customWidth="1"/>
    <col min="4088" max="4088" width="31.3046875" style="33" customWidth="1"/>
    <col min="4089" max="4089" width="82.07421875" style="33" customWidth="1"/>
    <col min="4090" max="4090" width="23.07421875" style="33" customWidth="1"/>
    <col min="4091" max="4091" width="14.69140625" style="33" customWidth="1"/>
    <col min="4092" max="4092" width="10.07421875" style="33" customWidth="1"/>
    <col min="4093" max="4093" width="15.84375" style="33" customWidth="1"/>
    <col min="4094" max="4094" width="9.84375" style="33" customWidth="1"/>
    <col min="4095" max="4095" width="14" style="33" customWidth="1"/>
    <col min="4096" max="4096" width="14.53515625" style="33" customWidth="1"/>
    <col min="4097" max="4097" width="9.53515625" style="33" customWidth="1"/>
    <col min="4098" max="4098" width="14.53515625" style="33" customWidth="1"/>
    <col min="4099" max="4100" width="16.3046875" style="33" customWidth="1"/>
    <col min="4101" max="4101" width="13.84375" style="33" customWidth="1"/>
    <col min="4102" max="4106" width="16.07421875" style="33" customWidth="1"/>
    <col min="4107" max="4107" width="14.3046875" style="33" customWidth="1"/>
    <col min="4108" max="4108" width="10.07421875" style="33" customWidth="1"/>
    <col min="4109" max="4109" width="14.3046875" style="33" customWidth="1"/>
    <col min="4110" max="4111" width="18.84375" style="33" customWidth="1"/>
    <col min="4112" max="4112" width="14.69140625" style="33" customWidth="1"/>
    <col min="4113" max="4113" width="9.3046875" style="33" customWidth="1"/>
    <col min="4114" max="4337" width="8.84375" style="33"/>
    <col min="4338" max="4338" width="17.3046875" style="33" customWidth="1"/>
    <col min="4339" max="4339" width="30.69140625" style="33" customWidth="1"/>
    <col min="4340" max="4340" width="24.53515625" style="33" customWidth="1"/>
    <col min="4341" max="4341" width="30.53515625" style="33" customWidth="1"/>
    <col min="4342" max="4342" width="27.07421875" style="33" customWidth="1"/>
    <col min="4343" max="4343" width="34" style="33" customWidth="1"/>
    <col min="4344" max="4344" width="31.3046875" style="33" customWidth="1"/>
    <col min="4345" max="4345" width="82.07421875" style="33" customWidth="1"/>
    <col min="4346" max="4346" width="23.07421875" style="33" customWidth="1"/>
    <col min="4347" max="4347" width="14.69140625" style="33" customWidth="1"/>
    <col min="4348" max="4348" width="10.07421875" style="33" customWidth="1"/>
    <col min="4349" max="4349" width="15.84375" style="33" customWidth="1"/>
    <col min="4350" max="4350" width="9.84375" style="33" customWidth="1"/>
    <col min="4351" max="4351" width="14" style="33" customWidth="1"/>
    <col min="4352" max="4352" width="14.53515625" style="33" customWidth="1"/>
    <col min="4353" max="4353" width="9.53515625" style="33" customWidth="1"/>
    <col min="4354" max="4354" width="14.53515625" style="33" customWidth="1"/>
    <col min="4355" max="4356" width="16.3046875" style="33" customWidth="1"/>
    <col min="4357" max="4357" width="13.84375" style="33" customWidth="1"/>
    <col min="4358" max="4362" width="16.07421875" style="33" customWidth="1"/>
    <col min="4363" max="4363" width="14.3046875" style="33" customWidth="1"/>
    <col min="4364" max="4364" width="10.07421875" style="33" customWidth="1"/>
    <col min="4365" max="4365" width="14.3046875" style="33" customWidth="1"/>
    <col min="4366" max="4367" width="18.84375" style="33" customWidth="1"/>
    <col min="4368" max="4368" width="14.69140625" style="33" customWidth="1"/>
    <col min="4369" max="4369" width="9.3046875" style="33" customWidth="1"/>
    <col min="4370" max="4593" width="8.84375" style="33"/>
    <col min="4594" max="4594" width="17.3046875" style="33" customWidth="1"/>
    <col min="4595" max="4595" width="30.69140625" style="33" customWidth="1"/>
    <col min="4596" max="4596" width="24.53515625" style="33" customWidth="1"/>
    <col min="4597" max="4597" width="30.53515625" style="33" customWidth="1"/>
    <col min="4598" max="4598" width="27.07421875" style="33" customWidth="1"/>
    <col min="4599" max="4599" width="34" style="33" customWidth="1"/>
    <col min="4600" max="4600" width="31.3046875" style="33" customWidth="1"/>
    <col min="4601" max="4601" width="82.07421875" style="33" customWidth="1"/>
    <col min="4602" max="4602" width="23.07421875" style="33" customWidth="1"/>
    <col min="4603" max="4603" width="14.69140625" style="33" customWidth="1"/>
    <col min="4604" max="4604" width="10.07421875" style="33" customWidth="1"/>
    <col min="4605" max="4605" width="15.84375" style="33" customWidth="1"/>
    <col min="4606" max="4606" width="9.84375" style="33" customWidth="1"/>
    <col min="4607" max="4607" width="14" style="33" customWidth="1"/>
    <col min="4608" max="4608" width="14.53515625" style="33" customWidth="1"/>
    <col min="4609" max="4609" width="9.53515625" style="33" customWidth="1"/>
    <col min="4610" max="4610" width="14.53515625" style="33" customWidth="1"/>
    <col min="4611" max="4612" width="16.3046875" style="33" customWidth="1"/>
    <col min="4613" max="4613" width="13.84375" style="33" customWidth="1"/>
    <col min="4614" max="4618" width="16.07421875" style="33" customWidth="1"/>
    <col min="4619" max="4619" width="14.3046875" style="33" customWidth="1"/>
    <col min="4620" max="4620" width="10.07421875" style="33" customWidth="1"/>
    <col min="4621" max="4621" width="14.3046875" style="33" customWidth="1"/>
    <col min="4622" max="4623" width="18.84375" style="33" customWidth="1"/>
    <col min="4624" max="4624" width="14.69140625" style="33" customWidth="1"/>
    <col min="4625" max="4625" width="9.3046875" style="33" customWidth="1"/>
    <col min="4626" max="4849" width="8.84375" style="33"/>
    <col min="4850" max="4850" width="17.3046875" style="33" customWidth="1"/>
    <col min="4851" max="4851" width="30.69140625" style="33" customWidth="1"/>
    <col min="4852" max="4852" width="24.53515625" style="33" customWidth="1"/>
    <col min="4853" max="4853" width="30.53515625" style="33" customWidth="1"/>
    <col min="4854" max="4854" width="27.07421875" style="33" customWidth="1"/>
    <col min="4855" max="4855" width="34" style="33" customWidth="1"/>
    <col min="4856" max="4856" width="31.3046875" style="33" customWidth="1"/>
    <col min="4857" max="4857" width="82.07421875" style="33" customWidth="1"/>
    <col min="4858" max="4858" width="23.07421875" style="33" customWidth="1"/>
    <col min="4859" max="4859" width="14.69140625" style="33" customWidth="1"/>
    <col min="4860" max="4860" width="10.07421875" style="33" customWidth="1"/>
    <col min="4861" max="4861" width="15.84375" style="33" customWidth="1"/>
    <col min="4862" max="4862" width="9.84375" style="33" customWidth="1"/>
    <col min="4863" max="4863" width="14" style="33" customWidth="1"/>
    <col min="4864" max="4864" width="14.53515625" style="33" customWidth="1"/>
    <col min="4865" max="4865" width="9.53515625" style="33" customWidth="1"/>
    <col min="4866" max="4866" width="14.53515625" style="33" customWidth="1"/>
    <col min="4867" max="4868" width="16.3046875" style="33" customWidth="1"/>
    <col min="4869" max="4869" width="13.84375" style="33" customWidth="1"/>
    <col min="4870" max="4874" width="16.07421875" style="33" customWidth="1"/>
    <col min="4875" max="4875" width="14.3046875" style="33" customWidth="1"/>
    <col min="4876" max="4876" width="10.07421875" style="33" customWidth="1"/>
    <col min="4877" max="4877" width="14.3046875" style="33" customWidth="1"/>
    <col min="4878" max="4879" width="18.84375" style="33" customWidth="1"/>
    <col min="4880" max="4880" width="14.69140625" style="33" customWidth="1"/>
    <col min="4881" max="4881" width="9.3046875" style="33" customWidth="1"/>
    <col min="4882" max="5105" width="8.84375" style="33"/>
    <col min="5106" max="5106" width="17.3046875" style="33" customWidth="1"/>
    <col min="5107" max="5107" width="30.69140625" style="33" customWidth="1"/>
    <col min="5108" max="5108" width="24.53515625" style="33" customWidth="1"/>
    <col min="5109" max="5109" width="30.53515625" style="33" customWidth="1"/>
    <col min="5110" max="5110" width="27.07421875" style="33" customWidth="1"/>
    <col min="5111" max="5111" width="34" style="33" customWidth="1"/>
    <col min="5112" max="5112" width="31.3046875" style="33" customWidth="1"/>
    <col min="5113" max="5113" width="82.07421875" style="33" customWidth="1"/>
    <col min="5114" max="5114" width="23.07421875" style="33" customWidth="1"/>
    <col min="5115" max="5115" width="14.69140625" style="33" customWidth="1"/>
    <col min="5116" max="5116" width="10.07421875" style="33" customWidth="1"/>
    <col min="5117" max="5117" width="15.84375" style="33" customWidth="1"/>
    <col min="5118" max="5118" width="9.84375" style="33" customWidth="1"/>
    <col min="5119" max="5119" width="14" style="33" customWidth="1"/>
    <col min="5120" max="5120" width="14.53515625" style="33" customWidth="1"/>
    <col min="5121" max="5121" width="9.53515625" style="33" customWidth="1"/>
    <col min="5122" max="5122" width="14.53515625" style="33" customWidth="1"/>
    <col min="5123" max="5124" width="16.3046875" style="33" customWidth="1"/>
    <col min="5125" max="5125" width="13.84375" style="33" customWidth="1"/>
    <col min="5126" max="5130" width="16.07421875" style="33" customWidth="1"/>
    <col min="5131" max="5131" width="14.3046875" style="33" customWidth="1"/>
    <col min="5132" max="5132" width="10.07421875" style="33" customWidth="1"/>
    <col min="5133" max="5133" width="14.3046875" style="33" customWidth="1"/>
    <col min="5134" max="5135" width="18.84375" style="33" customWidth="1"/>
    <col min="5136" max="5136" width="14.69140625" style="33" customWidth="1"/>
    <col min="5137" max="5137" width="9.3046875" style="33" customWidth="1"/>
    <col min="5138" max="5361" width="8.84375" style="33"/>
    <col min="5362" max="5362" width="17.3046875" style="33" customWidth="1"/>
    <col min="5363" max="5363" width="30.69140625" style="33" customWidth="1"/>
    <col min="5364" max="5364" width="24.53515625" style="33" customWidth="1"/>
    <col min="5365" max="5365" width="30.53515625" style="33" customWidth="1"/>
    <col min="5366" max="5366" width="27.07421875" style="33" customWidth="1"/>
    <col min="5367" max="5367" width="34" style="33" customWidth="1"/>
    <col min="5368" max="5368" width="31.3046875" style="33" customWidth="1"/>
    <col min="5369" max="5369" width="82.07421875" style="33" customWidth="1"/>
    <col min="5370" max="5370" width="23.07421875" style="33" customWidth="1"/>
    <col min="5371" max="5371" width="14.69140625" style="33" customWidth="1"/>
    <col min="5372" max="5372" width="10.07421875" style="33" customWidth="1"/>
    <col min="5373" max="5373" width="15.84375" style="33" customWidth="1"/>
    <col min="5374" max="5374" width="9.84375" style="33" customWidth="1"/>
    <col min="5375" max="5375" width="14" style="33" customWidth="1"/>
    <col min="5376" max="5376" width="14.53515625" style="33" customWidth="1"/>
    <col min="5377" max="5377" width="9.53515625" style="33" customWidth="1"/>
    <col min="5378" max="5378" width="14.53515625" style="33" customWidth="1"/>
    <col min="5379" max="5380" width="16.3046875" style="33" customWidth="1"/>
    <col min="5381" max="5381" width="13.84375" style="33" customWidth="1"/>
    <col min="5382" max="5386" width="16.07421875" style="33" customWidth="1"/>
    <col min="5387" max="5387" width="14.3046875" style="33" customWidth="1"/>
    <col min="5388" max="5388" width="10.07421875" style="33" customWidth="1"/>
    <col min="5389" max="5389" width="14.3046875" style="33" customWidth="1"/>
    <col min="5390" max="5391" width="18.84375" style="33" customWidth="1"/>
    <col min="5392" max="5392" width="14.69140625" style="33" customWidth="1"/>
    <col min="5393" max="5393" width="9.3046875" style="33" customWidth="1"/>
    <col min="5394" max="5617" width="8.84375" style="33"/>
    <col min="5618" max="5618" width="17.3046875" style="33" customWidth="1"/>
    <col min="5619" max="5619" width="30.69140625" style="33" customWidth="1"/>
    <col min="5620" max="5620" width="24.53515625" style="33" customWidth="1"/>
    <col min="5621" max="5621" width="30.53515625" style="33" customWidth="1"/>
    <col min="5622" max="5622" width="27.07421875" style="33" customWidth="1"/>
    <col min="5623" max="5623" width="34" style="33" customWidth="1"/>
    <col min="5624" max="5624" width="31.3046875" style="33" customWidth="1"/>
    <col min="5625" max="5625" width="82.07421875" style="33" customWidth="1"/>
    <col min="5626" max="5626" width="23.07421875" style="33" customWidth="1"/>
    <col min="5627" max="5627" width="14.69140625" style="33" customWidth="1"/>
    <col min="5628" max="5628" width="10.07421875" style="33" customWidth="1"/>
    <col min="5629" max="5629" width="15.84375" style="33" customWidth="1"/>
    <col min="5630" max="5630" width="9.84375" style="33" customWidth="1"/>
    <col min="5631" max="5631" width="14" style="33" customWidth="1"/>
    <col min="5632" max="5632" width="14.53515625" style="33" customWidth="1"/>
    <col min="5633" max="5633" width="9.53515625" style="33" customWidth="1"/>
    <col min="5634" max="5634" width="14.53515625" style="33" customWidth="1"/>
    <col min="5635" max="5636" width="16.3046875" style="33" customWidth="1"/>
    <col min="5637" max="5637" width="13.84375" style="33" customWidth="1"/>
    <col min="5638" max="5642" width="16.07421875" style="33" customWidth="1"/>
    <col min="5643" max="5643" width="14.3046875" style="33" customWidth="1"/>
    <col min="5644" max="5644" width="10.07421875" style="33" customWidth="1"/>
    <col min="5645" max="5645" width="14.3046875" style="33" customWidth="1"/>
    <col min="5646" max="5647" width="18.84375" style="33" customWidth="1"/>
    <col min="5648" max="5648" width="14.69140625" style="33" customWidth="1"/>
    <col min="5649" max="5649" width="9.3046875" style="33" customWidth="1"/>
    <col min="5650" max="5873" width="8.84375" style="33"/>
    <col min="5874" max="5874" width="17.3046875" style="33" customWidth="1"/>
    <col min="5875" max="5875" width="30.69140625" style="33" customWidth="1"/>
    <col min="5876" max="5876" width="24.53515625" style="33" customWidth="1"/>
    <col min="5877" max="5877" width="30.53515625" style="33" customWidth="1"/>
    <col min="5878" max="5878" width="27.07421875" style="33" customWidth="1"/>
    <col min="5879" max="5879" width="34" style="33" customWidth="1"/>
    <col min="5880" max="5880" width="31.3046875" style="33" customWidth="1"/>
    <col min="5881" max="5881" width="82.07421875" style="33" customWidth="1"/>
    <col min="5882" max="5882" width="23.07421875" style="33" customWidth="1"/>
    <col min="5883" max="5883" width="14.69140625" style="33" customWidth="1"/>
    <col min="5884" max="5884" width="10.07421875" style="33" customWidth="1"/>
    <col min="5885" max="5885" width="15.84375" style="33" customWidth="1"/>
    <col min="5886" max="5886" width="9.84375" style="33" customWidth="1"/>
    <col min="5887" max="5887" width="14" style="33" customWidth="1"/>
    <col min="5888" max="5888" width="14.53515625" style="33" customWidth="1"/>
    <col min="5889" max="5889" width="9.53515625" style="33" customWidth="1"/>
    <col min="5890" max="5890" width="14.53515625" style="33" customWidth="1"/>
    <col min="5891" max="5892" width="16.3046875" style="33" customWidth="1"/>
    <col min="5893" max="5893" width="13.84375" style="33" customWidth="1"/>
    <col min="5894" max="5898" width="16.07421875" style="33" customWidth="1"/>
    <col min="5899" max="5899" width="14.3046875" style="33" customWidth="1"/>
    <col min="5900" max="5900" width="10.07421875" style="33" customWidth="1"/>
    <col min="5901" max="5901" width="14.3046875" style="33" customWidth="1"/>
    <col min="5902" max="5903" width="18.84375" style="33" customWidth="1"/>
    <col min="5904" max="5904" width="14.69140625" style="33" customWidth="1"/>
    <col min="5905" max="5905" width="9.3046875" style="33" customWidth="1"/>
    <col min="5906" max="6129" width="8.84375" style="33"/>
    <col min="6130" max="6130" width="17.3046875" style="33" customWidth="1"/>
    <col min="6131" max="6131" width="30.69140625" style="33" customWidth="1"/>
    <col min="6132" max="6132" width="24.53515625" style="33" customWidth="1"/>
    <col min="6133" max="6133" width="30.53515625" style="33" customWidth="1"/>
    <col min="6134" max="6134" width="27.07421875" style="33" customWidth="1"/>
    <col min="6135" max="6135" width="34" style="33" customWidth="1"/>
    <col min="6136" max="6136" width="31.3046875" style="33" customWidth="1"/>
    <col min="6137" max="6137" width="82.07421875" style="33" customWidth="1"/>
    <col min="6138" max="6138" width="23.07421875" style="33" customWidth="1"/>
    <col min="6139" max="6139" width="14.69140625" style="33" customWidth="1"/>
    <col min="6140" max="6140" width="10.07421875" style="33" customWidth="1"/>
    <col min="6141" max="6141" width="15.84375" style="33" customWidth="1"/>
    <col min="6142" max="6142" width="9.84375" style="33" customWidth="1"/>
    <col min="6143" max="6143" width="14" style="33" customWidth="1"/>
    <col min="6144" max="6144" width="14.53515625" style="33" customWidth="1"/>
    <col min="6145" max="6145" width="9.53515625" style="33" customWidth="1"/>
    <col min="6146" max="6146" width="14.53515625" style="33" customWidth="1"/>
    <col min="6147" max="6148" width="16.3046875" style="33" customWidth="1"/>
    <col min="6149" max="6149" width="13.84375" style="33" customWidth="1"/>
    <col min="6150" max="6154" width="16.07421875" style="33" customWidth="1"/>
    <col min="6155" max="6155" width="14.3046875" style="33" customWidth="1"/>
    <col min="6156" max="6156" width="10.07421875" style="33" customWidth="1"/>
    <col min="6157" max="6157" width="14.3046875" style="33" customWidth="1"/>
    <col min="6158" max="6159" width="18.84375" style="33" customWidth="1"/>
    <col min="6160" max="6160" width="14.69140625" style="33" customWidth="1"/>
    <col min="6161" max="6161" width="9.3046875" style="33" customWidth="1"/>
    <col min="6162" max="6385" width="8.84375" style="33"/>
    <col min="6386" max="6386" width="17.3046875" style="33" customWidth="1"/>
    <col min="6387" max="6387" width="30.69140625" style="33" customWidth="1"/>
    <col min="6388" max="6388" width="24.53515625" style="33" customWidth="1"/>
    <col min="6389" max="6389" width="30.53515625" style="33" customWidth="1"/>
    <col min="6390" max="6390" width="27.07421875" style="33" customWidth="1"/>
    <col min="6391" max="6391" width="34" style="33" customWidth="1"/>
    <col min="6392" max="6392" width="31.3046875" style="33" customWidth="1"/>
    <col min="6393" max="6393" width="82.07421875" style="33" customWidth="1"/>
    <col min="6394" max="6394" width="23.07421875" style="33" customWidth="1"/>
    <col min="6395" max="6395" width="14.69140625" style="33" customWidth="1"/>
    <col min="6396" max="6396" width="10.07421875" style="33" customWidth="1"/>
    <col min="6397" max="6397" width="15.84375" style="33" customWidth="1"/>
    <col min="6398" max="6398" width="9.84375" style="33" customWidth="1"/>
    <col min="6399" max="6399" width="14" style="33" customWidth="1"/>
    <col min="6400" max="6400" width="14.53515625" style="33" customWidth="1"/>
    <col min="6401" max="6401" width="9.53515625" style="33" customWidth="1"/>
    <col min="6402" max="6402" width="14.53515625" style="33" customWidth="1"/>
    <col min="6403" max="6404" width="16.3046875" style="33" customWidth="1"/>
    <col min="6405" max="6405" width="13.84375" style="33" customWidth="1"/>
    <col min="6406" max="6410" width="16.07421875" style="33" customWidth="1"/>
    <col min="6411" max="6411" width="14.3046875" style="33" customWidth="1"/>
    <col min="6412" max="6412" width="10.07421875" style="33" customWidth="1"/>
    <col min="6413" max="6413" width="14.3046875" style="33" customWidth="1"/>
    <col min="6414" max="6415" width="18.84375" style="33" customWidth="1"/>
    <col min="6416" max="6416" width="14.69140625" style="33" customWidth="1"/>
    <col min="6417" max="6417" width="9.3046875" style="33" customWidth="1"/>
    <col min="6418" max="6641" width="8.84375" style="33"/>
    <col min="6642" max="6642" width="17.3046875" style="33" customWidth="1"/>
    <col min="6643" max="6643" width="30.69140625" style="33" customWidth="1"/>
    <col min="6644" max="6644" width="24.53515625" style="33" customWidth="1"/>
    <col min="6645" max="6645" width="30.53515625" style="33" customWidth="1"/>
    <col min="6646" max="6646" width="27.07421875" style="33" customWidth="1"/>
    <col min="6647" max="6647" width="34" style="33" customWidth="1"/>
    <col min="6648" max="6648" width="31.3046875" style="33" customWidth="1"/>
    <col min="6649" max="6649" width="82.07421875" style="33" customWidth="1"/>
    <col min="6650" max="6650" width="23.07421875" style="33" customWidth="1"/>
    <col min="6651" max="6651" width="14.69140625" style="33" customWidth="1"/>
    <col min="6652" max="6652" width="10.07421875" style="33" customWidth="1"/>
    <col min="6653" max="6653" width="15.84375" style="33" customWidth="1"/>
    <col min="6654" max="6654" width="9.84375" style="33" customWidth="1"/>
    <col min="6655" max="6655" width="14" style="33" customWidth="1"/>
    <col min="6656" max="6656" width="14.53515625" style="33" customWidth="1"/>
    <col min="6657" max="6657" width="9.53515625" style="33" customWidth="1"/>
    <col min="6658" max="6658" width="14.53515625" style="33" customWidth="1"/>
    <col min="6659" max="6660" width="16.3046875" style="33" customWidth="1"/>
    <col min="6661" max="6661" width="13.84375" style="33" customWidth="1"/>
    <col min="6662" max="6666" width="16.07421875" style="33" customWidth="1"/>
    <col min="6667" max="6667" width="14.3046875" style="33" customWidth="1"/>
    <col min="6668" max="6668" width="10.07421875" style="33" customWidth="1"/>
    <col min="6669" max="6669" width="14.3046875" style="33" customWidth="1"/>
    <col min="6670" max="6671" width="18.84375" style="33" customWidth="1"/>
    <col min="6672" max="6672" width="14.69140625" style="33" customWidth="1"/>
    <col min="6673" max="6673" width="9.3046875" style="33" customWidth="1"/>
    <col min="6674" max="6897" width="8.84375" style="33"/>
    <col min="6898" max="6898" width="17.3046875" style="33" customWidth="1"/>
    <col min="6899" max="6899" width="30.69140625" style="33" customWidth="1"/>
    <col min="6900" max="6900" width="24.53515625" style="33" customWidth="1"/>
    <col min="6901" max="6901" width="30.53515625" style="33" customWidth="1"/>
    <col min="6902" max="6902" width="27.07421875" style="33" customWidth="1"/>
    <col min="6903" max="6903" width="34" style="33" customWidth="1"/>
    <col min="6904" max="6904" width="31.3046875" style="33" customWidth="1"/>
    <col min="6905" max="6905" width="82.07421875" style="33" customWidth="1"/>
    <col min="6906" max="6906" width="23.07421875" style="33" customWidth="1"/>
    <col min="6907" max="6907" width="14.69140625" style="33" customWidth="1"/>
    <col min="6908" max="6908" width="10.07421875" style="33" customWidth="1"/>
    <col min="6909" max="6909" width="15.84375" style="33" customWidth="1"/>
    <col min="6910" max="6910" width="9.84375" style="33" customWidth="1"/>
    <col min="6911" max="6911" width="14" style="33" customWidth="1"/>
    <col min="6912" max="6912" width="14.53515625" style="33" customWidth="1"/>
    <col min="6913" max="6913" width="9.53515625" style="33" customWidth="1"/>
    <col min="6914" max="6914" width="14.53515625" style="33" customWidth="1"/>
    <col min="6915" max="6916" width="16.3046875" style="33" customWidth="1"/>
    <col min="6917" max="6917" width="13.84375" style="33" customWidth="1"/>
    <col min="6918" max="6922" width="16.07421875" style="33" customWidth="1"/>
    <col min="6923" max="6923" width="14.3046875" style="33" customWidth="1"/>
    <col min="6924" max="6924" width="10.07421875" style="33" customWidth="1"/>
    <col min="6925" max="6925" width="14.3046875" style="33" customWidth="1"/>
    <col min="6926" max="6927" width="18.84375" style="33" customWidth="1"/>
    <col min="6928" max="6928" width="14.69140625" style="33" customWidth="1"/>
    <col min="6929" max="6929" width="9.3046875" style="33" customWidth="1"/>
    <col min="6930" max="7153" width="8.84375" style="33"/>
    <col min="7154" max="7154" width="17.3046875" style="33" customWidth="1"/>
    <col min="7155" max="7155" width="30.69140625" style="33" customWidth="1"/>
    <col min="7156" max="7156" width="24.53515625" style="33" customWidth="1"/>
    <col min="7157" max="7157" width="30.53515625" style="33" customWidth="1"/>
    <col min="7158" max="7158" width="27.07421875" style="33" customWidth="1"/>
    <col min="7159" max="7159" width="34" style="33" customWidth="1"/>
    <col min="7160" max="7160" width="31.3046875" style="33" customWidth="1"/>
    <col min="7161" max="7161" width="82.07421875" style="33" customWidth="1"/>
    <col min="7162" max="7162" width="23.07421875" style="33" customWidth="1"/>
    <col min="7163" max="7163" width="14.69140625" style="33" customWidth="1"/>
    <col min="7164" max="7164" width="10.07421875" style="33" customWidth="1"/>
    <col min="7165" max="7165" width="15.84375" style="33" customWidth="1"/>
    <col min="7166" max="7166" width="9.84375" style="33" customWidth="1"/>
    <col min="7167" max="7167" width="14" style="33" customWidth="1"/>
    <col min="7168" max="7168" width="14.53515625" style="33" customWidth="1"/>
    <col min="7169" max="7169" width="9.53515625" style="33" customWidth="1"/>
    <col min="7170" max="7170" width="14.53515625" style="33" customWidth="1"/>
    <col min="7171" max="7172" width="16.3046875" style="33" customWidth="1"/>
    <col min="7173" max="7173" width="13.84375" style="33" customWidth="1"/>
    <col min="7174" max="7178" width="16.07421875" style="33" customWidth="1"/>
    <col min="7179" max="7179" width="14.3046875" style="33" customWidth="1"/>
    <col min="7180" max="7180" width="10.07421875" style="33" customWidth="1"/>
    <col min="7181" max="7181" width="14.3046875" style="33" customWidth="1"/>
    <col min="7182" max="7183" width="18.84375" style="33" customWidth="1"/>
    <col min="7184" max="7184" width="14.69140625" style="33" customWidth="1"/>
    <col min="7185" max="7185" width="9.3046875" style="33" customWidth="1"/>
    <col min="7186" max="7409" width="8.84375" style="33"/>
    <col min="7410" max="7410" width="17.3046875" style="33" customWidth="1"/>
    <col min="7411" max="7411" width="30.69140625" style="33" customWidth="1"/>
    <col min="7412" max="7412" width="24.53515625" style="33" customWidth="1"/>
    <col min="7413" max="7413" width="30.53515625" style="33" customWidth="1"/>
    <col min="7414" max="7414" width="27.07421875" style="33" customWidth="1"/>
    <col min="7415" max="7415" width="34" style="33" customWidth="1"/>
    <col min="7416" max="7416" width="31.3046875" style="33" customWidth="1"/>
    <col min="7417" max="7417" width="82.07421875" style="33" customWidth="1"/>
    <col min="7418" max="7418" width="23.07421875" style="33" customWidth="1"/>
    <col min="7419" max="7419" width="14.69140625" style="33" customWidth="1"/>
    <col min="7420" max="7420" width="10.07421875" style="33" customWidth="1"/>
    <col min="7421" max="7421" width="15.84375" style="33" customWidth="1"/>
    <col min="7422" max="7422" width="9.84375" style="33" customWidth="1"/>
    <col min="7423" max="7423" width="14" style="33" customWidth="1"/>
    <col min="7424" max="7424" width="14.53515625" style="33" customWidth="1"/>
    <col min="7425" max="7425" width="9.53515625" style="33" customWidth="1"/>
    <col min="7426" max="7426" width="14.53515625" style="33" customWidth="1"/>
    <col min="7427" max="7428" width="16.3046875" style="33" customWidth="1"/>
    <col min="7429" max="7429" width="13.84375" style="33" customWidth="1"/>
    <col min="7430" max="7434" width="16.07421875" style="33" customWidth="1"/>
    <col min="7435" max="7435" width="14.3046875" style="33" customWidth="1"/>
    <col min="7436" max="7436" width="10.07421875" style="33" customWidth="1"/>
    <col min="7437" max="7437" width="14.3046875" style="33" customWidth="1"/>
    <col min="7438" max="7439" width="18.84375" style="33" customWidth="1"/>
    <col min="7440" max="7440" width="14.69140625" style="33" customWidth="1"/>
    <col min="7441" max="7441" width="9.3046875" style="33" customWidth="1"/>
    <col min="7442" max="7665" width="8.84375" style="33"/>
    <col min="7666" max="7666" width="17.3046875" style="33" customWidth="1"/>
    <col min="7667" max="7667" width="30.69140625" style="33" customWidth="1"/>
    <col min="7668" max="7668" width="24.53515625" style="33" customWidth="1"/>
    <col min="7669" max="7669" width="30.53515625" style="33" customWidth="1"/>
    <col min="7670" max="7670" width="27.07421875" style="33" customWidth="1"/>
    <col min="7671" max="7671" width="34" style="33" customWidth="1"/>
    <col min="7672" max="7672" width="31.3046875" style="33" customWidth="1"/>
    <col min="7673" max="7673" width="82.07421875" style="33" customWidth="1"/>
    <col min="7674" max="7674" width="23.07421875" style="33" customWidth="1"/>
    <col min="7675" max="7675" width="14.69140625" style="33" customWidth="1"/>
    <col min="7676" max="7676" width="10.07421875" style="33" customWidth="1"/>
    <col min="7677" max="7677" width="15.84375" style="33" customWidth="1"/>
    <col min="7678" max="7678" width="9.84375" style="33" customWidth="1"/>
    <col min="7679" max="7679" width="14" style="33" customWidth="1"/>
    <col min="7680" max="7680" width="14.53515625" style="33" customWidth="1"/>
    <col min="7681" max="7681" width="9.53515625" style="33" customWidth="1"/>
    <col min="7682" max="7682" width="14.53515625" style="33" customWidth="1"/>
    <col min="7683" max="7684" width="16.3046875" style="33" customWidth="1"/>
    <col min="7685" max="7685" width="13.84375" style="33" customWidth="1"/>
    <col min="7686" max="7690" width="16.07421875" style="33" customWidth="1"/>
    <col min="7691" max="7691" width="14.3046875" style="33" customWidth="1"/>
    <col min="7692" max="7692" width="10.07421875" style="33" customWidth="1"/>
    <col min="7693" max="7693" width="14.3046875" style="33" customWidth="1"/>
    <col min="7694" max="7695" width="18.84375" style="33" customWidth="1"/>
    <col min="7696" max="7696" width="14.69140625" style="33" customWidth="1"/>
    <col min="7697" max="7697" width="9.3046875" style="33" customWidth="1"/>
    <col min="7698" max="7921" width="8.84375" style="33"/>
    <col min="7922" max="7922" width="17.3046875" style="33" customWidth="1"/>
    <col min="7923" max="7923" width="30.69140625" style="33" customWidth="1"/>
    <col min="7924" max="7924" width="24.53515625" style="33" customWidth="1"/>
    <col min="7925" max="7925" width="30.53515625" style="33" customWidth="1"/>
    <col min="7926" max="7926" width="27.07421875" style="33" customWidth="1"/>
    <col min="7927" max="7927" width="34" style="33" customWidth="1"/>
    <col min="7928" max="7928" width="31.3046875" style="33" customWidth="1"/>
    <col min="7929" max="7929" width="82.07421875" style="33" customWidth="1"/>
    <col min="7930" max="7930" width="23.07421875" style="33" customWidth="1"/>
    <col min="7931" max="7931" width="14.69140625" style="33" customWidth="1"/>
    <col min="7932" max="7932" width="10.07421875" style="33" customWidth="1"/>
    <col min="7933" max="7933" width="15.84375" style="33" customWidth="1"/>
    <col min="7934" max="7934" width="9.84375" style="33" customWidth="1"/>
    <col min="7935" max="7935" width="14" style="33" customWidth="1"/>
    <col min="7936" max="7936" width="14.53515625" style="33" customWidth="1"/>
    <col min="7937" max="7937" width="9.53515625" style="33" customWidth="1"/>
    <col min="7938" max="7938" width="14.53515625" style="33" customWidth="1"/>
    <col min="7939" max="7940" width="16.3046875" style="33" customWidth="1"/>
    <col min="7941" max="7941" width="13.84375" style="33" customWidth="1"/>
    <col min="7942" max="7946" width="16.07421875" style="33" customWidth="1"/>
    <col min="7947" max="7947" width="14.3046875" style="33" customWidth="1"/>
    <col min="7948" max="7948" width="10.07421875" style="33" customWidth="1"/>
    <col min="7949" max="7949" width="14.3046875" style="33" customWidth="1"/>
    <col min="7950" max="7951" width="18.84375" style="33" customWidth="1"/>
    <col min="7952" max="7952" width="14.69140625" style="33" customWidth="1"/>
    <col min="7953" max="7953" width="9.3046875" style="33" customWidth="1"/>
    <col min="7954" max="8177" width="8.84375" style="33"/>
    <col min="8178" max="8178" width="17.3046875" style="33" customWidth="1"/>
    <col min="8179" max="8179" width="30.69140625" style="33" customWidth="1"/>
    <col min="8180" max="8180" width="24.53515625" style="33" customWidth="1"/>
    <col min="8181" max="8181" width="30.53515625" style="33" customWidth="1"/>
    <col min="8182" max="8182" width="27.07421875" style="33" customWidth="1"/>
    <col min="8183" max="8183" width="34" style="33" customWidth="1"/>
    <col min="8184" max="8184" width="31.3046875" style="33" customWidth="1"/>
    <col min="8185" max="8185" width="82.07421875" style="33" customWidth="1"/>
    <col min="8186" max="8186" width="23.07421875" style="33" customWidth="1"/>
    <col min="8187" max="8187" width="14.69140625" style="33" customWidth="1"/>
    <col min="8188" max="8188" width="10.07421875" style="33" customWidth="1"/>
    <col min="8189" max="8189" width="15.84375" style="33" customWidth="1"/>
    <col min="8190" max="8190" width="9.84375" style="33" customWidth="1"/>
    <col min="8191" max="8191" width="14" style="33" customWidth="1"/>
    <col min="8192" max="8192" width="14.53515625" style="33" customWidth="1"/>
    <col min="8193" max="8193" width="9.53515625" style="33" customWidth="1"/>
    <col min="8194" max="8194" width="14.53515625" style="33" customWidth="1"/>
    <col min="8195" max="8196" width="16.3046875" style="33" customWidth="1"/>
    <col min="8197" max="8197" width="13.84375" style="33" customWidth="1"/>
    <col min="8198" max="8202" width="16.07421875" style="33" customWidth="1"/>
    <col min="8203" max="8203" width="14.3046875" style="33" customWidth="1"/>
    <col min="8204" max="8204" width="10.07421875" style="33" customWidth="1"/>
    <col min="8205" max="8205" width="14.3046875" style="33" customWidth="1"/>
    <col min="8206" max="8207" width="18.84375" style="33" customWidth="1"/>
    <col min="8208" max="8208" width="14.69140625" style="33" customWidth="1"/>
    <col min="8209" max="8209" width="9.3046875" style="33" customWidth="1"/>
    <col min="8210" max="8433" width="8.84375" style="33"/>
    <col min="8434" max="8434" width="17.3046875" style="33" customWidth="1"/>
    <col min="8435" max="8435" width="30.69140625" style="33" customWidth="1"/>
    <col min="8436" max="8436" width="24.53515625" style="33" customWidth="1"/>
    <col min="8437" max="8437" width="30.53515625" style="33" customWidth="1"/>
    <col min="8438" max="8438" width="27.07421875" style="33" customWidth="1"/>
    <col min="8439" max="8439" width="34" style="33" customWidth="1"/>
    <col min="8440" max="8440" width="31.3046875" style="33" customWidth="1"/>
    <col min="8441" max="8441" width="82.07421875" style="33" customWidth="1"/>
    <col min="8442" max="8442" width="23.07421875" style="33" customWidth="1"/>
    <col min="8443" max="8443" width="14.69140625" style="33" customWidth="1"/>
    <col min="8444" max="8444" width="10.07421875" style="33" customWidth="1"/>
    <col min="8445" max="8445" width="15.84375" style="33" customWidth="1"/>
    <col min="8446" max="8446" width="9.84375" style="33" customWidth="1"/>
    <col min="8447" max="8447" width="14" style="33" customWidth="1"/>
    <col min="8448" max="8448" width="14.53515625" style="33" customWidth="1"/>
    <col min="8449" max="8449" width="9.53515625" style="33" customWidth="1"/>
    <col min="8450" max="8450" width="14.53515625" style="33" customWidth="1"/>
    <col min="8451" max="8452" width="16.3046875" style="33" customWidth="1"/>
    <col min="8453" max="8453" width="13.84375" style="33" customWidth="1"/>
    <col min="8454" max="8458" width="16.07421875" style="33" customWidth="1"/>
    <col min="8459" max="8459" width="14.3046875" style="33" customWidth="1"/>
    <col min="8460" max="8460" width="10.07421875" style="33" customWidth="1"/>
    <col min="8461" max="8461" width="14.3046875" style="33" customWidth="1"/>
    <col min="8462" max="8463" width="18.84375" style="33" customWidth="1"/>
    <col min="8464" max="8464" width="14.69140625" style="33" customWidth="1"/>
    <col min="8465" max="8465" width="9.3046875" style="33" customWidth="1"/>
    <col min="8466" max="8689" width="8.84375" style="33"/>
    <col min="8690" max="8690" width="17.3046875" style="33" customWidth="1"/>
    <col min="8691" max="8691" width="30.69140625" style="33" customWidth="1"/>
    <col min="8692" max="8692" width="24.53515625" style="33" customWidth="1"/>
    <col min="8693" max="8693" width="30.53515625" style="33" customWidth="1"/>
    <col min="8694" max="8694" width="27.07421875" style="33" customWidth="1"/>
    <col min="8695" max="8695" width="34" style="33" customWidth="1"/>
    <col min="8696" max="8696" width="31.3046875" style="33" customWidth="1"/>
    <col min="8697" max="8697" width="82.07421875" style="33" customWidth="1"/>
    <col min="8698" max="8698" width="23.07421875" style="33" customWidth="1"/>
    <col min="8699" max="8699" width="14.69140625" style="33" customWidth="1"/>
    <col min="8700" max="8700" width="10.07421875" style="33" customWidth="1"/>
    <col min="8701" max="8701" width="15.84375" style="33" customWidth="1"/>
    <col min="8702" max="8702" width="9.84375" style="33" customWidth="1"/>
    <col min="8703" max="8703" width="14" style="33" customWidth="1"/>
    <col min="8704" max="8704" width="14.53515625" style="33" customWidth="1"/>
    <col min="8705" max="8705" width="9.53515625" style="33" customWidth="1"/>
    <col min="8706" max="8706" width="14.53515625" style="33" customWidth="1"/>
    <col min="8707" max="8708" width="16.3046875" style="33" customWidth="1"/>
    <col min="8709" max="8709" width="13.84375" style="33" customWidth="1"/>
    <col min="8710" max="8714" width="16.07421875" style="33" customWidth="1"/>
    <col min="8715" max="8715" width="14.3046875" style="33" customWidth="1"/>
    <col min="8716" max="8716" width="10.07421875" style="33" customWidth="1"/>
    <col min="8717" max="8717" width="14.3046875" style="33" customWidth="1"/>
    <col min="8718" max="8719" width="18.84375" style="33" customWidth="1"/>
    <col min="8720" max="8720" width="14.69140625" style="33" customWidth="1"/>
    <col min="8721" max="8721" width="9.3046875" style="33" customWidth="1"/>
    <col min="8722" max="8945" width="8.84375" style="33"/>
    <col min="8946" max="8946" width="17.3046875" style="33" customWidth="1"/>
    <col min="8947" max="8947" width="30.69140625" style="33" customWidth="1"/>
    <col min="8948" max="8948" width="24.53515625" style="33" customWidth="1"/>
    <col min="8949" max="8949" width="30.53515625" style="33" customWidth="1"/>
    <col min="8950" max="8950" width="27.07421875" style="33" customWidth="1"/>
    <col min="8951" max="8951" width="34" style="33" customWidth="1"/>
    <col min="8952" max="8952" width="31.3046875" style="33" customWidth="1"/>
    <col min="8953" max="8953" width="82.07421875" style="33" customWidth="1"/>
    <col min="8954" max="8954" width="23.07421875" style="33" customWidth="1"/>
    <col min="8955" max="8955" width="14.69140625" style="33" customWidth="1"/>
    <col min="8956" max="8956" width="10.07421875" style="33" customWidth="1"/>
    <col min="8957" max="8957" width="15.84375" style="33" customWidth="1"/>
    <col min="8958" max="8958" width="9.84375" style="33" customWidth="1"/>
    <col min="8959" max="8959" width="14" style="33" customWidth="1"/>
    <col min="8960" max="8960" width="14.53515625" style="33" customWidth="1"/>
    <col min="8961" max="8961" width="9.53515625" style="33" customWidth="1"/>
    <col min="8962" max="8962" width="14.53515625" style="33" customWidth="1"/>
    <col min="8963" max="8964" width="16.3046875" style="33" customWidth="1"/>
    <col min="8965" max="8965" width="13.84375" style="33" customWidth="1"/>
    <col min="8966" max="8970" width="16.07421875" style="33" customWidth="1"/>
    <col min="8971" max="8971" width="14.3046875" style="33" customWidth="1"/>
    <col min="8972" max="8972" width="10.07421875" style="33" customWidth="1"/>
    <col min="8973" max="8973" width="14.3046875" style="33" customWidth="1"/>
    <col min="8974" max="8975" width="18.84375" style="33" customWidth="1"/>
    <col min="8976" max="8976" width="14.69140625" style="33" customWidth="1"/>
    <col min="8977" max="8977" width="9.3046875" style="33" customWidth="1"/>
    <col min="8978" max="9201" width="8.84375" style="33"/>
    <col min="9202" max="9202" width="17.3046875" style="33" customWidth="1"/>
    <col min="9203" max="9203" width="30.69140625" style="33" customWidth="1"/>
    <col min="9204" max="9204" width="24.53515625" style="33" customWidth="1"/>
    <col min="9205" max="9205" width="30.53515625" style="33" customWidth="1"/>
    <col min="9206" max="9206" width="27.07421875" style="33" customWidth="1"/>
    <col min="9207" max="9207" width="34" style="33" customWidth="1"/>
    <col min="9208" max="9208" width="31.3046875" style="33" customWidth="1"/>
    <col min="9209" max="9209" width="82.07421875" style="33" customWidth="1"/>
    <col min="9210" max="9210" width="23.07421875" style="33" customWidth="1"/>
    <col min="9211" max="9211" width="14.69140625" style="33" customWidth="1"/>
    <col min="9212" max="9212" width="10.07421875" style="33" customWidth="1"/>
    <col min="9213" max="9213" width="15.84375" style="33" customWidth="1"/>
    <col min="9214" max="9214" width="9.84375" style="33" customWidth="1"/>
    <col min="9215" max="9215" width="14" style="33" customWidth="1"/>
    <col min="9216" max="9216" width="14.53515625" style="33" customWidth="1"/>
    <col min="9217" max="9217" width="9.53515625" style="33" customWidth="1"/>
    <col min="9218" max="9218" width="14.53515625" style="33" customWidth="1"/>
    <col min="9219" max="9220" width="16.3046875" style="33" customWidth="1"/>
    <col min="9221" max="9221" width="13.84375" style="33" customWidth="1"/>
    <col min="9222" max="9226" width="16.07421875" style="33" customWidth="1"/>
    <col min="9227" max="9227" width="14.3046875" style="33" customWidth="1"/>
    <col min="9228" max="9228" width="10.07421875" style="33" customWidth="1"/>
    <col min="9229" max="9229" width="14.3046875" style="33" customWidth="1"/>
    <col min="9230" max="9231" width="18.84375" style="33" customWidth="1"/>
    <col min="9232" max="9232" width="14.69140625" style="33" customWidth="1"/>
    <col min="9233" max="9233" width="9.3046875" style="33" customWidth="1"/>
    <col min="9234" max="9457" width="8.84375" style="33"/>
    <col min="9458" max="9458" width="17.3046875" style="33" customWidth="1"/>
    <col min="9459" max="9459" width="30.69140625" style="33" customWidth="1"/>
    <col min="9460" max="9460" width="24.53515625" style="33" customWidth="1"/>
    <col min="9461" max="9461" width="30.53515625" style="33" customWidth="1"/>
    <col min="9462" max="9462" width="27.07421875" style="33" customWidth="1"/>
    <col min="9463" max="9463" width="34" style="33" customWidth="1"/>
    <col min="9464" max="9464" width="31.3046875" style="33" customWidth="1"/>
    <col min="9465" max="9465" width="82.07421875" style="33" customWidth="1"/>
    <col min="9466" max="9466" width="23.07421875" style="33" customWidth="1"/>
    <col min="9467" max="9467" width="14.69140625" style="33" customWidth="1"/>
    <col min="9468" max="9468" width="10.07421875" style="33" customWidth="1"/>
    <col min="9469" max="9469" width="15.84375" style="33" customWidth="1"/>
    <col min="9470" max="9470" width="9.84375" style="33" customWidth="1"/>
    <col min="9471" max="9471" width="14" style="33" customWidth="1"/>
    <col min="9472" max="9472" width="14.53515625" style="33" customWidth="1"/>
    <col min="9473" max="9473" width="9.53515625" style="33" customWidth="1"/>
    <col min="9474" max="9474" width="14.53515625" style="33" customWidth="1"/>
    <col min="9475" max="9476" width="16.3046875" style="33" customWidth="1"/>
    <col min="9477" max="9477" width="13.84375" style="33" customWidth="1"/>
    <col min="9478" max="9482" width="16.07421875" style="33" customWidth="1"/>
    <col min="9483" max="9483" width="14.3046875" style="33" customWidth="1"/>
    <col min="9484" max="9484" width="10.07421875" style="33" customWidth="1"/>
    <col min="9485" max="9485" width="14.3046875" style="33" customWidth="1"/>
    <col min="9486" max="9487" width="18.84375" style="33" customWidth="1"/>
    <col min="9488" max="9488" width="14.69140625" style="33" customWidth="1"/>
    <col min="9489" max="9489" width="9.3046875" style="33" customWidth="1"/>
    <col min="9490" max="9713" width="8.84375" style="33"/>
    <col min="9714" max="9714" width="17.3046875" style="33" customWidth="1"/>
    <col min="9715" max="9715" width="30.69140625" style="33" customWidth="1"/>
    <col min="9716" max="9716" width="24.53515625" style="33" customWidth="1"/>
    <col min="9717" max="9717" width="30.53515625" style="33" customWidth="1"/>
    <col min="9718" max="9718" width="27.07421875" style="33" customWidth="1"/>
    <col min="9719" max="9719" width="34" style="33" customWidth="1"/>
    <col min="9720" max="9720" width="31.3046875" style="33" customWidth="1"/>
    <col min="9721" max="9721" width="82.07421875" style="33" customWidth="1"/>
    <col min="9722" max="9722" width="23.07421875" style="33" customWidth="1"/>
    <col min="9723" max="9723" width="14.69140625" style="33" customWidth="1"/>
    <col min="9724" max="9724" width="10.07421875" style="33" customWidth="1"/>
    <col min="9725" max="9725" width="15.84375" style="33" customWidth="1"/>
    <col min="9726" max="9726" width="9.84375" style="33" customWidth="1"/>
    <col min="9727" max="9727" width="14" style="33" customWidth="1"/>
    <col min="9728" max="9728" width="14.53515625" style="33" customWidth="1"/>
    <col min="9729" max="9729" width="9.53515625" style="33" customWidth="1"/>
    <col min="9730" max="9730" width="14.53515625" style="33" customWidth="1"/>
    <col min="9731" max="9732" width="16.3046875" style="33" customWidth="1"/>
    <col min="9733" max="9733" width="13.84375" style="33" customWidth="1"/>
    <col min="9734" max="9738" width="16.07421875" style="33" customWidth="1"/>
    <col min="9739" max="9739" width="14.3046875" style="33" customWidth="1"/>
    <col min="9740" max="9740" width="10.07421875" style="33" customWidth="1"/>
    <col min="9741" max="9741" width="14.3046875" style="33" customWidth="1"/>
    <col min="9742" max="9743" width="18.84375" style="33" customWidth="1"/>
    <col min="9744" max="9744" width="14.69140625" style="33" customWidth="1"/>
    <col min="9745" max="9745" width="9.3046875" style="33" customWidth="1"/>
    <col min="9746" max="9969" width="8.84375" style="33"/>
    <col min="9970" max="9970" width="17.3046875" style="33" customWidth="1"/>
    <col min="9971" max="9971" width="30.69140625" style="33" customWidth="1"/>
    <col min="9972" max="9972" width="24.53515625" style="33" customWidth="1"/>
    <col min="9973" max="9973" width="30.53515625" style="33" customWidth="1"/>
    <col min="9974" max="9974" width="27.07421875" style="33" customWidth="1"/>
    <col min="9975" max="9975" width="34" style="33" customWidth="1"/>
    <col min="9976" max="9976" width="31.3046875" style="33" customWidth="1"/>
    <col min="9977" max="9977" width="82.07421875" style="33" customWidth="1"/>
    <col min="9978" max="9978" width="23.07421875" style="33" customWidth="1"/>
    <col min="9979" max="9979" width="14.69140625" style="33" customWidth="1"/>
    <col min="9980" max="9980" width="10.07421875" style="33" customWidth="1"/>
    <col min="9981" max="9981" width="15.84375" style="33" customWidth="1"/>
    <col min="9982" max="9982" width="9.84375" style="33" customWidth="1"/>
    <col min="9983" max="9983" width="14" style="33" customWidth="1"/>
    <col min="9984" max="9984" width="14.53515625" style="33" customWidth="1"/>
    <col min="9985" max="9985" width="9.53515625" style="33" customWidth="1"/>
    <col min="9986" max="9986" width="14.53515625" style="33" customWidth="1"/>
    <col min="9987" max="9988" width="16.3046875" style="33" customWidth="1"/>
    <col min="9989" max="9989" width="13.84375" style="33" customWidth="1"/>
    <col min="9990" max="9994" width="16.07421875" style="33" customWidth="1"/>
    <col min="9995" max="9995" width="14.3046875" style="33" customWidth="1"/>
    <col min="9996" max="9996" width="10.07421875" style="33" customWidth="1"/>
    <col min="9997" max="9997" width="14.3046875" style="33" customWidth="1"/>
    <col min="9998" max="9999" width="18.84375" style="33" customWidth="1"/>
    <col min="10000" max="10000" width="14.69140625" style="33" customWidth="1"/>
    <col min="10001" max="10001" width="9.3046875" style="33" customWidth="1"/>
    <col min="10002" max="10225" width="8.84375" style="33"/>
    <col min="10226" max="10226" width="17.3046875" style="33" customWidth="1"/>
    <col min="10227" max="10227" width="30.69140625" style="33" customWidth="1"/>
    <col min="10228" max="10228" width="24.53515625" style="33" customWidth="1"/>
    <col min="10229" max="10229" width="30.53515625" style="33" customWidth="1"/>
    <col min="10230" max="10230" width="27.07421875" style="33" customWidth="1"/>
    <col min="10231" max="10231" width="34" style="33" customWidth="1"/>
    <col min="10232" max="10232" width="31.3046875" style="33" customWidth="1"/>
    <col min="10233" max="10233" width="82.07421875" style="33" customWidth="1"/>
    <col min="10234" max="10234" width="23.07421875" style="33" customWidth="1"/>
    <col min="10235" max="10235" width="14.69140625" style="33" customWidth="1"/>
    <col min="10236" max="10236" width="10.07421875" style="33" customWidth="1"/>
    <col min="10237" max="10237" width="15.84375" style="33" customWidth="1"/>
    <col min="10238" max="10238" width="9.84375" style="33" customWidth="1"/>
    <col min="10239" max="10239" width="14" style="33" customWidth="1"/>
    <col min="10240" max="10240" width="14.53515625" style="33" customWidth="1"/>
    <col min="10241" max="10241" width="9.53515625" style="33" customWidth="1"/>
    <col min="10242" max="10242" width="14.53515625" style="33" customWidth="1"/>
    <col min="10243" max="10244" width="16.3046875" style="33" customWidth="1"/>
    <col min="10245" max="10245" width="13.84375" style="33" customWidth="1"/>
    <col min="10246" max="10250" width="16.07421875" style="33" customWidth="1"/>
    <col min="10251" max="10251" width="14.3046875" style="33" customWidth="1"/>
    <col min="10252" max="10252" width="10.07421875" style="33" customWidth="1"/>
    <col min="10253" max="10253" width="14.3046875" style="33" customWidth="1"/>
    <col min="10254" max="10255" width="18.84375" style="33" customWidth="1"/>
    <col min="10256" max="10256" width="14.69140625" style="33" customWidth="1"/>
    <col min="10257" max="10257" width="9.3046875" style="33" customWidth="1"/>
    <col min="10258" max="10481" width="8.84375" style="33"/>
    <col min="10482" max="10482" width="17.3046875" style="33" customWidth="1"/>
    <col min="10483" max="10483" width="30.69140625" style="33" customWidth="1"/>
    <col min="10484" max="10484" width="24.53515625" style="33" customWidth="1"/>
    <col min="10485" max="10485" width="30.53515625" style="33" customWidth="1"/>
    <col min="10486" max="10486" width="27.07421875" style="33" customWidth="1"/>
    <col min="10487" max="10487" width="34" style="33" customWidth="1"/>
    <col min="10488" max="10488" width="31.3046875" style="33" customWidth="1"/>
    <col min="10489" max="10489" width="82.07421875" style="33" customWidth="1"/>
    <col min="10490" max="10490" width="23.07421875" style="33" customWidth="1"/>
    <col min="10491" max="10491" width="14.69140625" style="33" customWidth="1"/>
    <col min="10492" max="10492" width="10.07421875" style="33" customWidth="1"/>
    <col min="10493" max="10493" width="15.84375" style="33" customWidth="1"/>
    <col min="10494" max="10494" width="9.84375" style="33" customWidth="1"/>
    <col min="10495" max="10495" width="14" style="33" customWidth="1"/>
    <col min="10496" max="10496" width="14.53515625" style="33" customWidth="1"/>
    <col min="10497" max="10497" width="9.53515625" style="33" customWidth="1"/>
    <col min="10498" max="10498" width="14.53515625" style="33" customWidth="1"/>
    <col min="10499" max="10500" width="16.3046875" style="33" customWidth="1"/>
    <col min="10501" max="10501" width="13.84375" style="33" customWidth="1"/>
    <col min="10502" max="10506" width="16.07421875" style="33" customWidth="1"/>
    <col min="10507" max="10507" width="14.3046875" style="33" customWidth="1"/>
    <col min="10508" max="10508" width="10.07421875" style="33" customWidth="1"/>
    <col min="10509" max="10509" width="14.3046875" style="33" customWidth="1"/>
    <col min="10510" max="10511" width="18.84375" style="33" customWidth="1"/>
    <col min="10512" max="10512" width="14.69140625" style="33" customWidth="1"/>
    <col min="10513" max="10513" width="9.3046875" style="33" customWidth="1"/>
    <col min="10514" max="10737" width="8.84375" style="33"/>
    <col min="10738" max="10738" width="17.3046875" style="33" customWidth="1"/>
    <col min="10739" max="10739" width="30.69140625" style="33" customWidth="1"/>
    <col min="10740" max="10740" width="24.53515625" style="33" customWidth="1"/>
    <col min="10741" max="10741" width="30.53515625" style="33" customWidth="1"/>
    <col min="10742" max="10742" width="27.07421875" style="33" customWidth="1"/>
    <col min="10743" max="10743" width="34" style="33" customWidth="1"/>
    <col min="10744" max="10744" width="31.3046875" style="33" customWidth="1"/>
    <col min="10745" max="10745" width="82.07421875" style="33" customWidth="1"/>
    <col min="10746" max="10746" width="23.07421875" style="33" customWidth="1"/>
    <col min="10747" max="10747" width="14.69140625" style="33" customWidth="1"/>
    <col min="10748" max="10748" width="10.07421875" style="33" customWidth="1"/>
    <col min="10749" max="10749" width="15.84375" style="33" customWidth="1"/>
    <col min="10750" max="10750" width="9.84375" style="33" customWidth="1"/>
    <col min="10751" max="10751" width="14" style="33" customWidth="1"/>
    <col min="10752" max="10752" width="14.53515625" style="33" customWidth="1"/>
    <col min="10753" max="10753" width="9.53515625" style="33" customWidth="1"/>
    <col min="10754" max="10754" width="14.53515625" style="33" customWidth="1"/>
    <col min="10755" max="10756" width="16.3046875" style="33" customWidth="1"/>
    <col min="10757" max="10757" width="13.84375" style="33" customWidth="1"/>
    <col min="10758" max="10762" width="16.07421875" style="33" customWidth="1"/>
    <col min="10763" max="10763" width="14.3046875" style="33" customWidth="1"/>
    <col min="10764" max="10764" width="10.07421875" style="33" customWidth="1"/>
    <col min="10765" max="10765" width="14.3046875" style="33" customWidth="1"/>
    <col min="10766" max="10767" width="18.84375" style="33" customWidth="1"/>
    <col min="10768" max="10768" width="14.69140625" style="33" customWidth="1"/>
    <col min="10769" max="10769" width="9.3046875" style="33" customWidth="1"/>
    <col min="10770" max="10993" width="8.84375" style="33"/>
    <col min="10994" max="10994" width="17.3046875" style="33" customWidth="1"/>
    <col min="10995" max="10995" width="30.69140625" style="33" customWidth="1"/>
    <col min="10996" max="10996" width="24.53515625" style="33" customWidth="1"/>
    <col min="10997" max="10997" width="30.53515625" style="33" customWidth="1"/>
    <col min="10998" max="10998" width="27.07421875" style="33" customWidth="1"/>
    <col min="10999" max="10999" width="34" style="33" customWidth="1"/>
    <col min="11000" max="11000" width="31.3046875" style="33" customWidth="1"/>
    <col min="11001" max="11001" width="82.07421875" style="33" customWidth="1"/>
    <col min="11002" max="11002" width="23.07421875" style="33" customWidth="1"/>
    <col min="11003" max="11003" width="14.69140625" style="33" customWidth="1"/>
    <col min="11004" max="11004" width="10.07421875" style="33" customWidth="1"/>
    <col min="11005" max="11005" width="15.84375" style="33" customWidth="1"/>
    <col min="11006" max="11006" width="9.84375" style="33" customWidth="1"/>
    <col min="11007" max="11007" width="14" style="33" customWidth="1"/>
    <col min="11008" max="11008" width="14.53515625" style="33" customWidth="1"/>
    <col min="11009" max="11009" width="9.53515625" style="33" customWidth="1"/>
    <col min="11010" max="11010" width="14.53515625" style="33" customWidth="1"/>
    <col min="11011" max="11012" width="16.3046875" style="33" customWidth="1"/>
    <col min="11013" max="11013" width="13.84375" style="33" customWidth="1"/>
    <col min="11014" max="11018" width="16.07421875" style="33" customWidth="1"/>
    <col min="11019" max="11019" width="14.3046875" style="33" customWidth="1"/>
    <col min="11020" max="11020" width="10.07421875" style="33" customWidth="1"/>
    <col min="11021" max="11021" width="14.3046875" style="33" customWidth="1"/>
    <col min="11022" max="11023" width="18.84375" style="33" customWidth="1"/>
    <col min="11024" max="11024" width="14.69140625" style="33" customWidth="1"/>
    <col min="11025" max="11025" width="9.3046875" style="33" customWidth="1"/>
    <col min="11026" max="11249" width="8.84375" style="33"/>
    <col min="11250" max="11250" width="17.3046875" style="33" customWidth="1"/>
    <col min="11251" max="11251" width="30.69140625" style="33" customWidth="1"/>
    <col min="11252" max="11252" width="24.53515625" style="33" customWidth="1"/>
    <col min="11253" max="11253" width="30.53515625" style="33" customWidth="1"/>
    <col min="11254" max="11254" width="27.07421875" style="33" customWidth="1"/>
    <col min="11255" max="11255" width="34" style="33" customWidth="1"/>
    <col min="11256" max="11256" width="31.3046875" style="33" customWidth="1"/>
    <col min="11257" max="11257" width="82.07421875" style="33" customWidth="1"/>
    <col min="11258" max="11258" width="23.07421875" style="33" customWidth="1"/>
    <col min="11259" max="11259" width="14.69140625" style="33" customWidth="1"/>
    <col min="11260" max="11260" width="10.07421875" style="33" customWidth="1"/>
    <col min="11261" max="11261" width="15.84375" style="33" customWidth="1"/>
    <col min="11262" max="11262" width="9.84375" style="33" customWidth="1"/>
    <col min="11263" max="11263" width="14" style="33" customWidth="1"/>
    <col min="11264" max="11264" width="14.53515625" style="33" customWidth="1"/>
    <col min="11265" max="11265" width="9.53515625" style="33" customWidth="1"/>
    <col min="11266" max="11266" width="14.53515625" style="33" customWidth="1"/>
    <col min="11267" max="11268" width="16.3046875" style="33" customWidth="1"/>
    <col min="11269" max="11269" width="13.84375" style="33" customWidth="1"/>
    <col min="11270" max="11274" width="16.07421875" style="33" customWidth="1"/>
    <col min="11275" max="11275" width="14.3046875" style="33" customWidth="1"/>
    <col min="11276" max="11276" width="10.07421875" style="33" customWidth="1"/>
    <col min="11277" max="11277" width="14.3046875" style="33" customWidth="1"/>
    <col min="11278" max="11279" width="18.84375" style="33" customWidth="1"/>
    <col min="11280" max="11280" width="14.69140625" style="33" customWidth="1"/>
    <col min="11281" max="11281" width="9.3046875" style="33" customWidth="1"/>
    <col min="11282" max="11505" width="8.84375" style="33"/>
    <col min="11506" max="11506" width="17.3046875" style="33" customWidth="1"/>
    <col min="11507" max="11507" width="30.69140625" style="33" customWidth="1"/>
    <col min="11508" max="11508" width="24.53515625" style="33" customWidth="1"/>
    <col min="11509" max="11509" width="30.53515625" style="33" customWidth="1"/>
    <col min="11510" max="11510" width="27.07421875" style="33" customWidth="1"/>
    <col min="11511" max="11511" width="34" style="33" customWidth="1"/>
    <col min="11512" max="11512" width="31.3046875" style="33" customWidth="1"/>
    <col min="11513" max="11513" width="82.07421875" style="33" customWidth="1"/>
    <col min="11514" max="11514" width="23.07421875" style="33" customWidth="1"/>
    <col min="11515" max="11515" width="14.69140625" style="33" customWidth="1"/>
    <col min="11516" max="11516" width="10.07421875" style="33" customWidth="1"/>
    <col min="11517" max="11517" width="15.84375" style="33" customWidth="1"/>
    <col min="11518" max="11518" width="9.84375" style="33" customWidth="1"/>
    <col min="11519" max="11519" width="14" style="33" customWidth="1"/>
    <col min="11520" max="11520" width="14.53515625" style="33" customWidth="1"/>
    <col min="11521" max="11521" width="9.53515625" style="33" customWidth="1"/>
    <col min="11522" max="11522" width="14.53515625" style="33" customWidth="1"/>
    <col min="11523" max="11524" width="16.3046875" style="33" customWidth="1"/>
    <col min="11525" max="11525" width="13.84375" style="33" customWidth="1"/>
    <col min="11526" max="11530" width="16.07421875" style="33" customWidth="1"/>
    <col min="11531" max="11531" width="14.3046875" style="33" customWidth="1"/>
    <col min="11532" max="11532" width="10.07421875" style="33" customWidth="1"/>
    <col min="11533" max="11533" width="14.3046875" style="33" customWidth="1"/>
    <col min="11534" max="11535" width="18.84375" style="33" customWidth="1"/>
    <col min="11536" max="11536" width="14.69140625" style="33" customWidth="1"/>
    <col min="11537" max="11537" width="9.3046875" style="33" customWidth="1"/>
    <col min="11538" max="11761" width="8.84375" style="33"/>
    <col min="11762" max="11762" width="17.3046875" style="33" customWidth="1"/>
    <col min="11763" max="11763" width="30.69140625" style="33" customWidth="1"/>
    <col min="11764" max="11764" width="24.53515625" style="33" customWidth="1"/>
    <col min="11765" max="11765" width="30.53515625" style="33" customWidth="1"/>
    <col min="11766" max="11766" width="27.07421875" style="33" customWidth="1"/>
    <col min="11767" max="11767" width="34" style="33" customWidth="1"/>
    <col min="11768" max="11768" width="31.3046875" style="33" customWidth="1"/>
    <col min="11769" max="11769" width="82.07421875" style="33" customWidth="1"/>
    <col min="11770" max="11770" width="23.07421875" style="33" customWidth="1"/>
    <col min="11771" max="11771" width="14.69140625" style="33" customWidth="1"/>
    <col min="11772" max="11772" width="10.07421875" style="33" customWidth="1"/>
    <col min="11773" max="11773" width="15.84375" style="33" customWidth="1"/>
    <col min="11774" max="11774" width="9.84375" style="33" customWidth="1"/>
    <col min="11775" max="11775" width="14" style="33" customWidth="1"/>
    <col min="11776" max="11776" width="14.53515625" style="33" customWidth="1"/>
    <col min="11777" max="11777" width="9.53515625" style="33" customWidth="1"/>
    <col min="11778" max="11778" width="14.53515625" style="33" customWidth="1"/>
    <col min="11779" max="11780" width="16.3046875" style="33" customWidth="1"/>
    <col min="11781" max="11781" width="13.84375" style="33" customWidth="1"/>
    <col min="11782" max="11786" width="16.07421875" style="33" customWidth="1"/>
    <col min="11787" max="11787" width="14.3046875" style="33" customWidth="1"/>
    <col min="11788" max="11788" width="10.07421875" style="33" customWidth="1"/>
    <col min="11789" max="11789" width="14.3046875" style="33" customWidth="1"/>
    <col min="11790" max="11791" width="18.84375" style="33" customWidth="1"/>
    <col min="11792" max="11792" width="14.69140625" style="33" customWidth="1"/>
    <col min="11793" max="11793" width="9.3046875" style="33" customWidth="1"/>
    <col min="11794" max="12017" width="8.84375" style="33"/>
    <col min="12018" max="12018" width="17.3046875" style="33" customWidth="1"/>
    <col min="12019" max="12019" width="30.69140625" style="33" customWidth="1"/>
    <col min="12020" max="12020" width="24.53515625" style="33" customWidth="1"/>
    <col min="12021" max="12021" width="30.53515625" style="33" customWidth="1"/>
    <col min="12022" max="12022" width="27.07421875" style="33" customWidth="1"/>
    <col min="12023" max="12023" width="34" style="33" customWidth="1"/>
    <col min="12024" max="12024" width="31.3046875" style="33" customWidth="1"/>
    <col min="12025" max="12025" width="82.07421875" style="33" customWidth="1"/>
    <col min="12026" max="12026" width="23.07421875" style="33" customWidth="1"/>
    <col min="12027" max="12027" width="14.69140625" style="33" customWidth="1"/>
    <col min="12028" max="12028" width="10.07421875" style="33" customWidth="1"/>
    <col min="12029" max="12029" width="15.84375" style="33" customWidth="1"/>
    <col min="12030" max="12030" width="9.84375" style="33" customWidth="1"/>
    <col min="12031" max="12031" width="14" style="33" customWidth="1"/>
    <col min="12032" max="12032" width="14.53515625" style="33" customWidth="1"/>
    <col min="12033" max="12033" width="9.53515625" style="33" customWidth="1"/>
    <col min="12034" max="12034" width="14.53515625" style="33" customWidth="1"/>
    <col min="12035" max="12036" width="16.3046875" style="33" customWidth="1"/>
    <col min="12037" max="12037" width="13.84375" style="33" customWidth="1"/>
    <col min="12038" max="12042" width="16.07421875" style="33" customWidth="1"/>
    <col min="12043" max="12043" width="14.3046875" style="33" customWidth="1"/>
    <col min="12044" max="12044" width="10.07421875" style="33" customWidth="1"/>
    <col min="12045" max="12045" width="14.3046875" style="33" customWidth="1"/>
    <col min="12046" max="12047" width="18.84375" style="33" customWidth="1"/>
    <col min="12048" max="12048" width="14.69140625" style="33" customWidth="1"/>
    <col min="12049" max="12049" width="9.3046875" style="33" customWidth="1"/>
    <col min="12050" max="12273" width="8.84375" style="33"/>
    <col min="12274" max="12274" width="17.3046875" style="33" customWidth="1"/>
    <col min="12275" max="12275" width="30.69140625" style="33" customWidth="1"/>
    <col min="12276" max="12276" width="24.53515625" style="33" customWidth="1"/>
    <col min="12277" max="12277" width="30.53515625" style="33" customWidth="1"/>
    <col min="12278" max="12278" width="27.07421875" style="33" customWidth="1"/>
    <col min="12279" max="12279" width="34" style="33" customWidth="1"/>
    <col min="12280" max="12280" width="31.3046875" style="33" customWidth="1"/>
    <col min="12281" max="12281" width="82.07421875" style="33" customWidth="1"/>
    <col min="12282" max="12282" width="23.07421875" style="33" customWidth="1"/>
    <col min="12283" max="12283" width="14.69140625" style="33" customWidth="1"/>
    <col min="12284" max="12284" width="10.07421875" style="33" customWidth="1"/>
    <col min="12285" max="12285" width="15.84375" style="33" customWidth="1"/>
    <col min="12286" max="12286" width="9.84375" style="33" customWidth="1"/>
    <col min="12287" max="12287" width="14" style="33" customWidth="1"/>
    <col min="12288" max="12288" width="14.53515625" style="33" customWidth="1"/>
    <col min="12289" max="12289" width="9.53515625" style="33" customWidth="1"/>
    <col min="12290" max="12290" width="14.53515625" style="33" customWidth="1"/>
    <col min="12291" max="12292" width="16.3046875" style="33" customWidth="1"/>
    <col min="12293" max="12293" width="13.84375" style="33" customWidth="1"/>
    <col min="12294" max="12298" width="16.07421875" style="33" customWidth="1"/>
    <col min="12299" max="12299" width="14.3046875" style="33" customWidth="1"/>
    <col min="12300" max="12300" width="10.07421875" style="33" customWidth="1"/>
    <col min="12301" max="12301" width="14.3046875" style="33" customWidth="1"/>
    <col min="12302" max="12303" width="18.84375" style="33" customWidth="1"/>
    <col min="12304" max="12304" width="14.69140625" style="33" customWidth="1"/>
    <col min="12305" max="12305" width="9.3046875" style="33" customWidth="1"/>
    <col min="12306" max="12529" width="8.84375" style="33"/>
    <col min="12530" max="12530" width="17.3046875" style="33" customWidth="1"/>
    <col min="12531" max="12531" width="30.69140625" style="33" customWidth="1"/>
    <col min="12532" max="12532" width="24.53515625" style="33" customWidth="1"/>
    <col min="12533" max="12533" width="30.53515625" style="33" customWidth="1"/>
    <col min="12534" max="12534" width="27.07421875" style="33" customWidth="1"/>
    <col min="12535" max="12535" width="34" style="33" customWidth="1"/>
    <col min="12536" max="12536" width="31.3046875" style="33" customWidth="1"/>
    <col min="12537" max="12537" width="82.07421875" style="33" customWidth="1"/>
    <col min="12538" max="12538" width="23.07421875" style="33" customWidth="1"/>
    <col min="12539" max="12539" width="14.69140625" style="33" customWidth="1"/>
    <col min="12540" max="12540" width="10.07421875" style="33" customWidth="1"/>
    <col min="12541" max="12541" width="15.84375" style="33" customWidth="1"/>
    <col min="12542" max="12542" width="9.84375" style="33" customWidth="1"/>
    <col min="12543" max="12543" width="14" style="33" customWidth="1"/>
    <col min="12544" max="12544" width="14.53515625" style="33" customWidth="1"/>
    <col min="12545" max="12545" width="9.53515625" style="33" customWidth="1"/>
    <col min="12546" max="12546" width="14.53515625" style="33" customWidth="1"/>
    <col min="12547" max="12548" width="16.3046875" style="33" customWidth="1"/>
    <col min="12549" max="12549" width="13.84375" style="33" customWidth="1"/>
    <col min="12550" max="12554" width="16.07421875" style="33" customWidth="1"/>
    <col min="12555" max="12555" width="14.3046875" style="33" customWidth="1"/>
    <col min="12556" max="12556" width="10.07421875" style="33" customWidth="1"/>
    <col min="12557" max="12557" width="14.3046875" style="33" customWidth="1"/>
    <col min="12558" max="12559" width="18.84375" style="33" customWidth="1"/>
    <col min="12560" max="12560" width="14.69140625" style="33" customWidth="1"/>
    <col min="12561" max="12561" width="9.3046875" style="33" customWidth="1"/>
    <col min="12562" max="12785" width="8.84375" style="33"/>
    <col min="12786" max="12786" width="17.3046875" style="33" customWidth="1"/>
    <col min="12787" max="12787" width="30.69140625" style="33" customWidth="1"/>
    <col min="12788" max="12788" width="24.53515625" style="33" customWidth="1"/>
    <col min="12789" max="12789" width="30.53515625" style="33" customWidth="1"/>
    <col min="12790" max="12790" width="27.07421875" style="33" customWidth="1"/>
    <col min="12791" max="12791" width="34" style="33" customWidth="1"/>
    <col min="12792" max="12792" width="31.3046875" style="33" customWidth="1"/>
    <col min="12793" max="12793" width="82.07421875" style="33" customWidth="1"/>
    <col min="12794" max="12794" width="23.07421875" style="33" customWidth="1"/>
    <col min="12795" max="12795" width="14.69140625" style="33" customWidth="1"/>
    <col min="12796" max="12796" width="10.07421875" style="33" customWidth="1"/>
    <col min="12797" max="12797" width="15.84375" style="33" customWidth="1"/>
    <col min="12798" max="12798" width="9.84375" style="33" customWidth="1"/>
    <col min="12799" max="12799" width="14" style="33" customWidth="1"/>
    <col min="12800" max="12800" width="14.53515625" style="33" customWidth="1"/>
    <col min="12801" max="12801" width="9.53515625" style="33" customWidth="1"/>
    <col min="12802" max="12802" width="14.53515625" style="33" customWidth="1"/>
    <col min="12803" max="12804" width="16.3046875" style="33" customWidth="1"/>
    <col min="12805" max="12805" width="13.84375" style="33" customWidth="1"/>
    <col min="12806" max="12810" width="16.07421875" style="33" customWidth="1"/>
    <col min="12811" max="12811" width="14.3046875" style="33" customWidth="1"/>
    <col min="12812" max="12812" width="10.07421875" style="33" customWidth="1"/>
    <col min="12813" max="12813" width="14.3046875" style="33" customWidth="1"/>
    <col min="12814" max="12815" width="18.84375" style="33" customWidth="1"/>
    <col min="12816" max="12816" width="14.69140625" style="33" customWidth="1"/>
    <col min="12817" max="12817" width="9.3046875" style="33" customWidth="1"/>
    <col min="12818" max="13041" width="8.84375" style="33"/>
    <col min="13042" max="13042" width="17.3046875" style="33" customWidth="1"/>
    <col min="13043" max="13043" width="30.69140625" style="33" customWidth="1"/>
    <col min="13044" max="13044" width="24.53515625" style="33" customWidth="1"/>
    <col min="13045" max="13045" width="30.53515625" style="33" customWidth="1"/>
    <col min="13046" max="13046" width="27.07421875" style="33" customWidth="1"/>
    <col min="13047" max="13047" width="34" style="33" customWidth="1"/>
    <col min="13048" max="13048" width="31.3046875" style="33" customWidth="1"/>
    <col min="13049" max="13049" width="82.07421875" style="33" customWidth="1"/>
    <col min="13050" max="13050" width="23.07421875" style="33" customWidth="1"/>
    <col min="13051" max="13051" width="14.69140625" style="33" customWidth="1"/>
    <col min="13052" max="13052" width="10.07421875" style="33" customWidth="1"/>
    <col min="13053" max="13053" width="15.84375" style="33" customWidth="1"/>
    <col min="13054" max="13054" width="9.84375" style="33" customWidth="1"/>
    <col min="13055" max="13055" width="14" style="33" customWidth="1"/>
    <col min="13056" max="13056" width="14.53515625" style="33" customWidth="1"/>
    <col min="13057" max="13057" width="9.53515625" style="33" customWidth="1"/>
    <col min="13058" max="13058" width="14.53515625" style="33" customWidth="1"/>
    <col min="13059" max="13060" width="16.3046875" style="33" customWidth="1"/>
    <col min="13061" max="13061" width="13.84375" style="33" customWidth="1"/>
    <col min="13062" max="13066" width="16.07421875" style="33" customWidth="1"/>
    <col min="13067" max="13067" width="14.3046875" style="33" customWidth="1"/>
    <col min="13068" max="13068" width="10.07421875" style="33" customWidth="1"/>
    <col min="13069" max="13069" width="14.3046875" style="33" customWidth="1"/>
    <col min="13070" max="13071" width="18.84375" style="33" customWidth="1"/>
    <col min="13072" max="13072" width="14.69140625" style="33" customWidth="1"/>
    <col min="13073" max="13073" width="9.3046875" style="33" customWidth="1"/>
    <col min="13074" max="13297" width="8.84375" style="33"/>
    <col min="13298" max="13298" width="17.3046875" style="33" customWidth="1"/>
    <col min="13299" max="13299" width="30.69140625" style="33" customWidth="1"/>
    <col min="13300" max="13300" width="24.53515625" style="33" customWidth="1"/>
    <col min="13301" max="13301" width="30.53515625" style="33" customWidth="1"/>
    <col min="13302" max="13302" width="27.07421875" style="33" customWidth="1"/>
    <col min="13303" max="13303" width="34" style="33" customWidth="1"/>
    <col min="13304" max="13304" width="31.3046875" style="33" customWidth="1"/>
    <col min="13305" max="13305" width="82.07421875" style="33" customWidth="1"/>
    <col min="13306" max="13306" width="23.07421875" style="33" customWidth="1"/>
    <col min="13307" max="13307" width="14.69140625" style="33" customWidth="1"/>
    <col min="13308" max="13308" width="10.07421875" style="33" customWidth="1"/>
    <col min="13309" max="13309" width="15.84375" style="33" customWidth="1"/>
    <col min="13310" max="13310" width="9.84375" style="33" customWidth="1"/>
    <col min="13311" max="13311" width="14" style="33" customWidth="1"/>
    <col min="13312" max="13312" width="14.53515625" style="33" customWidth="1"/>
    <col min="13313" max="13313" width="9.53515625" style="33" customWidth="1"/>
    <col min="13314" max="13314" width="14.53515625" style="33" customWidth="1"/>
    <col min="13315" max="13316" width="16.3046875" style="33" customWidth="1"/>
    <col min="13317" max="13317" width="13.84375" style="33" customWidth="1"/>
    <col min="13318" max="13322" width="16.07421875" style="33" customWidth="1"/>
    <col min="13323" max="13323" width="14.3046875" style="33" customWidth="1"/>
    <col min="13324" max="13324" width="10.07421875" style="33" customWidth="1"/>
    <col min="13325" max="13325" width="14.3046875" style="33" customWidth="1"/>
    <col min="13326" max="13327" width="18.84375" style="33" customWidth="1"/>
    <col min="13328" max="13328" width="14.69140625" style="33" customWidth="1"/>
    <col min="13329" max="13329" width="9.3046875" style="33" customWidth="1"/>
    <col min="13330" max="13553" width="8.84375" style="33"/>
    <col min="13554" max="13554" width="17.3046875" style="33" customWidth="1"/>
    <col min="13555" max="13555" width="30.69140625" style="33" customWidth="1"/>
    <col min="13556" max="13556" width="24.53515625" style="33" customWidth="1"/>
    <col min="13557" max="13557" width="30.53515625" style="33" customWidth="1"/>
    <col min="13558" max="13558" width="27.07421875" style="33" customWidth="1"/>
    <col min="13559" max="13559" width="34" style="33" customWidth="1"/>
    <col min="13560" max="13560" width="31.3046875" style="33" customWidth="1"/>
    <col min="13561" max="13561" width="82.07421875" style="33" customWidth="1"/>
    <col min="13562" max="13562" width="23.07421875" style="33" customWidth="1"/>
    <col min="13563" max="13563" width="14.69140625" style="33" customWidth="1"/>
    <col min="13564" max="13564" width="10.07421875" style="33" customWidth="1"/>
    <col min="13565" max="13565" width="15.84375" style="33" customWidth="1"/>
    <col min="13566" max="13566" width="9.84375" style="33" customWidth="1"/>
    <col min="13567" max="13567" width="14" style="33" customWidth="1"/>
    <col min="13568" max="13568" width="14.53515625" style="33" customWidth="1"/>
    <col min="13569" max="13569" width="9.53515625" style="33" customWidth="1"/>
    <col min="13570" max="13570" width="14.53515625" style="33" customWidth="1"/>
    <col min="13571" max="13572" width="16.3046875" style="33" customWidth="1"/>
    <col min="13573" max="13573" width="13.84375" style="33" customWidth="1"/>
    <col min="13574" max="13578" width="16.07421875" style="33" customWidth="1"/>
    <col min="13579" max="13579" width="14.3046875" style="33" customWidth="1"/>
    <col min="13580" max="13580" width="10.07421875" style="33" customWidth="1"/>
    <col min="13581" max="13581" width="14.3046875" style="33" customWidth="1"/>
    <col min="13582" max="13583" width="18.84375" style="33" customWidth="1"/>
    <col min="13584" max="13584" width="14.69140625" style="33" customWidth="1"/>
    <col min="13585" max="13585" width="9.3046875" style="33" customWidth="1"/>
    <col min="13586" max="13809" width="8.84375" style="33"/>
    <col min="13810" max="13810" width="17.3046875" style="33" customWidth="1"/>
    <col min="13811" max="13811" width="30.69140625" style="33" customWidth="1"/>
    <col min="13812" max="13812" width="24.53515625" style="33" customWidth="1"/>
    <col min="13813" max="13813" width="30.53515625" style="33" customWidth="1"/>
    <col min="13814" max="13814" width="27.07421875" style="33" customWidth="1"/>
    <col min="13815" max="13815" width="34" style="33" customWidth="1"/>
    <col min="13816" max="13816" width="31.3046875" style="33" customWidth="1"/>
    <col min="13817" max="13817" width="82.07421875" style="33" customWidth="1"/>
    <col min="13818" max="13818" width="23.07421875" style="33" customWidth="1"/>
    <col min="13819" max="13819" width="14.69140625" style="33" customWidth="1"/>
    <col min="13820" max="13820" width="10.07421875" style="33" customWidth="1"/>
    <col min="13821" max="13821" width="15.84375" style="33" customWidth="1"/>
    <col min="13822" max="13822" width="9.84375" style="33" customWidth="1"/>
    <col min="13823" max="13823" width="14" style="33" customWidth="1"/>
    <col min="13824" max="13824" width="14.53515625" style="33" customWidth="1"/>
    <col min="13825" max="13825" width="9.53515625" style="33" customWidth="1"/>
    <col min="13826" max="13826" width="14.53515625" style="33" customWidth="1"/>
    <col min="13827" max="13828" width="16.3046875" style="33" customWidth="1"/>
    <col min="13829" max="13829" width="13.84375" style="33" customWidth="1"/>
    <col min="13830" max="13834" width="16.07421875" style="33" customWidth="1"/>
    <col min="13835" max="13835" width="14.3046875" style="33" customWidth="1"/>
    <col min="13836" max="13836" width="10.07421875" style="33" customWidth="1"/>
    <col min="13837" max="13837" width="14.3046875" style="33" customWidth="1"/>
    <col min="13838" max="13839" width="18.84375" style="33" customWidth="1"/>
    <col min="13840" max="13840" width="14.69140625" style="33" customWidth="1"/>
    <col min="13841" max="13841" width="9.3046875" style="33" customWidth="1"/>
    <col min="13842" max="14065" width="8.84375" style="33"/>
    <col min="14066" max="14066" width="17.3046875" style="33" customWidth="1"/>
    <col min="14067" max="14067" width="30.69140625" style="33" customWidth="1"/>
    <col min="14068" max="14068" width="24.53515625" style="33" customWidth="1"/>
    <col min="14069" max="14069" width="30.53515625" style="33" customWidth="1"/>
    <col min="14070" max="14070" width="27.07421875" style="33" customWidth="1"/>
    <col min="14071" max="14071" width="34" style="33" customWidth="1"/>
    <col min="14072" max="14072" width="31.3046875" style="33" customWidth="1"/>
    <col min="14073" max="14073" width="82.07421875" style="33" customWidth="1"/>
    <col min="14074" max="14074" width="23.07421875" style="33" customWidth="1"/>
    <col min="14075" max="14075" width="14.69140625" style="33" customWidth="1"/>
    <col min="14076" max="14076" width="10.07421875" style="33" customWidth="1"/>
    <col min="14077" max="14077" width="15.84375" style="33" customWidth="1"/>
    <col min="14078" max="14078" width="9.84375" style="33" customWidth="1"/>
    <col min="14079" max="14079" width="14" style="33" customWidth="1"/>
    <col min="14080" max="14080" width="14.53515625" style="33" customWidth="1"/>
    <col min="14081" max="14081" width="9.53515625" style="33" customWidth="1"/>
    <col min="14082" max="14082" width="14.53515625" style="33" customWidth="1"/>
    <col min="14083" max="14084" width="16.3046875" style="33" customWidth="1"/>
    <col min="14085" max="14085" width="13.84375" style="33" customWidth="1"/>
    <col min="14086" max="14090" width="16.07421875" style="33" customWidth="1"/>
    <col min="14091" max="14091" width="14.3046875" style="33" customWidth="1"/>
    <col min="14092" max="14092" width="10.07421875" style="33" customWidth="1"/>
    <col min="14093" max="14093" width="14.3046875" style="33" customWidth="1"/>
    <col min="14094" max="14095" width="18.84375" style="33" customWidth="1"/>
    <col min="14096" max="14096" width="14.69140625" style="33" customWidth="1"/>
    <col min="14097" max="14097" width="9.3046875" style="33" customWidth="1"/>
    <col min="14098" max="14321" width="8.84375" style="33"/>
    <col min="14322" max="14322" width="17.3046875" style="33" customWidth="1"/>
    <col min="14323" max="14323" width="30.69140625" style="33" customWidth="1"/>
    <col min="14324" max="14324" width="24.53515625" style="33" customWidth="1"/>
    <col min="14325" max="14325" width="30.53515625" style="33" customWidth="1"/>
    <col min="14326" max="14326" width="27.07421875" style="33" customWidth="1"/>
    <col min="14327" max="14327" width="34" style="33" customWidth="1"/>
    <col min="14328" max="14328" width="31.3046875" style="33" customWidth="1"/>
    <col min="14329" max="14329" width="82.07421875" style="33" customWidth="1"/>
    <col min="14330" max="14330" width="23.07421875" style="33" customWidth="1"/>
    <col min="14331" max="14331" width="14.69140625" style="33" customWidth="1"/>
    <col min="14332" max="14332" width="10.07421875" style="33" customWidth="1"/>
    <col min="14333" max="14333" width="15.84375" style="33" customWidth="1"/>
    <col min="14334" max="14334" width="9.84375" style="33" customWidth="1"/>
    <col min="14335" max="14335" width="14" style="33" customWidth="1"/>
    <col min="14336" max="14336" width="14.53515625" style="33" customWidth="1"/>
    <col min="14337" max="14337" width="9.53515625" style="33" customWidth="1"/>
    <col min="14338" max="14338" width="14.53515625" style="33" customWidth="1"/>
    <col min="14339" max="14340" width="16.3046875" style="33" customWidth="1"/>
    <col min="14341" max="14341" width="13.84375" style="33" customWidth="1"/>
    <col min="14342" max="14346" width="16.07421875" style="33" customWidth="1"/>
    <col min="14347" max="14347" width="14.3046875" style="33" customWidth="1"/>
    <col min="14348" max="14348" width="10.07421875" style="33" customWidth="1"/>
    <col min="14349" max="14349" width="14.3046875" style="33" customWidth="1"/>
    <col min="14350" max="14351" width="18.84375" style="33" customWidth="1"/>
    <col min="14352" max="14352" width="14.69140625" style="33" customWidth="1"/>
    <col min="14353" max="14353" width="9.3046875" style="33" customWidth="1"/>
    <col min="14354" max="14577" width="8.84375" style="33"/>
    <col min="14578" max="14578" width="17.3046875" style="33" customWidth="1"/>
    <col min="14579" max="14579" width="30.69140625" style="33" customWidth="1"/>
    <col min="14580" max="14580" width="24.53515625" style="33" customWidth="1"/>
    <col min="14581" max="14581" width="30.53515625" style="33" customWidth="1"/>
    <col min="14582" max="14582" width="27.07421875" style="33" customWidth="1"/>
    <col min="14583" max="14583" width="34" style="33" customWidth="1"/>
    <col min="14584" max="14584" width="31.3046875" style="33" customWidth="1"/>
    <col min="14585" max="14585" width="82.07421875" style="33" customWidth="1"/>
    <col min="14586" max="14586" width="23.07421875" style="33" customWidth="1"/>
    <col min="14587" max="14587" width="14.69140625" style="33" customWidth="1"/>
    <col min="14588" max="14588" width="10.07421875" style="33" customWidth="1"/>
    <col min="14589" max="14589" width="15.84375" style="33" customWidth="1"/>
    <col min="14590" max="14590" width="9.84375" style="33" customWidth="1"/>
    <col min="14591" max="14591" width="14" style="33" customWidth="1"/>
    <col min="14592" max="14592" width="14.53515625" style="33" customWidth="1"/>
    <col min="14593" max="14593" width="9.53515625" style="33" customWidth="1"/>
    <col min="14594" max="14594" width="14.53515625" style="33" customWidth="1"/>
    <col min="14595" max="14596" width="16.3046875" style="33" customWidth="1"/>
    <col min="14597" max="14597" width="13.84375" style="33" customWidth="1"/>
    <col min="14598" max="14602" width="16.07421875" style="33" customWidth="1"/>
    <col min="14603" max="14603" width="14.3046875" style="33" customWidth="1"/>
    <col min="14604" max="14604" width="10.07421875" style="33" customWidth="1"/>
    <col min="14605" max="14605" width="14.3046875" style="33" customWidth="1"/>
    <col min="14606" max="14607" width="18.84375" style="33" customWidth="1"/>
    <col min="14608" max="14608" width="14.69140625" style="33" customWidth="1"/>
    <col min="14609" max="14609" width="9.3046875" style="33" customWidth="1"/>
    <col min="14610" max="14833" width="8.84375" style="33"/>
    <col min="14834" max="14834" width="17.3046875" style="33" customWidth="1"/>
    <col min="14835" max="14835" width="30.69140625" style="33" customWidth="1"/>
    <col min="14836" max="14836" width="24.53515625" style="33" customWidth="1"/>
    <col min="14837" max="14837" width="30.53515625" style="33" customWidth="1"/>
    <col min="14838" max="14838" width="27.07421875" style="33" customWidth="1"/>
    <col min="14839" max="14839" width="34" style="33" customWidth="1"/>
    <col min="14840" max="14840" width="31.3046875" style="33" customWidth="1"/>
    <col min="14841" max="14841" width="82.07421875" style="33" customWidth="1"/>
    <col min="14842" max="14842" width="23.07421875" style="33" customWidth="1"/>
    <col min="14843" max="14843" width="14.69140625" style="33" customWidth="1"/>
    <col min="14844" max="14844" width="10.07421875" style="33" customWidth="1"/>
    <col min="14845" max="14845" width="15.84375" style="33" customWidth="1"/>
    <col min="14846" max="14846" width="9.84375" style="33" customWidth="1"/>
    <col min="14847" max="14847" width="14" style="33" customWidth="1"/>
    <col min="14848" max="14848" width="14.53515625" style="33" customWidth="1"/>
    <col min="14849" max="14849" width="9.53515625" style="33" customWidth="1"/>
    <col min="14850" max="14850" width="14.53515625" style="33" customWidth="1"/>
    <col min="14851" max="14852" width="16.3046875" style="33" customWidth="1"/>
    <col min="14853" max="14853" width="13.84375" style="33" customWidth="1"/>
    <col min="14854" max="14858" width="16.07421875" style="33" customWidth="1"/>
    <col min="14859" max="14859" width="14.3046875" style="33" customWidth="1"/>
    <col min="14860" max="14860" width="10.07421875" style="33" customWidth="1"/>
    <col min="14861" max="14861" width="14.3046875" style="33" customWidth="1"/>
    <col min="14862" max="14863" width="18.84375" style="33" customWidth="1"/>
    <col min="14864" max="14864" width="14.69140625" style="33" customWidth="1"/>
    <col min="14865" max="14865" width="9.3046875" style="33" customWidth="1"/>
    <col min="14866" max="15089" width="8.84375" style="33"/>
    <col min="15090" max="15090" width="17.3046875" style="33" customWidth="1"/>
    <col min="15091" max="15091" width="30.69140625" style="33" customWidth="1"/>
    <col min="15092" max="15092" width="24.53515625" style="33" customWidth="1"/>
    <col min="15093" max="15093" width="30.53515625" style="33" customWidth="1"/>
    <col min="15094" max="15094" width="27.07421875" style="33" customWidth="1"/>
    <col min="15095" max="15095" width="34" style="33" customWidth="1"/>
    <col min="15096" max="15096" width="31.3046875" style="33" customWidth="1"/>
    <col min="15097" max="15097" width="82.07421875" style="33" customWidth="1"/>
    <col min="15098" max="15098" width="23.07421875" style="33" customWidth="1"/>
    <col min="15099" max="15099" width="14.69140625" style="33" customWidth="1"/>
    <col min="15100" max="15100" width="10.07421875" style="33" customWidth="1"/>
    <col min="15101" max="15101" width="15.84375" style="33" customWidth="1"/>
    <col min="15102" max="15102" width="9.84375" style="33" customWidth="1"/>
    <col min="15103" max="15103" width="14" style="33" customWidth="1"/>
    <col min="15104" max="15104" width="14.53515625" style="33" customWidth="1"/>
    <col min="15105" max="15105" width="9.53515625" style="33" customWidth="1"/>
    <col min="15106" max="15106" width="14.53515625" style="33" customWidth="1"/>
    <col min="15107" max="15108" width="16.3046875" style="33" customWidth="1"/>
    <col min="15109" max="15109" width="13.84375" style="33" customWidth="1"/>
    <col min="15110" max="15114" width="16.07421875" style="33" customWidth="1"/>
    <col min="15115" max="15115" width="14.3046875" style="33" customWidth="1"/>
    <col min="15116" max="15116" width="10.07421875" style="33" customWidth="1"/>
    <col min="15117" max="15117" width="14.3046875" style="33" customWidth="1"/>
    <col min="15118" max="15119" width="18.84375" style="33" customWidth="1"/>
    <col min="15120" max="15120" width="14.69140625" style="33" customWidth="1"/>
    <col min="15121" max="15121" width="9.3046875" style="33" customWidth="1"/>
    <col min="15122" max="15345" width="8.84375" style="33"/>
    <col min="15346" max="15346" width="17.3046875" style="33" customWidth="1"/>
    <col min="15347" max="15347" width="30.69140625" style="33" customWidth="1"/>
    <col min="15348" max="15348" width="24.53515625" style="33" customWidth="1"/>
    <col min="15349" max="15349" width="30.53515625" style="33" customWidth="1"/>
    <col min="15350" max="15350" width="27.07421875" style="33" customWidth="1"/>
    <col min="15351" max="15351" width="34" style="33" customWidth="1"/>
    <col min="15352" max="15352" width="31.3046875" style="33" customWidth="1"/>
    <col min="15353" max="15353" width="82.07421875" style="33" customWidth="1"/>
    <col min="15354" max="15354" width="23.07421875" style="33" customWidth="1"/>
    <col min="15355" max="15355" width="14.69140625" style="33" customWidth="1"/>
    <col min="15356" max="15356" width="10.07421875" style="33" customWidth="1"/>
    <col min="15357" max="15357" width="15.84375" style="33" customWidth="1"/>
    <col min="15358" max="15358" width="9.84375" style="33" customWidth="1"/>
    <col min="15359" max="15359" width="14" style="33" customWidth="1"/>
    <col min="15360" max="15360" width="14.53515625" style="33" customWidth="1"/>
    <col min="15361" max="15361" width="9.53515625" style="33" customWidth="1"/>
    <col min="15362" max="15362" width="14.53515625" style="33" customWidth="1"/>
    <col min="15363" max="15364" width="16.3046875" style="33" customWidth="1"/>
    <col min="15365" max="15365" width="13.84375" style="33" customWidth="1"/>
    <col min="15366" max="15370" width="16.07421875" style="33" customWidth="1"/>
    <col min="15371" max="15371" width="14.3046875" style="33" customWidth="1"/>
    <col min="15372" max="15372" width="10.07421875" style="33" customWidth="1"/>
    <col min="15373" max="15373" width="14.3046875" style="33" customWidth="1"/>
    <col min="15374" max="15375" width="18.84375" style="33" customWidth="1"/>
    <col min="15376" max="15376" width="14.69140625" style="33" customWidth="1"/>
    <col min="15377" max="15377" width="9.3046875" style="33" customWidth="1"/>
    <col min="15378" max="15601" width="8.84375" style="33"/>
    <col min="15602" max="15602" width="17.3046875" style="33" customWidth="1"/>
    <col min="15603" max="15603" width="30.69140625" style="33" customWidth="1"/>
    <col min="15604" max="15604" width="24.53515625" style="33" customWidth="1"/>
    <col min="15605" max="15605" width="30.53515625" style="33" customWidth="1"/>
    <col min="15606" max="15606" width="27.07421875" style="33" customWidth="1"/>
    <col min="15607" max="15607" width="34" style="33" customWidth="1"/>
    <col min="15608" max="15608" width="31.3046875" style="33" customWidth="1"/>
    <col min="15609" max="15609" width="82.07421875" style="33" customWidth="1"/>
    <col min="15610" max="15610" width="23.07421875" style="33" customWidth="1"/>
    <col min="15611" max="15611" width="14.69140625" style="33" customWidth="1"/>
    <col min="15612" max="15612" width="10.07421875" style="33" customWidth="1"/>
    <col min="15613" max="15613" width="15.84375" style="33" customWidth="1"/>
    <col min="15614" max="15614" width="9.84375" style="33" customWidth="1"/>
    <col min="15615" max="15615" width="14" style="33" customWidth="1"/>
    <col min="15616" max="15616" width="14.53515625" style="33" customWidth="1"/>
    <col min="15617" max="15617" width="9.53515625" style="33" customWidth="1"/>
    <col min="15618" max="15618" width="14.53515625" style="33" customWidth="1"/>
    <col min="15619" max="15620" width="16.3046875" style="33" customWidth="1"/>
    <col min="15621" max="15621" width="13.84375" style="33" customWidth="1"/>
    <col min="15622" max="15626" width="16.07421875" style="33" customWidth="1"/>
    <col min="15627" max="15627" width="14.3046875" style="33" customWidth="1"/>
    <col min="15628" max="15628" width="10.07421875" style="33" customWidth="1"/>
    <col min="15629" max="15629" width="14.3046875" style="33" customWidth="1"/>
    <col min="15630" max="15631" width="18.84375" style="33" customWidth="1"/>
    <col min="15632" max="15632" width="14.69140625" style="33" customWidth="1"/>
    <col min="15633" max="15633" width="9.3046875" style="33" customWidth="1"/>
    <col min="15634" max="15857" width="8.84375" style="33"/>
    <col min="15858" max="15858" width="17.3046875" style="33" customWidth="1"/>
    <col min="15859" max="15859" width="30.69140625" style="33" customWidth="1"/>
    <col min="15860" max="15860" width="24.53515625" style="33" customWidth="1"/>
    <col min="15861" max="15861" width="30.53515625" style="33" customWidth="1"/>
    <col min="15862" max="15862" width="27.07421875" style="33" customWidth="1"/>
    <col min="15863" max="15863" width="34" style="33" customWidth="1"/>
    <col min="15864" max="15864" width="31.3046875" style="33" customWidth="1"/>
    <col min="15865" max="15865" width="82.07421875" style="33" customWidth="1"/>
    <col min="15866" max="15866" width="23.07421875" style="33" customWidth="1"/>
    <col min="15867" max="15867" width="14.69140625" style="33" customWidth="1"/>
    <col min="15868" max="15868" width="10.07421875" style="33" customWidth="1"/>
    <col min="15869" max="15869" width="15.84375" style="33" customWidth="1"/>
    <col min="15870" max="15870" width="9.84375" style="33" customWidth="1"/>
    <col min="15871" max="15871" width="14" style="33" customWidth="1"/>
    <col min="15872" max="15872" width="14.53515625" style="33" customWidth="1"/>
    <col min="15873" max="15873" width="9.53515625" style="33" customWidth="1"/>
    <col min="15874" max="15874" width="14.53515625" style="33" customWidth="1"/>
    <col min="15875" max="15876" width="16.3046875" style="33" customWidth="1"/>
    <col min="15877" max="15877" width="13.84375" style="33" customWidth="1"/>
    <col min="15878" max="15882" width="16.07421875" style="33" customWidth="1"/>
    <col min="15883" max="15883" width="14.3046875" style="33" customWidth="1"/>
    <col min="15884" max="15884" width="10.07421875" style="33" customWidth="1"/>
    <col min="15885" max="15885" width="14.3046875" style="33" customWidth="1"/>
    <col min="15886" max="15887" width="18.84375" style="33" customWidth="1"/>
    <col min="15888" max="15888" width="14.69140625" style="33" customWidth="1"/>
    <col min="15889" max="15889" width="9.3046875" style="33" customWidth="1"/>
    <col min="15890" max="16113" width="8.84375" style="33"/>
    <col min="16114" max="16114" width="17.3046875" style="33" customWidth="1"/>
    <col min="16115" max="16115" width="30.69140625" style="33" customWidth="1"/>
    <col min="16116" max="16116" width="24.53515625" style="33" customWidth="1"/>
    <col min="16117" max="16117" width="30.53515625" style="33" customWidth="1"/>
    <col min="16118" max="16118" width="27.07421875" style="33" customWidth="1"/>
    <col min="16119" max="16119" width="34" style="33" customWidth="1"/>
    <col min="16120" max="16120" width="31.3046875" style="33" customWidth="1"/>
    <col min="16121" max="16121" width="82.07421875" style="33" customWidth="1"/>
    <col min="16122" max="16122" width="23.07421875" style="33" customWidth="1"/>
    <col min="16123" max="16123" width="14.69140625" style="33" customWidth="1"/>
    <col min="16124" max="16124" width="10.07421875" style="33" customWidth="1"/>
    <col min="16125" max="16125" width="15.84375" style="33" customWidth="1"/>
    <col min="16126" max="16126" width="9.84375" style="33" customWidth="1"/>
    <col min="16127" max="16127" width="14" style="33" customWidth="1"/>
    <col min="16128" max="16128" width="14.53515625" style="33" customWidth="1"/>
    <col min="16129" max="16129" width="9.53515625" style="33" customWidth="1"/>
    <col min="16130" max="16130" width="14.53515625" style="33" customWidth="1"/>
    <col min="16131" max="16132" width="16.3046875" style="33" customWidth="1"/>
    <col min="16133" max="16133" width="13.84375" style="33" customWidth="1"/>
    <col min="16134" max="16138" width="16.07421875" style="33" customWidth="1"/>
    <col min="16139" max="16139" width="14.3046875" style="33" customWidth="1"/>
    <col min="16140" max="16140" width="10.07421875" style="33" customWidth="1"/>
    <col min="16141" max="16141" width="14.3046875" style="33" customWidth="1"/>
    <col min="16142" max="16143" width="18.84375" style="33" customWidth="1"/>
    <col min="16144" max="16144" width="14.69140625" style="33" customWidth="1"/>
    <col min="16145" max="16145" width="9.3046875" style="33" customWidth="1"/>
    <col min="16146" max="16360" width="8.84375" style="33"/>
    <col min="16361" max="16384" width="9.07421875" style="33" customWidth="1"/>
  </cols>
  <sheetData>
    <row r="1" spans="1:33" ht="4.3" customHeight="1" thickBot="1" x14ac:dyDescent="0.55000000000000004">
      <c r="A1" s="31"/>
      <c r="B1" s="31"/>
      <c r="C1" s="236"/>
      <c r="D1" s="237"/>
      <c r="E1" s="237"/>
      <c r="F1" s="32"/>
      <c r="G1" s="31"/>
      <c r="H1" s="31"/>
    </row>
    <row r="2" spans="1:33" ht="33" customHeight="1" thickBot="1" x14ac:dyDescent="0.45">
      <c r="A2" s="31"/>
      <c r="B2" s="194" t="str">
        <f>Date!B2</f>
        <v>010123</v>
      </c>
      <c r="C2" s="244">
        <v>-8</v>
      </c>
      <c r="D2" s="271"/>
      <c r="E2" s="272"/>
      <c r="F2" s="247" t="s">
        <v>115</v>
      </c>
      <c r="G2" s="248"/>
      <c r="H2" s="34"/>
      <c r="AB2" s="35"/>
      <c r="AC2" s="2"/>
      <c r="AD2" s="19"/>
    </row>
    <row r="3" spans="1:33" ht="31.75" customHeight="1" thickBot="1" x14ac:dyDescent="0.8">
      <c r="A3" s="31"/>
      <c r="B3" s="255" t="s">
        <v>130</v>
      </c>
      <c r="C3" s="256"/>
      <c r="D3" s="218" t="s">
        <v>157</v>
      </c>
      <c r="E3" s="219"/>
      <c r="F3" s="36" t="s">
        <v>83</v>
      </c>
      <c r="G3" s="37">
        <v>8</v>
      </c>
      <c r="H3" s="34"/>
      <c r="AB3" s="35"/>
      <c r="AC3" s="2"/>
      <c r="AD3" s="19"/>
    </row>
    <row r="4" spans="1:33" ht="32.6" x14ac:dyDescent="0.7">
      <c r="A4" s="31"/>
      <c r="B4" s="249" t="s">
        <v>178</v>
      </c>
      <c r="C4" s="250"/>
      <c r="D4" s="273" t="s">
        <v>12</v>
      </c>
      <c r="E4" s="274"/>
      <c r="F4" s="253" t="s">
        <v>147</v>
      </c>
      <c r="G4" s="254"/>
      <c r="H4" s="38"/>
      <c r="W4" s="241"/>
      <c r="X4" s="241"/>
      <c r="Y4" s="241"/>
      <c r="Z4" s="62"/>
      <c r="AA4" s="242"/>
      <c r="AB4" s="242"/>
      <c r="AC4" s="243"/>
    </row>
    <row r="5" spans="1:33" ht="18" customHeight="1" thickBot="1" x14ac:dyDescent="0.55000000000000004">
      <c r="A5" s="31"/>
      <c r="B5" s="130">
        <f>SUM(B7/C7)</f>
        <v>7.2669590055430753</v>
      </c>
      <c r="C5" s="131" t="s">
        <v>13</v>
      </c>
      <c r="D5" s="259">
        <f>SUM(D7+E7+D9+E9+D11+E11)</f>
        <v>0.29393120668971656</v>
      </c>
      <c r="E5" s="260"/>
      <c r="F5" s="261">
        <f>SUM(F7+G7+F9+G9+G13+F11+G11+F13+AG13)</f>
        <v>0.70606879331028338</v>
      </c>
      <c r="G5" s="262"/>
      <c r="H5" s="38"/>
      <c r="W5" s="241"/>
      <c r="X5" s="241"/>
      <c r="Y5" s="241"/>
      <c r="Z5" s="62"/>
      <c r="AA5" s="242"/>
      <c r="AB5" s="242"/>
      <c r="AC5" s="243"/>
    </row>
    <row r="6" spans="1:33" ht="24" customHeight="1" x14ac:dyDescent="0.3">
      <c r="A6" s="31"/>
      <c r="B6" s="69" t="s">
        <v>104</v>
      </c>
      <c r="C6" s="109" t="s">
        <v>138</v>
      </c>
      <c r="D6" s="81" t="s">
        <v>64</v>
      </c>
      <c r="E6" s="82" t="s">
        <v>65</v>
      </c>
      <c r="F6" s="90" t="s">
        <v>30</v>
      </c>
      <c r="G6" s="113" t="s">
        <v>31</v>
      </c>
      <c r="H6" s="38"/>
      <c r="W6" s="238"/>
      <c r="X6" s="238"/>
      <c r="Y6" s="239"/>
      <c r="Z6" s="239"/>
      <c r="AA6" s="238"/>
      <c r="AB6" s="238"/>
      <c r="AC6" s="240"/>
      <c r="AD6" s="240"/>
    </row>
    <row r="7" spans="1:33" ht="18" customHeight="1" thickBot="1" x14ac:dyDescent="0.55000000000000004">
      <c r="A7" s="31"/>
      <c r="B7" s="70">
        <f>B59</f>
        <v>3.3911281833819511</v>
      </c>
      <c r="C7" s="100">
        <f>SUM(C9+B11+C11)</f>
        <v>0.46665024266619282</v>
      </c>
      <c r="D7" s="191">
        <f>H59</f>
        <v>0.22825382014028101</v>
      </c>
      <c r="E7" s="84">
        <f>I59</f>
        <v>6.5677386549435557E-2</v>
      </c>
      <c r="F7" s="86">
        <f>L59</f>
        <v>2.6432799167791518E-3</v>
      </c>
      <c r="G7" s="88">
        <f>M59</f>
        <v>0.69612642510266742</v>
      </c>
      <c r="H7" s="38"/>
      <c r="W7" s="238"/>
      <c r="X7" s="238"/>
      <c r="Y7" s="239"/>
      <c r="Z7" s="239"/>
      <c r="AA7" s="238"/>
      <c r="AB7" s="238"/>
      <c r="AC7" s="240"/>
      <c r="AD7" s="240"/>
    </row>
    <row r="8" spans="1:33" ht="23.6" x14ac:dyDescent="0.4">
      <c r="A8" s="31"/>
      <c r="B8" s="111" t="s">
        <v>32</v>
      </c>
      <c r="C8" s="65" t="s">
        <v>63</v>
      </c>
      <c r="D8" s="82" t="s">
        <v>33</v>
      </c>
      <c r="E8" s="83" t="s">
        <v>117</v>
      </c>
      <c r="F8" s="91" t="s">
        <v>8</v>
      </c>
      <c r="G8" s="113" t="s">
        <v>9</v>
      </c>
      <c r="H8" s="39"/>
      <c r="W8" s="238"/>
      <c r="X8" s="238"/>
      <c r="Y8" s="239"/>
      <c r="Z8" s="239"/>
      <c r="AA8" s="238"/>
      <c r="AB8" s="238"/>
      <c r="AC8" s="240"/>
      <c r="AD8" s="240"/>
    </row>
    <row r="9" spans="1:33" ht="18.75" customHeight="1" thickBot="1" x14ac:dyDescent="0.55000000000000004">
      <c r="A9" s="31"/>
      <c r="B9" s="112">
        <f>C59</f>
        <v>0</v>
      </c>
      <c r="C9" s="67">
        <f>D59</f>
        <v>0.42178503759489483</v>
      </c>
      <c r="D9" s="84">
        <f>G59</f>
        <v>0</v>
      </c>
      <c r="E9" s="85">
        <f>J59</f>
        <v>0</v>
      </c>
      <c r="F9" s="86">
        <f>N59</f>
        <v>0</v>
      </c>
      <c r="G9" s="88">
        <f>O59</f>
        <v>0</v>
      </c>
      <c r="H9" s="39"/>
      <c r="AB9" s="40"/>
    </row>
    <row r="10" spans="1:33" ht="23.6" x14ac:dyDescent="0.7">
      <c r="A10" s="31"/>
      <c r="B10" s="63" t="s">
        <v>109</v>
      </c>
      <c r="C10" s="66" t="s">
        <v>118</v>
      </c>
      <c r="D10" s="82" t="s">
        <v>119</v>
      </c>
      <c r="E10" s="181" t="s">
        <v>124</v>
      </c>
      <c r="F10" s="89" t="s">
        <v>10</v>
      </c>
      <c r="G10" s="87" t="s">
        <v>149</v>
      </c>
      <c r="H10" s="31"/>
      <c r="AB10" s="41"/>
    </row>
    <row r="11" spans="1:33" ht="20.6" thickBot="1" x14ac:dyDescent="0.55000000000000004">
      <c r="A11" s="31"/>
      <c r="B11" s="64">
        <f>E59</f>
        <v>4.4865205071297973E-2</v>
      </c>
      <c r="C11" s="68">
        <f>F59</f>
        <v>0</v>
      </c>
      <c r="D11" s="84">
        <f>K59</f>
        <v>0</v>
      </c>
      <c r="E11" s="182">
        <f>U59</f>
        <v>0</v>
      </c>
      <c r="F11" s="88">
        <f>P59</f>
        <v>0</v>
      </c>
      <c r="G11" s="88">
        <f>Q59</f>
        <v>7.299088290836842E-3</v>
      </c>
      <c r="H11" s="31"/>
      <c r="AB11" s="40"/>
    </row>
    <row r="12" spans="1:33" ht="23.6" x14ac:dyDescent="0.7">
      <c r="A12" s="31"/>
      <c r="B12" s="99" t="s">
        <v>128</v>
      </c>
      <c r="C12" s="132" t="s">
        <v>127</v>
      </c>
      <c r="D12" s="110" t="s">
        <v>123</v>
      </c>
      <c r="E12" s="77"/>
      <c r="F12" s="87" t="s">
        <v>107</v>
      </c>
      <c r="G12" s="87" t="s">
        <v>120</v>
      </c>
      <c r="H12" s="31"/>
      <c r="AB12" s="40"/>
      <c r="AG12" s="114"/>
    </row>
    <row r="13" spans="1:33" ht="20.6" thickBot="1" x14ac:dyDescent="0.55000000000000004">
      <c r="A13" s="31"/>
      <c r="B13" s="192">
        <f>W59</f>
        <v>0</v>
      </c>
      <c r="C13" s="78">
        <f>X59</f>
        <v>0</v>
      </c>
      <c r="D13" s="79">
        <f>V59</f>
        <v>0</v>
      </c>
      <c r="E13" s="78"/>
      <c r="F13" s="88">
        <f>R59</f>
        <v>0</v>
      </c>
      <c r="G13" s="88">
        <f>S59</f>
        <v>0</v>
      </c>
      <c r="H13" s="31"/>
      <c r="AB13" s="40"/>
      <c r="AG13" s="114"/>
    </row>
    <row r="14" spans="1:33" ht="37.5" customHeight="1" thickBot="1" x14ac:dyDescent="1.1000000000000001">
      <c r="A14" s="31"/>
      <c r="B14" s="225" t="s">
        <v>179</v>
      </c>
      <c r="C14" s="226"/>
      <c r="D14" s="226"/>
      <c r="E14" s="226"/>
      <c r="F14" s="227"/>
      <c r="G14" s="228"/>
      <c r="H14" s="31"/>
      <c r="AB14" s="40"/>
    </row>
    <row r="15" spans="1:33" ht="25.3" x14ac:dyDescent="0.3">
      <c r="A15" s="31"/>
      <c r="B15" s="126" t="s">
        <v>28</v>
      </c>
      <c r="C15" s="263" t="s">
        <v>27</v>
      </c>
      <c r="D15" s="127"/>
      <c r="E15" s="266" t="s">
        <v>110</v>
      </c>
      <c r="F15" s="121"/>
      <c r="G15" s="269" t="s">
        <v>14</v>
      </c>
      <c r="H15" s="31"/>
      <c r="AB15" s="41"/>
    </row>
    <row r="16" spans="1:33" x14ac:dyDescent="0.3">
      <c r="A16" s="31"/>
      <c r="B16" s="257" t="s">
        <v>29</v>
      </c>
      <c r="C16" s="264"/>
      <c r="D16" s="76" t="s">
        <v>39</v>
      </c>
      <c r="E16" s="267"/>
      <c r="F16" s="76" t="s">
        <v>39</v>
      </c>
      <c r="G16" s="270"/>
      <c r="H16" s="31"/>
      <c r="AE16" s="45"/>
    </row>
    <row r="17" spans="1:31" ht="20.6" thickBot="1" x14ac:dyDescent="0.55000000000000004">
      <c r="A17" s="31"/>
      <c r="B17" s="258"/>
      <c r="C17" s="265"/>
      <c r="D17" s="128"/>
      <c r="E17" s="268"/>
      <c r="F17" s="122"/>
      <c r="G17" s="129">
        <v>100</v>
      </c>
      <c r="H17" s="31"/>
      <c r="I17" s="46"/>
      <c r="AD17" s="33"/>
      <c r="AE17" s="49"/>
    </row>
    <row r="18" spans="1:31" x14ac:dyDescent="0.5">
      <c r="A18" s="31"/>
      <c r="B18" s="233" t="s">
        <v>15</v>
      </c>
      <c r="C18" s="234">
        <v>40</v>
      </c>
      <c r="D18" s="95" t="str">
        <f>B18</f>
        <v>Neph Sy</v>
      </c>
      <c r="E18" s="96">
        <f t="shared" ref="E18:E29" si="0">C18/$Y$56*100</f>
        <v>39.603960396039604</v>
      </c>
      <c r="F18" s="95" t="str">
        <f>B18</f>
        <v>Neph Sy</v>
      </c>
      <c r="G18" s="96">
        <f t="shared" ref="G18:G29" si="1">E18*$G$17/100</f>
        <v>39.603960396039604</v>
      </c>
      <c r="H18" s="31"/>
      <c r="AD18" s="33"/>
      <c r="AE18" s="49"/>
    </row>
    <row r="19" spans="1:31" x14ac:dyDescent="0.5">
      <c r="A19" s="31"/>
      <c r="B19" s="92" t="s">
        <v>46</v>
      </c>
      <c r="C19" s="93">
        <v>20</v>
      </c>
      <c r="D19" s="97" t="str">
        <f t="shared" ref="D19:D29" si="2">B19</f>
        <v>Whiting</v>
      </c>
      <c r="E19" s="98">
        <f t="shared" si="0"/>
        <v>19.801980198019802</v>
      </c>
      <c r="F19" s="97" t="str">
        <f>B19</f>
        <v>Whiting</v>
      </c>
      <c r="G19" s="98">
        <f t="shared" si="1"/>
        <v>19.801980198019802</v>
      </c>
      <c r="H19" s="31"/>
      <c r="AE19" s="49"/>
    </row>
    <row r="20" spans="1:31" ht="18.75" customHeight="1" x14ac:dyDescent="0.5">
      <c r="A20" s="31"/>
      <c r="B20" s="92" t="s">
        <v>19</v>
      </c>
      <c r="C20" s="93">
        <v>10</v>
      </c>
      <c r="D20" s="97" t="str">
        <f t="shared" si="2"/>
        <v>EPK</v>
      </c>
      <c r="E20" s="98">
        <f t="shared" si="0"/>
        <v>9.9009900990099009</v>
      </c>
      <c r="F20" s="97" t="str">
        <f t="shared" ref="F20:F29" si="3">B20</f>
        <v>EPK</v>
      </c>
      <c r="G20" s="98">
        <f t="shared" si="1"/>
        <v>9.9009900990099009</v>
      </c>
      <c r="H20" s="31"/>
      <c r="AE20" s="49"/>
    </row>
    <row r="21" spans="1:31" x14ac:dyDescent="0.5">
      <c r="A21" s="31"/>
      <c r="B21" s="92" t="s">
        <v>158</v>
      </c>
      <c r="C21" s="93">
        <v>30</v>
      </c>
      <c r="D21" s="97" t="str">
        <f>B21</f>
        <v>Flint</v>
      </c>
      <c r="E21" s="98">
        <f t="shared" si="0"/>
        <v>29.702970297029701</v>
      </c>
      <c r="F21" s="97" t="str">
        <f t="shared" si="3"/>
        <v>Flint</v>
      </c>
      <c r="G21" s="98">
        <f t="shared" si="1"/>
        <v>29.702970297029701</v>
      </c>
      <c r="H21" s="31"/>
      <c r="AE21" s="49"/>
    </row>
    <row r="22" spans="1:31" ht="20.25" customHeight="1" x14ac:dyDescent="0.5">
      <c r="A22" s="31"/>
      <c r="B22" s="92"/>
      <c r="C22" s="93"/>
      <c r="D22" s="97">
        <f t="shared" si="2"/>
        <v>0</v>
      </c>
      <c r="E22" s="98">
        <f t="shared" si="0"/>
        <v>0</v>
      </c>
      <c r="F22" s="97">
        <f t="shared" si="3"/>
        <v>0</v>
      </c>
      <c r="G22" s="98">
        <f t="shared" si="1"/>
        <v>0</v>
      </c>
      <c r="H22" s="31"/>
      <c r="AC22" s="33"/>
      <c r="AE22" s="49"/>
    </row>
    <row r="23" spans="1:31" x14ac:dyDescent="0.5">
      <c r="A23" s="31"/>
      <c r="B23" s="92" t="s">
        <v>71</v>
      </c>
      <c r="C23" s="93">
        <v>1</v>
      </c>
      <c r="D23" s="97" t="str">
        <f t="shared" si="2"/>
        <v>Titanium Dioxide</v>
      </c>
      <c r="E23" s="98">
        <f t="shared" si="0"/>
        <v>0.99009900990099009</v>
      </c>
      <c r="F23" s="97" t="str">
        <f t="shared" si="3"/>
        <v>Titanium Dioxide</v>
      </c>
      <c r="G23" s="98">
        <f t="shared" si="1"/>
        <v>0.99009900990099009</v>
      </c>
      <c r="H23" s="31"/>
      <c r="I23" s="50"/>
      <c r="AC23" s="33"/>
      <c r="AE23" s="49"/>
    </row>
    <row r="24" spans="1:31" x14ac:dyDescent="0.5">
      <c r="A24" s="31"/>
      <c r="B24" s="92"/>
      <c r="C24" s="93"/>
      <c r="D24" s="97">
        <f t="shared" si="2"/>
        <v>0</v>
      </c>
      <c r="E24" s="98">
        <f t="shared" si="0"/>
        <v>0</v>
      </c>
      <c r="F24" s="97">
        <f t="shared" si="3"/>
        <v>0</v>
      </c>
      <c r="G24" s="98">
        <f t="shared" si="1"/>
        <v>0</v>
      </c>
      <c r="H24" s="51"/>
      <c r="I24" s="50"/>
      <c r="AC24" s="33"/>
      <c r="AE24" s="49"/>
    </row>
    <row r="25" spans="1:31" ht="21" customHeight="1" x14ac:dyDescent="0.5">
      <c r="A25" s="31"/>
      <c r="B25" s="92">
        <v>0</v>
      </c>
      <c r="C25" s="93">
        <v>0</v>
      </c>
      <c r="D25" s="97">
        <f t="shared" si="2"/>
        <v>0</v>
      </c>
      <c r="E25" s="98">
        <f t="shared" si="0"/>
        <v>0</v>
      </c>
      <c r="F25" s="97">
        <f t="shared" si="3"/>
        <v>0</v>
      </c>
      <c r="G25" s="98">
        <f t="shared" si="1"/>
        <v>0</v>
      </c>
      <c r="H25" s="31"/>
      <c r="I25" s="10"/>
      <c r="AC25" s="33"/>
      <c r="AE25" s="49"/>
    </row>
    <row r="26" spans="1:31" ht="19.5" customHeight="1" x14ac:dyDescent="0.5">
      <c r="A26" s="31"/>
      <c r="B26" s="92"/>
      <c r="C26" s="93"/>
      <c r="D26" s="97">
        <f t="shared" si="2"/>
        <v>0</v>
      </c>
      <c r="E26" s="98">
        <f t="shared" si="0"/>
        <v>0</v>
      </c>
      <c r="F26" s="97">
        <f t="shared" si="3"/>
        <v>0</v>
      </c>
      <c r="G26" s="98">
        <f t="shared" si="1"/>
        <v>0</v>
      </c>
      <c r="H26" s="31"/>
      <c r="I26" s="16"/>
      <c r="AC26" s="33"/>
      <c r="AE26" s="49"/>
    </row>
    <row r="27" spans="1:31" ht="20.25" customHeight="1" x14ac:dyDescent="0.5">
      <c r="A27" s="31"/>
      <c r="B27" s="92"/>
      <c r="C27" s="93"/>
      <c r="D27" s="97">
        <f t="shared" si="2"/>
        <v>0</v>
      </c>
      <c r="E27" s="98">
        <f t="shared" si="0"/>
        <v>0</v>
      </c>
      <c r="F27" s="97">
        <f t="shared" si="3"/>
        <v>0</v>
      </c>
      <c r="G27" s="98">
        <f t="shared" si="1"/>
        <v>0</v>
      </c>
      <c r="H27" s="31"/>
      <c r="I27" s="16"/>
      <c r="AC27" s="33"/>
      <c r="AE27" s="49"/>
    </row>
    <row r="28" spans="1:31" x14ac:dyDescent="0.5">
      <c r="A28" s="31"/>
      <c r="B28" s="92">
        <v>0</v>
      </c>
      <c r="C28" s="93">
        <v>0</v>
      </c>
      <c r="D28" s="97">
        <f t="shared" si="2"/>
        <v>0</v>
      </c>
      <c r="E28" s="98">
        <f t="shared" si="0"/>
        <v>0</v>
      </c>
      <c r="F28" s="97">
        <f t="shared" si="3"/>
        <v>0</v>
      </c>
      <c r="G28" s="98">
        <f t="shared" si="1"/>
        <v>0</v>
      </c>
      <c r="H28" s="31"/>
      <c r="I28" s="16"/>
      <c r="AC28" s="33"/>
      <c r="AE28" s="49"/>
    </row>
    <row r="29" spans="1:31" x14ac:dyDescent="0.5">
      <c r="A29" s="31"/>
      <c r="B29" s="92">
        <v>0</v>
      </c>
      <c r="C29" s="93">
        <v>0</v>
      </c>
      <c r="D29" s="97">
        <f t="shared" si="2"/>
        <v>0</v>
      </c>
      <c r="E29" s="98">
        <f t="shared" si="0"/>
        <v>0</v>
      </c>
      <c r="F29" s="97">
        <f t="shared" si="3"/>
        <v>0</v>
      </c>
      <c r="G29" s="98">
        <f t="shared" si="1"/>
        <v>0</v>
      </c>
      <c r="H29" s="31"/>
      <c r="I29" s="16"/>
      <c r="AC29" s="33"/>
      <c r="AE29" s="49"/>
    </row>
    <row r="30" spans="1:31" x14ac:dyDescent="0.5">
      <c r="A30" s="31"/>
      <c r="B30" s="92">
        <v>0</v>
      </c>
      <c r="C30" s="94">
        <v>0</v>
      </c>
      <c r="D30" s="97">
        <f>B30</f>
        <v>0</v>
      </c>
      <c r="E30" s="98">
        <f>C30/$Y$56*100</f>
        <v>0</v>
      </c>
      <c r="F30" s="97">
        <f>B30</f>
        <v>0</v>
      </c>
      <c r="G30" s="98">
        <f>E30*$G$17/100</f>
        <v>0</v>
      </c>
      <c r="H30" s="53"/>
      <c r="I30" s="16"/>
      <c r="AE30" s="49"/>
    </row>
    <row r="31" spans="1:31" x14ac:dyDescent="0.5">
      <c r="A31" s="31"/>
      <c r="B31" s="92">
        <v>0</v>
      </c>
      <c r="C31" s="93">
        <v>0</v>
      </c>
      <c r="D31" s="97">
        <f>B31</f>
        <v>0</v>
      </c>
      <c r="E31" s="98">
        <f>C31/$Y$56*100</f>
        <v>0</v>
      </c>
      <c r="F31" s="97">
        <f>B31</f>
        <v>0</v>
      </c>
      <c r="G31" s="98">
        <f>E31*$G$17/100</f>
        <v>0</v>
      </c>
      <c r="H31" s="54"/>
      <c r="AE31" s="49"/>
    </row>
    <row r="32" spans="1:31" x14ac:dyDescent="0.5">
      <c r="A32" s="31"/>
      <c r="B32" s="92">
        <v>0</v>
      </c>
      <c r="C32" s="93">
        <v>0</v>
      </c>
      <c r="D32" s="97">
        <f>B32</f>
        <v>0</v>
      </c>
      <c r="E32" s="98">
        <f>C32/$Y$56*100</f>
        <v>0</v>
      </c>
      <c r="F32" s="97">
        <f>B32</f>
        <v>0</v>
      </c>
      <c r="G32" s="98">
        <f>E32*$G$17/100</f>
        <v>0</v>
      </c>
      <c r="H32" s="54"/>
      <c r="AD32" s="49"/>
    </row>
    <row r="33" spans="1:35" ht="20.6" thickBot="1" x14ac:dyDescent="0.55000000000000004">
      <c r="A33" s="31"/>
      <c r="B33" s="229">
        <v>0</v>
      </c>
      <c r="C33" s="230">
        <v>0</v>
      </c>
      <c r="D33" s="231">
        <f>B33</f>
        <v>0</v>
      </c>
      <c r="E33" s="232">
        <f>C33/$Y$56*100</f>
        <v>0</v>
      </c>
      <c r="F33" s="231">
        <f>B33</f>
        <v>0</v>
      </c>
      <c r="G33" s="232">
        <f>E33*$G$17/100</f>
        <v>0</v>
      </c>
      <c r="H33" s="54"/>
      <c r="AD33" s="49"/>
    </row>
    <row r="34" spans="1:35" x14ac:dyDescent="0.5">
      <c r="A34" s="31"/>
      <c r="B34" s="31"/>
      <c r="C34" s="32"/>
      <c r="D34" s="32"/>
      <c r="E34" s="32"/>
      <c r="F34" s="32"/>
      <c r="G34" s="53"/>
      <c r="H34" s="54"/>
      <c r="AD34" s="49"/>
    </row>
    <row r="35" spans="1:35" ht="20.6" thickBot="1" x14ac:dyDescent="0.55000000000000004">
      <c r="A35" s="31"/>
      <c r="B35" s="31"/>
      <c r="C35" s="32"/>
      <c r="D35" s="32"/>
      <c r="E35" s="32"/>
      <c r="F35" s="32"/>
      <c r="G35" s="53"/>
      <c r="H35" s="53"/>
      <c r="I35" s="35"/>
      <c r="AE35" s="49"/>
    </row>
    <row r="36" spans="1:35" ht="16.75" x14ac:dyDescent="0.5">
      <c r="A36" s="31"/>
      <c r="B36" s="42" t="s">
        <v>0</v>
      </c>
      <c r="C36" s="22" t="s">
        <v>1</v>
      </c>
      <c r="D36" s="22" t="s">
        <v>2</v>
      </c>
      <c r="E36" s="22" t="s">
        <v>11</v>
      </c>
      <c r="F36" s="71" t="s">
        <v>118</v>
      </c>
      <c r="G36" s="22" t="s">
        <v>3</v>
      </c>
      <c r="H36" s="22" t="s">
        <v>4</v>
      </c>
      <c r="I36" s="22" t="s">
        <v>5</v>
      </c>
      <c r="J36" s="73" t="s">
        <v>117</v>
      </c>
      <c r="K36" s="73" t="s">
        <v>121</v>
      </c>
      <c r="L36" s="22" t="s">
        <v>6</v>
      </c>
      <c r="M36" s="22" t="s">
        <v>7</v>
      </c>
      <c r="N36" s="22" t="s">
        <v>8</v>
      </c>
      <c r="O36" s="22" t="s">
        <v>25</v>
      </c>
      <c r="P36" s="22" t="s">
        <v>10</v>
      </c>
      <c r="Q36" s="213" t="s">
        <v>149</v>
      </c>
      <c r="R36" s="22" t="s">
        <v>111</v>
      </c>
      <c r="S36" s="22" t="s">
        <v>120</v>
      </c>
      <c r="T36" s="22" t="s">
        <v>108</v>
      </c>
      <c r="U36" s="23" t="s">
        <v>126</v>
      </c>
      <c r="V36" s="23" t="s">
        <v>125</v>
      </c>
      <c r="W36" s="80" t="s">
        <v>129</v>
      </c>
      <c r="X36" s="43" t="s">
        <v>62</v>
      </c>
      <c r="Y36" s="44"/>
      <c r="Z36" s="33"/>
      <c r="AE36"/>
      <c r="AF36"/>
      <c r="AG36"/>
      <c r="AH36"/>
      <c r="AI36" s="49"/>
    </row>
    <row r="37" spans="1:35" ht="15.45" thickBot="1" x14ac:dyDescent="0.45">
      <c r="A37" s="31"/>
      <c r="B37" s="47">
        <v>60.09</v>
      </c>
      <c r="C37" s="24">
        <v>69.62</v>
      </c>
      <c r="D37" s="25">
        <v>101.96</v>
      </c>
      <c r="E37" s="25">
        <v>79.866</v>
      </c>
      <c r="F37" s="72">
        <v>74.692799999999991</v>
      </c>
      <c r="G37" s="25">
        <v>29.88</v>
      </c>
      <c r="H37" s="25">
        <v>61.98</v>
      </c>
      <c r="I37" s="25">
        <v>94.2</v>
      </c>
      <c r="J37" s="74">
        <v>79.545000000000002</v>
      </c>
      <c r="K37" s="74">
        <v>465.96</v>
      </c>
      <c r="L37" s="25">
        <v>40.31</v>
      </c>
      <c r="M37" s="25">
        <v>56.08</v>
      </c>
      <c r="N37" s="25">
        <v>103.62</v>
      </c>
      <c r="O37" s="25">
        <v>153.69999999999999</v>
      </c>
      <c r="P37" s="25">
        <v>81.39</v>
      </c>
      <c r="Q37" s="214">
        <v>71.84</v>
      </c>
      <c r="R37" s="25">
        <v>86.94</v>
      </c>
      <c r="S37" s="25">
        <v>74.930000000000007</v>
      </c>
      <c r="T37" s="25">
        <v>223.2</v>
      </c>
      <c r="U37" s="26">
        <v>150.69999999999999</v>
      </c>
      <c r="V37" s="26">
        <v>141.94</v>
      </c>
      <c r="W37" s="26">
        <v>152</v>
      </c>
      <c r="X37" s="48">
        <v>214.44</v>
      </c>
      <c r="Y37" s="41"/>
      <c r="Z37" s="33"/>
      <c r="AE37"/>
      <c r="AF37"/>
      <c r="AG37"/>
      <c r="AH37"/>
      <c r="AI37" s="49"/>
    </row>
    <row r="38" spans="1:35" ht="12.9" thickBot="1" x14ac:dyDescent="0.35">
      <c r="A38" s="31"/>
      <c r="B38" s="27">
        <f>IF(ISNA(VLOOKUP($B18,'Chemical Analysis'!$B$4:$Y$111,2,0)),"",(VLOOKUP($B18,'Chemical Analysis'!$B$4:$Y$111,2,0))*$E18/100)</f>
        <v>24.534653465346537</v>
      </c>
      <c r="C38" s="27">
        <f>IF(ISNA(VLOOKUP($B18,'Chemical Analysis'!$B$4:$Y$111,3,0)),"",(VLOOKUP($B18,'Chemical Analysis'!$B$4:$Y$111,3,0))*$E18/100)</f>
        <v>0</v>
      </c>
      <c r="D38" s="27">
        <f>IF(ISNA(VLOOKUP($B18,'Chemical Analysis'!$B$4:$Y$111,4,0)),"",(VLOOKUP($B18,'Chemical Analysis'!$B$4:$Y$111,4,0))*$E18/100)</f>
        <v>8.7524752475247531</v>
      </c>
      <c r="E38" s="27">
        <f>IF(ISNA(VLOOKUP($B18,'Chemical Analysis'!$B$4:$Y$111,5,0)),"",(VLOOKUP($B18,'Chemical Analysis'!$B$4:$Y$111,5,0))*$E18/100)</f>
        <v>0</v>
      </c>
      <c r="F38" s="27">
        <f>IF(ISNA(VLOOKUP($B18,'Chemical Analysis'!$B$4:$Y$111,6,0)),"",(VLOOKUP($B18,'Chemical Analysis'!$B$4:$Y$111,6,0))*$E18/100)</f>
        <v>0</v>
      </c>
      <c r="G38" s="27">
        <f>IF(ISNA(VLOOKUP($B18,'Chemical Analysis'!$B$4:$Y$111,7,0)),"",(VLOOKUP($B18,'Chemical Analysis'!$B$4:$Y$111,7,0))*$E18/100)</f>
        <v>0</v>
      </c>
      <c r="H38" s="27">
        <f>IF(ISNA(VLOOKUP($B18,'Chemical Analysis'!$B$4:$Y$111,8,0)),"",(VLOOKUP($B18,'Chemical Analysis'!$B$4:$Y$111,8,0))*$E18/100)</f>
        <v>4.0752475247524753</v>
      </c>
      <c r="I38" s="27">
        <f>IF(ISNA(VLOOKUP($B18,'Chemical Analysis'!$B$4:$Y$111,9,0)),"",(VLOOKUP($B18,'Chemical Analysis'!$B$4:$Y$111,9,0))*$E18/100)</f>
        <v>1.7425742574257428</v>
      </c>
      <c r="J38" s="27">
        <f>IF(ISNA(VLOOKUP($B18,'Chemical Analysis'!$B$4:$Y$111,10,0)),"",(VLOOKUP($B18,'Chemical Analysis'!$B$4:$Y$111,10,0))*$E18/100)</f>
        <v>0</v>
      </c>
      <c r="K38" s="27">
        <f>IF(ISNA(VLOOKUP($B18,'Chemical Analysis'!$B$4:$Y$111,11,0)),"",(VLOOKUP($B18,'Chemical Analysis'!$B$4:$Y$111,11,0))*$E18/100)</f>
        <v>0</v>
      </c>
      <c r="L38" s="27">
        <f>IF(ISNA(VLOOKUP($B18,'Chemical Analysis'!$B$4:$Y$111,12,0)),"",(VLOOKUP($B18,'Chemical Analysis'!$B$4:$Y$111,12,0))*$E18/100)</f>
        <v>1.1881188118811881E-2</v>
      </c>
      <c r="M38" s="27">
        <f>IF(ISNA(VLOOKUP($B18,'Chemical Analysis'!$B$4:$Y$111,13,0)),"",(VLOOKUP($B18,'Chemical Analysis'!$B$4:$Y$111,13,0))*$E18/100)</f>
        <v>0.14257425742574259</v>
      </c>
      <c r="N38" s="27">
        <f>IF(ISNA(VLOOKUP($B18,'Chemical Analysis'!$B$4:$Y$111,14,0)),"",(VLOOKUP($B18,'Chemical Analysis'!$B$4:$Y$111,14,0))*$E18/100)</f>
        <v>0</v>
      </c>
      <c r="O38" s="27">
        <f>IF(ISNA(VLOOKUP($B18,'Chemical Analysis'!$B$4:$Y$111,15,0)),"",(VLOOKUP($B18,'Chemical Analysis'!$B$4:$Y$111,15,0))*$E18/100)</f>
        <v>0</v>
      </c>
      <c r="P38" s="27">
        <f>IF(ISNA(VLOOKUP($B18,'Chemical Analysis'!$B$4:$Y$111,16,0)),"",(VLOOKUP($B18,'Chemical Analysis'!$B$4:$Y$111,16,0))*$E18/100)</f>
        <v>0</v>
      </c>
      <c r="Q38" s="27">
        <f>IF(ISNA(VLOOKUP($B18,'Chemical Analysis'!$B$4:$Y$111,17,0)),"",(VLOOKUP($B18,'Chemical Analysis'!$B$4:$Y$111,17,0))*$E18/100)</f>
        <v>2.847524752475248E-2</v>
      </c>
      <c r="R38" s="27">
        <f>IF(ISNA(VLOOKUP($B18,'Chemical Analysis'!$B$4:$Y$111,18,0)),"",(VLOOKUP($B18,'Chemical Analysis'!$B$4:$Y$111,18,0))*$E18/100)</f>
        <v>0</v>
      </c>
      <c r="S38" s="27">
        <f>IF(ISNA(VLOOKUP($B18,'Chemical Analysis'!$B$4:$Y$111,19,0)),"",(VLOOKUP($B18,'Chemical Analysis'!$B$4:$Y$111,19,0))*$E18/100)</f>
        <v>0</v>
      </c>
      <c r="T38" s="27">
        <f>IF(ISNA(VLOOKUP($B18,'Chemical Analysis'!$B$4:$Y$111,20,0)),"",(VLOOKUP($B18,'Chemical Analysis'!$B$4:$Y$111,20,0))*$E18/100)</f>
        <v>0</v>
      </c>
      <c r="U38" s="27">
        <f>IF(ISNA(VLOOKUP($B18,'Chemical Analysis'!$B$4:$Y$111,21,0)),"",(VLOOKUP($B18,'Chemical Analysis'!$B$4:$Y$111,21,0))*$E18/100)</f>
        <v>0</v>
      </c>
      <c r="V38" s="27">
        <f>IF(ISNA(VLOOKUP($B18,'Chemical Analysis'!$B$4:$Y$111,22,0)),"",(VLOOKUP($B18,'Chemical Analysis'!$B$4:$Y$111,22,0))*$E18/100)</f>
        <v>0</v>
      </c>
      <c r="W38" s="27">
        <f>IF(ISNA(VLOOKUP($B18,'Chemical Analysis'!$B$4:$Y$111,23,0)),"",(VLOOKUP($B18,'Chemical Analysis'!$B$4:$Y$111,23,0))*$E18/100)</f>
        <v>0</v>
      </c>
      <c r="X38" s="27">
        <f>IF(ISNA(VLOOKUP($B18,'Chemical Analysis'!$B$4:$Y$111,24,0)),"",(VLOOKUP($B18,'Chemical Analysis'!$B$4:$Y$111,24,0))*$E18/100)</f>
        <v>0</v>
      </c>
      <c r="Y38" s="41"/>
      <c r="Z38" s="33"/>
      <c r="AE38"/>
      <c r="AF38"/>
      <c r="AG38"/>
      <c r="AH38"/>
      <c r="AI38" s="49"/>
    </row>
    <row r="39" spans="1:35" ht="12.9" thickBot="1" x14ac:dyDescent="0.35">
      <c r="B39" s="27">
        <f>IF(ISNA(VLOOKUP($B19,'Chemical Analysis'!$B$4:$Y$111,2,0)),"",(VLOOKUP($B19,'Chemical Analysis'!$B$4:$Y$111,2,0))*$E19/100)</f>
        <v>0</v>
      </c>
      <c r="C39" s="27">
        <f>IF(ISNA(VLOOKUP($B19,'Chemical Analysis'!$B$4:$Y$111,3,0)),"",(VLOOKUP($B19,'Chemical Analysis'!$B$4:$Y$111,3,0))*$E19/100)</f>
        <v>0</v>
      </c>
      <c r="D39" s="27">
        <f>IF(ISNA(VLOOKUP($B19,'Chemical Analysis'!$B$4:$Y$111,4,0)),"",(VLOOKUP($B19,'Chemical Analysis'!$B$4:$Y$111,4,0))*$E19/100)</f>
        <v>0</v>
      </c>
      <c r="E39" s="27">
        <f>IF(ISNA(VLOOKUP($B19,'Chemical Analysis'!$B$4:$Y$111,5,0)),"",(VLOOKUP($B19,'Chemical Analysis'!$B$4:$Y$111,5,0))*$E19/100)</f>
        <v>1.9801980198019802E-3</v>
      </c>
      <c r="F39" s="27">
        <f>IF(ISNA(VLOOKUP($B19,'Chemical Analysis'!$B$4:$Y$111,6,0)),"",(VLOOKUP($B19,'Chemical Analysis'!$B$4:$Y$111,6,0))*$E19/100)</f>
        <v>0</v>
      </c>
      <c r="G39" s="27">
        <f>IF(ISNA(VLOOKUP($B19,'Chemical Analysis'!$B$4:$Y$111,7,0)),"",(VLOOKUP($B19,'Chemical Analysis'!$B$4:$Y$111,7,0))*$E19/100)</f>
        <v>0</v>
      </c>
      <c r="H39" s="27">
        <f>IF(ISNA(VLOOKUP($B19,'Chemical Analysis'!$B$4:$Y$111,8,0)),"",(VLOOKUP($B19,'Chemical Analysis'!$B$4:$Y$111,8,0))*$E19/100)</f>
        <v>0</v>
      </c>
      <c r="I39" s="27">
        <f>IF(ISNA(VLOOKUP($B19,'Chemical Analysis'!$B$4:$Y$111,9,0)),"",(VLOOKUP($B19,'Chemical Analysis'!$B$4:$Y$111,9,0))*$E19/100)</f>
        <v>0</v>
      </c>
      <c r="J39" s="27">
        <f>IF(ISNA(VLOOKUP($B19,'Chemical Analysis'!$B$4:$Y$111,10,0)),"",(VLOOKUP($B19,'Chemical Analysis'!$B$4:$Y$111,10,0))*$E19/100)</f>
        <v>0</v>
      </c>
      <c r="K39" s="27">
        <f>IF(ISNA(VLOOKUP($B19,'Chemical Analysis'!$B$4:$Y$111,11,0)),"",(VLOOKUP($B19,'Chemical Analysis'!$B$4:$Y$111,11,0))*$E19/100)</f>
        <v>0</v>
      </c>
      <c r="L39" s="27">
        <f>IF(ISNA(VLOOKUP($B19,'Chemical Analysis'!$B$4:$Y$111,12,0)),"",(VLOOKUP($B19,'Chemical Analysis'!$B$4:$Y$111,12,0))*$E19/100)</f>
        <v>0</v>
      </c>
      <c r="M39" s="27">
        <f>IF(ISNA(VLOOKUP($B19,'Chemical Analysis'!$B$4:$Y$111,13,0)),"",(VLOOKUP($B19,'Chemical Analysis'!$B$4:$Y$111,13,0))*$E19/100)</f>
        <v>11.095049504950495</v>
      </c>
      <c r="N39" s="27">
        <f>IF(ISNA(VLOOKUP($B19,'Chemical Analysis'!$B$4:$Y$111,14,0)),"",(VLOOKUP($B19,'Chemical Analysis'!$B$4:$Y$111,14,0))*$E19/100)</f>
        <v>0</v>
      </c>
      <c r="O39" s="27">
        <f>IF(ISNA(VLOOKUP($B19,'Chemical Analysis'!$B$4:$Y$111,15,0)),"",(VLOOKUP($B19,'Chemical Analysis'!$B$4:$Y$111,15,0))*$E19/100)</f>
        <v>0</v>
      </c>
      <c r="P39" s="27">
        <f>IF(ISNA(VLOOKUP($B19,'Chemical Analysis'!$B$4:$Y$111,16,0)),"",(VLOOKUP($B19,'Chemical Analysis'!$B$4:$Y$111,16,0))*$E19/100)</f>
        <v>0</v>
      </c>
      <c r="Q39" s="27">
        <f>IF(ISNA(VLOOKUP($B19,'Chemical Analysis'!$B$4:$Y$111,17,0)),"",(VLOOKUP($B19,'Chemical Analysis'!$B$4:$Y$111,17,0))*$E19/100)</f>
        <v>0</v>
      </c>
      <c r="R39" s="27">
        <f>IF(ISNA(VLOOKUP($B19,'Chemical Analysis'!$B$4:$Y$111,18,0)),"",(VLOOKUP($B19,'Chemical Analysis'!$B$4:$Y$111,18,0))*$E19/100)</f>
        <v>0</v>
      </c>
      <c r="S39" s="27">
        <f>IF(ISNA(VLOOKUP($B19,'Chemical Analysis'!$B$4:$Y$111,19,0)),"",(VLOOKUP($B19,'Chemical Analysis'!$B$4:$Y$111,19,0))*$E19/100)</f>
        <v>0</v>
      </c>
      <c r="T39" s="27">
        <f>IF(ISNA(VLOOKUP($B19,'Chemical Analysis'!$B$4:$Y$111,20,0)),"",(VLOOKUP($B19,'Chemical Analysis'!$B$4:$Y$111,20,0))*$E19/100)</f>
        <v>0</v>
      </c>
      <c r="U39" s="27">
        <f>IF(ISNA(VLOOKUP($B19,'Chemical Analysis'!$B$4:$Y$111,21,0)),"",(VLOOKUP($B19,'Chemical Analysis'!$B$4:$Y$111,21,0))*$E19/100)</f>
        <v>0</v>
      </c>
      <c r="V39" s="27">
        <f>IF(ISNA(VLOOKUP($B19,'Chemical Analysis'!$B$4:$Y$111,22,0)),"",(VLOOKUP($B19,'Chemical Analysis'!$B$4:$Y$111,22,0))*$E19/100)</f>
        <v>0</v>
      </c>
      <c r="W39" s="27">
        <f>IF(ISNA(VLOOKUP($B19,'Chemical Analysis'!$B$4:$Y$111,23,0)),"",(VLOOKUP($B19,'Chemical Analysis'!$B$4:$Y$111,23,0))*$E19/100)</f>
        <v>0</v>
      </c>
      <c r="X39" s="27">
        <f>IF(ISNA(VLOOKUP($B19,'Chemical Analysis'!$B$4:$Y$111,24,0)),"",(VLOOKUP($B19,'Chemical Analysis'!$B$4:$Y$111,24,0))*$E19/100)</f>
        <v>0</v>
      </c>
      <c r="Y39" s="41"/>
      <c r="Z39" s="33"/>
      <c r="AE39"/>
      <c r="AF39"/>
      <c r="AG39"/>
      <c r="AH39"/>
    </row>
    <row r="40" spans="1:35" ht="12.9" thickBot="1" x14ac:dyDescent="0.35">
      <c r="B40" s="27">
        <f>IF(ISNA(VLOOKUP($B20,'Chemical Analysis'!$B$4:$Y$111,2,0)),"",(VLOOKUP($B20,'Chemical Analysis'!$B$4:$Y$111,2,0))*$E20/100)</f>
        <v>4.895049504950495</v>
      </c>
      <c r="C40" s="27">
        <f>IF(ISNA(VLOOKUP($B20,'Chemical Analysis'!$B$4:$Y$111,3,0)),"",(VLOOKUP($B20,'Chemical Analysis'!$B$4:$Y$111,3,0))*$E20/100)</f>
        <v>0</v>
      </c>
      <c r="D40" s="27">
        <f>IF(ISNA(VLOOKUP($B20,'Chemical Analysis'!$B$4:$Y$111,4,0)),"",(VLOOKUP($B20,'Chemical Analysis'!$B$4:$Y$111,4,0))*$E20/100)</f>
        <v>3.5108910891089109</v>
      </c>
      <c r="E40" s="27">
        <f>IF(ISNA(VLOOKUP($B20,'Chemical Analysis'!$B$4:$Y$111,5,0)),"",(VLOOKUP($B20,'Chemical Analysis'!$B$4:$Y$111,5,0))*$E20/100)</f>
        <v>3.5643564356435647E-2</v>
      </c>
      <c r="F40" s="27">
        <f>IF(ISNA(VLOOKUP($B20,'Chemical Analysis'!$B$4:$Y$111,6,0)),"",(VLOOKUP($B20,'Chemical Analysis'!$B$4:$Y$111,6,0))*$E20/100)</f>
        <v>0</v>
      </c>
      <c r="G40" s="27">
        <f>IF(ISNA(VLOOKUP($B20,'Chemical Analysis'!$B$4:$Y$111,7,0)),"",(VLOOKUP($B20,'Chemical Analysis'!$B$4:$Y$111,7,0))*$E20/100)</f>
        <v>0</v>
      </c>
      <c r="H40" s="27">
        <f>IF(ISNA(VLOOKUP($B20,'Chemical Analysis'!$B$4:$Y$111,8,0)),"",(VLOOKUP($B20,'Chemical Analysis'!$B$4:$Y$111,8,0))*$E20/100)</f>
        <v>0</v>
      </c>
      <c r="I40" s="27">
        <f>IF(ISNA(VLOOKUP($B20,'Chemical Analysis'!$B$4:$Y$111,9,0)),"",(VLOOKUP($B20,'Chemical Analysis'!$B$4:$Y$111,9,0))*$E20/100)</f>
        <v>3.9603960396039604E-2</v>
      </c>
      <c r="J40" s="27">
        <f>IF(ISNA(VLOOKUP($B20,'Chemical Analysis'!$B$4:$Y$111,10,0)),"",(VLOOKUP($B20,'Chemical Analysis'!$B$4:$Y$111,10,0))*$E20/100)</f>
        <v>0</v>
      </c>
      <c r="K40" s="27">
        <f>IF(ISNA(VLOOKUP($B20,'Chemical Analysis'!$B$4:$Y$111,11,0)),"",(VLOOKUP($B20,'Chemical Analysis'!$B$4:$Y$111,11,0))*$E20/100)</f>
        <v>0</v>
      </c>
      <c r="L40" s="27">
        <f>IF(ISNA(VLOOKUP($B20,'Chemical Analysis'!$B$4:$Y$111,12,0)),"",(VLOOKUP($B20,'Chemical Analysis'!$B$4:$Y$111,12,0))*$E20/100)</f>
        <v>1.5841584158415842E-2</v>
      </c>
      <c r="M40" s="27">
        <f>IF(ISNA(VLOOKUP($B20,'Chemical Analysis'!$B$4:$Y$111,13,0)),"",(VLOOKUP($B20,'Chemical Analysis'!$B$4:$Y$111,13,0))*$E20/100)</f>
        <v>4.9504950495049506E-3</v>
      </c>
      <c r="N40" s="27">
        <f>IF(ISNA(VLOOKUP($B20,'Chemical Analysis'!$B$4:$Y$111,14,0)),"",(VLOOKUP($B20,'Chemical Analysis'!$B$4:$Y$111,14,0))*$E20/100)</f>
        <v>0</v>
      </c>
      <c r="O40" s="27">
        <f>IF(ISNA(VLOOKUP($B20,'Chemical Analysis'!$B$4:$Y$111,15,0)),"",(VLOOKUP($B20,'Chemical Analysis'!$B$4:$Y$111,15,0))*$E20/100)</f>
        <v>0</v>
      </c>
      <c r="P40" s="27">
        <f>IF(ISNA(VLOOKUP($B20,'Chemical Analysis'!$B$4:$Y$111,16,0)),"",(VLOOKUP($B20,'Chemical Analysis'!$B$4:$Y$111,16,0))*$E20/100)</f>
        <v>0</v>
      </c>
      <c r="Q40" s="27">
        <f>IF(ISNA(VLOOKUP($B20,'Chemical Analysis'!$B$4:$Y$111,17,0)),"",(VLOOKUP($B20,'Chemical Analysis'!$B$4:$Y$111,17,0))*$E20/100)</f>
        <v>9.0792079207920789E-2</v>
      </c>
      <c r="R40" s="27">
        <f>IF(ISNA(VLOOKUP($B20,'Chemical Analysis'!$B$4:$Y$111,18,0)),"",(VLOOKUP($B20,'Chemical Analysis'!$B$4:$Y$111,18,0))*$E20/100)</f>
        <v>0</v>
      </c>
      <c r="S40" s="27">
        <f>IF(ISNA(VLOOKUP($B20,'Chemical Analysis'!$B$4:$Y$111,19,0)),"",(VLOOKUP($B20,'Chemical Analysis'!$B$4:$Y$111,19,0))*$E20/100)</f>
        <v>0</v>
      </c>
      <c r="T40" s="27">
        <f>IF(ISNA(VLOOKUP($B20,'Chemical Analysis'!$B$4:$Y$111,20,0)),"",(VLOOKUP($B20,'Chemical Analysis'!$B$4:$Y$111,20,0))*$E20/100)</f>
        <v>0</v>
      </c>
      <c r="U40" s="27">
        <f>IF(ISNA(VLOOKUP($B20,'Chemical Analysis'!$B$4:$Y$111,21,0)),"",(VLOOKUP($B20,'Chemical Analysis'!$B$4:$Y$111,21,0))*$E20/100)</f>
        <v>0</v>
      </c>
      <c r="V40" s="27">
        <f>IF(ISNA(VLOOKUP($B20,'Chemical Analysis'!$B$4:$Y$111,22,0)),"",(VLOOKUP($B20,'Chemical Analysis'!$B$4:$Y$111,22,0))*$E20/100)</f>
        <v>0</v>
      </c>
      <c r="W40" s="27">
        <f>IF(ISNA(VLOOKUP($B20,'Chemical Analysis'!$B$4:$Y$111,23,0)),"",(VLOOKUP($B20,'Chemical Analysis'!$B$4:$Y$111,23,0))*$E20/100)</f>
        <v>0</v>
      </c>
      <c r="X40" s="27">
        <f>IF(ISNA(VLOOKUP($B20,'Chemical Analysis'!$B$4:$Y$111,24,0)),"",(VLOOKUP($B20,'Chemical Analysis'!$B$4:$Y$111,24,0))*$E20/100)</f>
        <v>0</v>
      </c>
      <c r="Y40" s="41"/>
      <c r="Z40" s="33"/>
      <c r="AE40"/>
      <c r="AF40"/>
      <c r="AG40"/>
      <c r="AH40"/>
    </row>
    <row r="41" spans="1:35" ht="12.9" thickBot="1" x14ac:dyDescent="0.35">
      <c r="B41" s="27">
        <f>IF(ISNA(VLOOKUP($B21,'Chemical Analysis'!$B$4:$Y$111,2,0)),"",(VLOOKUP($B21,'Chemical Analysis'!$B$4:$Y$111,2,0))*$E21/100)</f>
        <v>29.26930693069307</v>
      </c>
      <c r="C41" s="27">
        <f>IF(ISNA(VLOOKUP($B21,'Chemical Analysis'!$B$4:$Y$111,3,0)),"",(VLOOKUP($B21,'Chemical Analysis'!$B$4:$Y$111,3,0))*$E21/100)</f>
        <v>0</v>
      </c>
      <c r="D41" s="27">
        <f>IF(ISNA(VLOOKUP($B21,'Chemical Analysis'!$B$4:$Y$111,4,0)),"",(VLOOKUP($B21,'Chemical Analysis'!$B$4:$Y$111,4,0))*$E21/100)</f>
        <v>0.12475247524752474</v>
      </c>
      <c r="E41" s="27">
        <f>IF(ISNA(VLOOKUP($B21,'Chemical Analysis'!$B$4:$Y$111,5,0)),"",(VLOOKUP($B21,'Chemical Analysis'!$B$4:$Y$111,5,0))*$E21/100)</f>
        <v>1.782178217821782E-2</v>
      </c>
      <c r="F41" s="27">
        <f>IF(ISNA(VLOOKUP($B21,'Chemical Analysis'!$B$4:$Y$111,6,0)),"",(VLOOKUP($B21,'Chemical Analysis'!$B$4:$Y$111,6,0))*$E21/100)</f>
        <v>0</v>
      </c>
      <c r="G41" s="27">
        <f>IF(ISNA(VLOOKUP($B21,'Chemical Analysis'!$B$4:$Y$111,7,0)),"",(VLOOKUP($B21,'Chemical Analysis'!$B$4:$Y$111,7,0))*$E21/100)</f>
        <v>0</v>
      </c>
      <c r="H41" s="27">
        <f>IF(ISNA(VLOOKUP($B21,'Chemical Analysis'!$B$4:$Y$111,8,0)),"",(VLOOKUP($B21,'Chemical Analysis'!$B$4:$Y$111,8,0))*$E21/100)</f>
        <v>0</v>
      </c>
      <c r="I41" s="27">
        <f>IF(ISNA(VLOOKUP($B21,'Chemical Analysis'!$B$4:$Y$111,9,0)),"",(VLOOKUP($B21,'Chemical Analysis'!$B$4:$Y$111,9,0))*$E21/100)</f>
        <v>0</v>
      </c>
      <c r="J41" s="27">
        <f>IF(ISNA(VLOOKUP($B21,'Chemical Analysis'!$B$4:$Y$111,10,0)),"",(VLOOKUP($B21,'Chemical Analysis'!$B$4:$Y$111,10,0))*$E21/100)</f>
        <v>0</v>
      </c>
      <c r="K41" s="27">
        <f>IF(ISNA(VLOOKUP($B21,'Chemical Analysis'!$B$4:$Y$111,11,0)),"",(VLOOKUP($B21,'Chemical Analysis'!$B$4:$Y$111,11,0))*$E21/100)</f>
        <v>0</v>
      </c>
      <c r="L41" s="27">
        <f>IF(ISNA(VLOOKUP($B21,'Chemical Analysis'!$B$4:$Y$111,12,0)),"",(VLOOKUP($B21,'Chemical Analysis'!$B$4:$Y$111,12,0))*$E21/100)</f>
        <v>2.9702970297029703E-3</v>
      </c>
      <c r="M41" s="27">
        <f>IF(ISNA(VLOOKUP($B21,'Chemical Analysis'!$B$4:$Y$111,13,0)),"",(VLOOKUP($B21,'Chemical Analysis'!$B$4:$Y$111,13,0))*$E21/100)</f>
        <v>2.9702970297029703E-3</v>
      </c>
      <c r="N41" s="27">
        <f>IF(ISNA(VLOOKUP($B21,'Chemical Analysis'!$B$4:$Y$111,14,0)),"",(VLOOKUP($B21,'Chemical Analysis'!$B$4:$Y$111,14,0))*$E21/100)</f>
        <v>0</v>
      </c>
      <c r="O41" s="27">
        <f>IF(ISNA(VLOOKUP($B21,'Chemical Analysis'!$B$4:$Y$111,15,0)),"",(VLOOKUP($B21,'Chemical Analysis'!$B$4:$Y$111,15,0))*$E21/100)</f>
        <v>0</v>
      </c>
      <c r="P41" s="27">
        <f>IF(ISNA(VLOOKUP($B21,'Chemical Analysis'!$B$4:$Y$111,16,0)),"",(VLOOKUP($B21,'Chemical Analysis'!$B$4:$Y$111,16,0))*$E21/100)</f>
        <v>0</v>
      </c>
      <c r="Q41" s="27">
        <f>IF(ISNA(VLOOKUP($B21,'Chemical Analysis'!$B$4:$Y$111,17,0)),"",(VLOOKUP($B21,'Chemical Analysis'!$B$4:$Y$111,17,0))*$E21/100)</f>
        <v>3.1782178217821783E-2</v>
      </c>
      <c r="R41" s="27">
        <f>IF(ISNA(VLOOKUP($B21,'Chemical Analysis'!$B$4:$Y$111,18,0)),"",(VLOOKUP($B21,'Chemical Analysis'!$B$4:$Y$111,18,0))*$E21/100)</f>
        <v>0</v>
      </c>
      <c r="S41" s="27">
        <f>IF(ISNA(VLOOKUP($B21,'Chemical Analysis'!$B$4:$Y$111,19,0)),"",(VLOOKUP($B21,'Chemical Analysis'!$B$4:$Y$111,19,0))*$E21/100)</f>
        <v>0</v>
      </c>
      <c r="T41" s="27">
        <f>IF(ISNA(VLOOKUP($B21,'Chemical Analysis'!$B$4:$Y$111,20,0)),"",(VLOOKUP($B21,'Chemical Analysis'!$B$4:$Y$111,20,0))*$E21/100)</f>
        <v>0</v>
      </c>
      <c r="U41" s="27">
        <f>IF(ISNA(VLOOKUP($B21,'Chemical Analysis'!$B$4:$Y$111,21,0)),"",(VLOOKUP($B21,'Chemical Analysis'!$B$4:$Y$111,21,0))*$E21/100)</f>
        <v>0</v>
      </c>
      <c r="V41" s="27">
        <f>IF(ISNA(VLOOKUP($B21,'Chemical Analysis'!$B$4:$Y$111,22,0)),"",(VLOOKUP($B21,'Chemical Analysis'!$B$4:$Y$111,22,0))*$E21/100)</f>
        <v>0</v>
      </c>
      <c r="W41" s="27">
        <f>IF(ISNA(VLOOKUP($B21,'Chemical Analysis'!$B$4:$Y$111,23,0)),"",(VLOOKUP($B21,'Chemical Analysis'!$B$4:$Y$111,23,0))*$E21/100)</f>
        <v>0</v>
      </c>
      <c r="X41" s="27">
        <f>IF(ISNA(VLOOKUP($B21,'Chemical Analysis'!$B$4:$Y$111,24,0)),"",(VLOOKUP($B21,'Chemical Analysis'!$B$4:$Y$111,24,0))*$E21/100)</f>
        <v>0</v>
      </c>
      <c r="Y41" s="41"/>
      <c r="Z41" s="33"/>
      <c r="AE41"/>
      <c r="AF41"/>
      <c r="AG41"/>
      <c r="AH41"/>
    </row>
    <row r="42" spans="1:35" ht="12.9" thickBot="1" x14ac:dyDescent="0.35">
      <c r="B42" s="27" t="str">
        <f>IF(ISNA(VLOOKUP($B22,'Chemical Analysis'!$B$4:$Y$111,2,0)),"",(VLOOKUP($B22,'Chemical Analysis'!$B$4:$Y$111,2,0))*$E22/100)</f>
        <v/>
      </c>
      <c r="C42" s="27" t="str">
        <f>IF(ISNA(VLOOKUP($B22,'Chemical Analysis'!$B$4:$Y$111,3,0)),"",(VLOOKUP($B22,'Chemical Analysis'!$B$4:$Y$111,3,0))*$E22/100)</f>
        <v/>
      </c>
      <c r="D42" s="27" t="str">
        <f>IF(ISNA(VLOOKUP($B22,'Chemical Analysis'!$B$4:$Y$111,4,0)),"",(VLOOKUP($B22,'Chemical Analysis'!$B$4:$Y$111,4,0))*$E22/100)</f>
        <v/>
      </c>
      <c r="E42" s="27" t="str">
        <f>IF(ISNA(VLOOKUP($B22,'Chemical Analysis'!$B$4:$Y$111,5,0)),"",(VLOOKUP($B22,'Chemical Analysis'!$B$4:$Y$111,5,0))*$E22/100)</f>
        <v/>
      </c>
      <c r="F42" s="27" t="str">
        <f>IF(ISNA(VLOOKUP($B22,'Chemical Analysis'!$B$4:$Y$111,6,0)),"",(VLOOKUP($B22,'Chemical Analysis'!$B$4:$Y$111,6,0))*$E22/100)</f>
        <v/>
      </c>
      <c r="G42" s="27" t="str">
        <f>IF(ISNA(VLOOKUP($B22,'Chemical Analysis'!$B$4:$Y$111,7,0)),"",(VLOOKUP($B22,'Chemical Analysis'!$B$4:$Y$111,7,0))*$E22/100)</f>
        <v/>
      </c>
      <c r="H42" s="27" t="str">
        <f>IF(ISNA(VLOOKUP($B22,'Chemical Analysis'!$B$4:$Y$111,8,0)),"",(VLOOKUP($B22,'Chemical Analysis'!$B$4:$Y$111,8,0))*$E22/100)</f>
        <v/>
      </c>
      <c r="I42" s="27" t="str">
        <f>IF(ISNA(VLOOKUP($B22,'Chemical Analysis'!$B$4:$Y$111,9,0)),"",(VLOOKUP($B22,'Chemical Analysis'!$B$4:$Y$111,9,0))*$E22/100)</f>
        <v/>
      </c>
      <c r="J42" s="27" t="str">
        <f>IF(ISNA(VLOOKUP($B22,'Chemical Analysis'!$B$4:$Y$111,10,0)),"",(VLOOKUP($B22,'Chemical Analysis'!$B$4:$Y$111,10,0))*$E22/100)</f>
        <v/>
      </c>
      <c r="K42" s="27" t="str">
        <f>IF(ISNA(VLOOKUP($B22,'Chemical Analysis'!$B$4:$Y$111,11,0)),"",(VLOOKUP($B22,'Chemical Analysis'!$B$4:$Y$111,11,0))*$E22/100)</f>
        <v/>
      </c>
      <c r="L42" s="27" t="str">
        <f>IF(ISNA(VLOOKUP($B22,'Chemical Analysis'!$B$4:$Y$111,12,0)),"",(VLOOKUP($B22,'Chemical Analysis'!$B$4:$Y$111,12,0))*$E22/100)</f>
        <v/>
      </c>
      <c r="M42" s="27" t="str">
        <f>IF(ISNA(VLOOKUP($B22,'Chemical Analysis'!$B$4:$Y$111,13,0)),"",(VLOOKUP($B22,'Chemical Analysis'!$B$4:$Y$111,13,0))*$E22/100)</f>
        <v/>
      </c>
      <c r="N42" s="27" t="str">
        <f>IF(ISNA(VLOOKUP($B22,'Chemical Analysis'!$B$4:$Y$111,14,0)),"",(VLOOKUP($B22,'Chemical Analysis'!$B$4:$Y$111,14,0))*$E22/100)</f>
        <v/>
      </c>
      <c r="O42" s="27" t="str">
        <f>IF(ISNA(VLOOKUP($B22,'Chemical Analysis'!$B$4:$Y$111,15,0)),"",(VLOOKUP($B22,'Chemical Analysis'!$B$4:$Y$111,15,0))*$E22/100)</f>
        <v/>
      </c>
      <c r="P42" s="27" t="str">
        <f>IF(ISNA(VLOOKUP($B22,'Chemical Analysis'!$B$4:$Y$111,16,0)),"",(VLOOKUP($B22,'Chemical Analysis'!$B$4:$Y$111,16,0))*$E22/100)</f>
        <v/>
      </c>
      <c r="Q42" s="27" t="str">
        <f>IF(ISNA(VLOOKUP($B22,'Chemical Analysis'!$B$4:$Y$111,17,0)),"",(VLOOKUP($B22,'Chemical Analysis'!$B$4:$Y$111,17,0))*$E22/100)</f>
        <v/>
      </c>
      <c r="R42" s="27" t="str">
        <f>IF(ISNA(VLOOKUP($B22,'Chemical Analysis'!$B$4:$Y$111,18,0)),"",(VLOOKUP($B22,'Chemical Analysis'!$B$4:$Y$111,18,0))*$E22/100)</f>
        <v/>
      </c>
      <c r="S42" s="27" t="str">
        <f>IF(ISNA(VLOOKUP($B22,'Chemical Analysis'!$B$4:$Y$111,19,0)),"",(VLOOKUP($B22,'Chemical Analysis'!$B$4:$Y$111,19,0))*$E22/100)</f>
        <v/>
      </c>
      <c r="T42" s="27" t="str">
        <f>IF(ISNA(VLOOKUP($B22,'Chemical Analysis'!$B$4:$Y$111,20,0)),"",(VLOOKUP($B22,'Chemical Analysis'!$B$4:$Y$111,20,0))*$E22/100)</f>
        <v/>
      </c>
      <c r="U42" s="27" t="str">
        <f>IF(ISNA(VLOOKUP($B22,'Chemical Analysis'!$B$4:$Y$111,21,0)),"",(VLOOKUP($B22,'Chemical Analysis'!$B$4:$Y$111,21,0))*$E22/100)</f>
        <v/>
      </c>
      <c r="V42" s="27" t="str">
        <f>IF(ISNA(VLOOKUP($B22,'Chemical Analysis'!$B$4:$Y$111,22,0)),"",(VLOOKUP($B22,'Chemical Analysis'!$B$4:$Y$111,22,0))*$E22/100)</f>
        <v/>
      </c>
      <c r="W42" s="27" t="str">
        <f>IF(ISNA(VLOOKUP($B22,'Chemical Analysis'!$B$4:$Y$111,23,0)),"",(VLOOKUP($B22,'Chemical Analysis'!$B$4:$Y$111,23,0))*$E22/100)</f>
        <v/>
      </c>
      <c r="X42" s="27" t="str">
        <f>IF(ISNA(VLOOKUP($B22,'Chemical Analysis'!$B$4:$Y$111,24,0)),"",(VLOOKUP($B22,'Chemical Analysis'!$B$4:$Y$111,24,0))*$E22/100)</f>
        <v/>
      </c>
      <c r="Y42" s="44"/>
      <c r="Z42" s="33"/>
      <c r="AE42"/>
      <c r="AF42"/>
      <c r="AG42"/>
      <c r="AH42"/>
    </row>
    <row r="43" spans="1:35" ht="12.9" thickBot="1" x14ac:dyDescent="0.35">
      <c r="B43" s="27">
        <f>IF(ISNA(VLOOKUP($B23,'Chemical Analysis'!$B$4:$Y$111,2,0)),"",(VLOOKUP($B23,'Chemical Analysis'!$B$4:$Y$111,2,0))*$E23/100)</f>
        <v>0</v>
      </c>
      <c r="C43" s="27">
        <f>IF(ISNA(VLOOKUP($B23,'Chemical Analysis'!$B$4:$Y$111,3,0)),"",(VLOOKUP($B23,'Chemical Analysis'!$B$4:$Y$111,3,0))*$E23/100)</f>
        <v>0</v>
      </c>
      <c r="D43" s="27">
        <f>IF(ISNA(VLOOKUP($B23,'Chemical Analysis'!$B$4:$Y$111,4,0)),"",(VLOOKUP($B23,'Chemical Analysis'!$B$4:$Y$111,4,0))*$E23/100)</f>
        <v>0</v>
      </c>
      <c r="E43" s="27">
        <f>IF(ISNA(VLOOKUP($B23,'Chemical Analysis'!$B$4:$Y$111,5,0)),"",(VLOOKUP($B23,'Chemical Analysis'!$B$4:$Y$111,5,0))*$E23/100)</f>
        <v>0.99009900990099009</v>
      </c>
      <c r="F43" s="27">
        <f>IF(ISNA(VLOOKUP($B23,'Chemical Analysis'!$B$4:$Y$111,6,0)),"",(VLOOKUP($B23,'Chemical Analysis'!$B$4:$Y$111,6,0))*$E23/100)</f>
        <v>0</v>
      </c>
      <c r="G43" s="27">
        <f>IF(ISNA(VLOOKUP($B23,'Chemical Analysis'!$B$4:$Y$111,7,0)),"",(VLOOKUP($B23,'Chemical Analysis'!$B$4:$Y$111,7,0))*$E23/100)</f>
        <v>0</v>
      </c>
      <c r="H43" s="27">
        <f>IF(ISNA(VLOOKUP($B23,'Chemical Analysis'!$B$4:$Y$111,8,0)),"",(VLOOKUP($B23,'Chemical Analysis'!$B$4:$Y$111,8,0))*$E23/100)</f>
        <v>0</v>
      </c>
      <c r="I43" s="27">
        <f>IF(ISNA(VLOOKUP($B23,'Chemical Analysis'!$B$4:$Y$111,9,0)),"",(VLOOKUP($B23,'Chemical Analysis'!$B$4:$Y$111,9,0))*$E23/100)</f>
        <v>0</v>
      </c>
      <c r="J43" s="27">
        <f>IF(ISNA(VLOOKUP($B23,'Chemical Analysis'!$B$4:$Y$111,10,0)),"",(VLOOKUP($B23,'Chemical Analysis'!$B$4:$Y$111,10,0))*$E23/100)</f>
        <v>0</v>
      </c>
      <c r="K43" s="27">
        <f>IF(ISNA(VLOOKUP($B23,'Chemical Analysis'!$B$4:$Y$111,11,0)),"",(VLOOKUP($B23,'Chemical Analysis'!$B$4:$Y$111,11,0))*$E23/100)</f>
        <v>0</v>
      </c>
      <c r="L43" s="27">
        <f>IF(ISNA(VLOOKUP($B23,'Chemical Analysis'!$B$4:$Y$111,12,0)),"",(VLOOKUP($B23,'Chemical Analysis'!$B$4:$Y$111,12,0))*$E23/100)</f>
        <v>0</v>
      </c>
      <c r="M43" s="27">
        <f>IF(ISNA(VLOOKUP($B23,'Chemical Analysis'!$B$4:$Y$111,13,0)),"",(VLOOKUP($B23,'Chemical Analysis'!$B$4:$Y$111,13,0))*$E23/100)</f>
        <v>0</v>
      </c>
      <c r="N43" s="27">
        <f>IF(ISNA(VLOOKUP($B23,'Chemical Analysis'!$B$4:$Y$111,14,0)),"",(VLOOKUP($B23,'Chemical Analysis'!$B$4:$Y$111,14,0))*$E23/100)</f>
        <v>0</v>
      </c>
      <c r="O43" s="27">
        <f>IF(ISNA(VLOOKUP($B23,'Chemical Analysis'!$B$4:$Y$111,15,0)),"",(VLOOKUP($B23,'Chemical Analysis'!$B$4:$Y$111,15,0))*$E23/100)</f>
        <v>0</v>
      </c>
      <c r="P43" s="27">
        <f>IF(ISNA(VLOOKUP($B23,'Chemical Analysis'!$B$4:$Y$111,16,0)),"",(VLOOKUP($B23,'Chemical Analysis'!$B$4:$Y$111,16,0))*$E23/100)</f>
        <v>0</v>
      </c>
      <c r="Q43" s="27">
        <f>IF(ISNA(VLOOKUP($B23,'Chemical Analysis'!$B$4:$Y$111,17,0)),"",(VLOOKUP($B23,'Chemical Analysis'!$B$4:$Y$111,17,0))*$E23/100)</f>
        <v>0</v>
      </c>
      <c r="R43" s="27">
        <f>IF(ISNA(VLOOKUP($B23,'Chemical Analysis'!$B$4:$Y$111,18,0)),"",(VLOOKUP($B23,'Chemical Analysis'!$B$4:$Y$111,18,0))*$E23/100)</f>
        <v>0</v>
      </c>
      <c r="S43" s="27">
        <f>IF(ISNA(VLOOKUP($B23,'Chemical Analysis'!$B$4:$Y$111,19,0)),"",(VLOOKUP($B23,'Chemical Analysis'!$B$4:$Y$111,19,0))*$E23/100)</f>
        <v>0</v>
      </c>
      <c r="T43" s="27">
        <f>IF(ISNA(VLOOKUP($B23,'Chemical Analysis'!$B$4:$Y$111,20,0)),"",(VLOOKUP($B23,'Chemical Analysis'!$B$4:$Y$111,20,0))*$E23/100)</f>
        <v>0</v>
      </c>
      <c r="U43" s="27">
        <f>IF(ISNA(VLOOKUP($B23,'Chemical Analysis'!$B$4:$Y$111,21,0)),"",(VLOOKUP($B23,'Chemical Analysis'!$B$4:$Y$111,21,0))*$E23/100)</f>
        <v>0</v>
      </c>
      <c r="V43" s="27">
        <f>IF(ISNA(VLOOKUP($B23,'Chemical Analysis'!$B$4:$Y$111,22,0)),"",(VLOOKUP($B23,'Chemical Analysis'!$B$4:$Y$111,22,0))*$E23/100)</f>
        <v>0</v>
      </c>
      <c r="W43" s="27">
        <f>IF(ISNA(VLOOKUP($B23,'Chemical Analysis'!$B$4:$Y$111,23,0)),"",(VLOOKUP($B23,'Chemical Analysis'!$B$4:$Y$111,23,0))*$E23/100)</f>
        <v>0</v>
      </c>
      <c r="X43" s="27">
        <f>IF(ISNA(VLOOKUP($B23,'Chemical Analysis'!$B$4:$Y$111,24,0)),"",(VLOOKUP($B23,'Chemical Analysis'!$B$4:$Y$111,24,0))*$E23/100)</f>
        <v>0</v>
      </c>
      <c r="Y43" s="41"/>
      <c r="Z43" s="33"/>
      <c r="AE43"/>
      <c r="AF43"/>
      <c r="AG43"/>
      <c r="AH43"/>
    </row>
    <row r="44" spans="1:35" ht="12.9" thickBot="1" x14ac:dyDescent="0.35">
      <c r="B44" s="27" t="str">
        <f>IF(ISNA(VLOOKUP($B24,'Chemical Analysis'!$B$4:$Y$111,2,0)),"",(VLOOKUP($B24,'Chemical Analysis'!$B$4:$Y$111,2,0))*$E24/100)</f>
        <v/>
      </c>
      <c r="C44" s="27" t="str">
        <f>IF(ISNA(VLOOKUP($B24,'Chemical Analysis'!$B$4:$Y$111,3,0)),"",(VLOOKUP($B24,'Chemical Analysis'!$B$4:$Y$111,3,0))*$E24/100)</f>
        <v/>
      </c>
      <c r="D44" s="27" t="str">
        <f>IF(ISNA(VLOOKUP($B24,'Chemical Analysis'!$B$4:$Y$111,4,0)),"",(VLOOKUP($B24,'Chemical Analysis'!$B$4:$Y$111,4,0))*$E24/100)</f>
        <v/>
      </c>
      <c r="E44" s="27" t="str">
        <f>IF(ISNA(VLOOKUP($B24,'Chemical Analysis'!$B$4:$Y$111,5,0)),"",(VLOOKUP($B24,'Chemical Analysis'!$B$4:$Y$111,5,0))*$E24/100)</f>
        <v/>
      </c>
      <c r="F44" s="27" t="str">
        <f>IF(ISNA(VLOOKUP($B24,'Chemical Analysis'!$B$4:$Y$111,6,0)),"",(VLOOKUP($B24,'Chemical Analysis'!$B$4:$Y$111,6,0))*$E24/100)</f>
        <v/>
      </c>
      <c r="G44" s="27" t="str">
        <f>IF(ISNA(VLOOKUP($B24,'Chemical Analysis'!$B$4:$Y$111,7,0)),"",(VLOOKUP($B24,'Chemical Analysis'!$B$4:$Y$111,7,0))*$E24/100)</f>
        <v/>
      </c>
      <c r="H44" s="27" t="str">
        <f>IF(ISNA(VLOOKUP($B24,'Chemical Analysis'!$B$4:$Y$111,8,0)),"",(VLOOKUP($B24,'Chemical Analysis'!$B$4:$Y$111,8,0))*$E24/100)</f>
        <v/>
      </c>
      <c r="I44" s="27" t="str">
        <f>IF(ISNA(VLOOKUP($B24,'Chemical Analysis'!$B$4:$Y$111,9,0)),"",(VLOOKUP($B24,'Chemical Analysis'!$B$4:$Y$111,9,0))*$E24/100)</f>
        <v/>
      </c>
      <c r="J44" s="27" t="str">
        <f>IF(ISNA(VLOOKUP($B24,'Chemical Analysis'!$B$4:$Y$111,10,0)),"",(VLOOKUP($B24,'Chemical Analysis'!$B$4:$Y$111,10,0))*$E24/100)</f>
        <v/>
      </c>
      <c r="K44" s="27" t="str">
        <f>IF(ISNA(VLOOKUP($B24,'Chemical Analysis'!$B$4:$Y$111,11,0)),"",(VLOOKUP($B24,'Chemical Analysis'!$B$4:$Y$111,11,0))*$E24/100)</f>
        <v/>
      </c>
      <c r="L44" s="27" t="str">
        <f>IF(ISNA(VLOOKUP($B24,'Chemical Analysis'!$B$4:$Y$111,12,0)),"",(VLOOKUP($B24,'Chemical Analysis'!$B$4:$Y$111,12,0))*$E24/100)</f>
        <v/>
      </c>
      <c r="M44" s="27" t="str">
        <f>IF(ISNA(VLOOKUP($B24,'Chemical Analysis'!$B$4:$Y$111,13,0)),"",(VLOOKUP($B24,'Chemical Analysis'!$B$4:$Y$111,13,0))*$E24/100)</f>
        <v/>
      </c>
      <c r="N44" s="27" t="str">
        <f>IF(ISNA(VLOOKUP($B24,'Chemical Analysis'!$B$4:$Y$111,14,0)),"",(VLOOKUP($B24,'Chemical Analysis'!$B$4:$Y$111,14,0))*$E24/100)</f>
        <v/>
      </c>
      <c r="O44" s="27" t="str">
        <f>IF(ISNA(VLOOKUP($B24,'Chemical Analysis'!$B$4:$Y$111,15,0)),"",(VLOOKUP($B24,'Chemical Analysis'!$B$4:$Y$111,15,0))*$E24/100)</f>
        <v/>
      </c>
      <c r="P44" s="27" t="str">
        <f>IF(ISNA(VLOOKUP($B24,'Chemical Analysis'!$B$4:$Y$111,16,0)),"",(VLOOKUP($B24,'Chemical Analysis'!$B$4:$Y$111,16,0))*$E24/100)</f>
        <v/>
      </c>
      <c r="Q44" s="27" t="str">
        <f>IF(ISNA(VLOOKUP($B24,'Chemical Analysis'!$B$4:$Y$111,17,0)),"",(VLOOKUP($B24,'Chemical Analysis'!$B$4:$Y$111,17,0))*$E24/100)</f>
        <v/>
      </c>
      <c r="R44" s="27" t="str">
        <f>IF(ISNA(VLOOKUP($B24,'Chemical Analysis'!$B$4:$Y$111,18,0)),"",(VLOOKUP($B24,'Chemical Analysis'!$B$4:$Y$111,18,0))*$E24/100)</f>
        <v/>
      </c>
      <c r="S44" s="27" t="str">
        <f>IF(ISNA(VLOOKUP($B24,'Chemical Analysis'!$B$4:$Y$111,19,0)),"",(VLOOKUP($B24,'Chemical Analysis'!$B$4:$Y$111,19,0))*$E24/100)</f>
        <v/>
      </c>
      <c r="T44" s="27" t="str">
        <f>IF(ISNA(VLOOKUP($B24,'Chemical Analysis'!$B$4:$Y$111,20,0)),"",(VLOOKUP($B24,'Chemical Analysis'!$B$4:$Y$111,20,0))*$E24/100)</f>
        <v/>
      </c>
      <c r="U44" s="27" t="str">
        <f>IF(ISNA(VLOOKUP($B24,'Chemical Analysis'!$B$4:$Y$111,21,0)),"",(VLOOKUP($B24,'Chemical Analysis'!$B$4:$Y$111,21,0))*$E24/100)</f>
        <v/>
      </c>
      <c r="V44" s="27" t="str">
        <f>IF(ISNA(VLOOKUP($B24,'Chemical Analysis'!$B$4:$Y$111,22,0)),"",(VLOOKUP($B24,'Chemical Analysis'!$B$4:$Y$111,22,0))*$E24/100)</f>
        <v/>
      </c>
      <c r="W44" s="27" t="str">
        <f>IF(ISNA(VLOOKUP($B24,'Chemical Analysis'!$B$4:$Y$111,23,0)),"",(VLOOKUP($B24,'Chemical Analysis'!$B$4:$Y$111,23,0))*$E24/100)</f>
        <v/>
      </c>
      <c r="X44" s="27" t="str">
        <f>IF(ISNA(VLOOKUP($B24,'Chemical Analysis'!$B$4:$Y$111,24,0)),"",(VLOOKUP($B24,'Chemical Analysis'!$B$4:$Y$111,24,0))*$E24/100)</f>
        <v/>
      </c>
      <c r="Y44" s="41"/>
      <c r="Z44" s="33"/>
      <c r="AE44"/>
      <c r="AF44"/>
      <c r="AG44"/>
      <c r="AH44"/>
    </row>
    <row r="45" spans="1:35" ht="12.9" thickBot="1" x14ac:dyDescent="0.35">
      <c r="B45" s="27" t="str">
        <f>IF(ISNA(VLOOKUP($B25,'Chemical Analysis'!$B$4:$Y$111,2,0)),"",(VLOOKUP($B25,'Chemical Analysis'!$B$4:$Y$111,2,0))*$E25/100)</f>
        <v/>
      </c>
      <c r="C45" s="27" t="str">
        <f>IF(ISNA(VLOOKUP($B25,'Chemical Analysis'!$B$4:$Y$111,3,0)),"",(VLOOKUP($B25,'Chemical Analysis'!$B$4:$Y$111,3,0))*$E25/100)</f>
        <v/>
      </c>
      <c r="D45" s="27" t="str">
        <f>IF(ISNA(VLOOKUP($B25,'Chemical Analysis'!$B$4:$Y$111,4,0)),"",(VLOOKUP($B25,'Chemical Analysis'!$B$4:$Y$111,4,0))*$E25/100)</f>
        <v/>
      </c>
      <c r="E45" s="27" t="str">
        <f>IF(ISNA(VLOOKUP($B25,'Chemical Analysis'!$B$4:$Y$111,5,0)),"",(VLOOKUP($B25,'Chemical Analysis'!$B$4:$Y$111,5,0))*$E25/100)</f>
        <v/>
      </c>
      <c r="F45" s="27" t="str">
        <f>IF(ISNA(VLOOKUP($B25,'Chemical Analysis'!$B$4:$Y$111,6,0)),"",(VLOOKUP($B25,'Chemical Analysis'!$B$4:$Y$111,6,0))*$E25/100)</f>
        <v/>
      </c>
      <c r="G45" s="27" t="str">
        <f>IF(ISNA(VLOOKUP($B25,'Chemical Analysis'!$B$4:$Y$111,7,0)),"",(VLOOKUP($B25,'Chemical Analysis'!$B$4:$Y$111,7,0))*$E25/100)</f>
        <v/>
      </c>
      <c r="H45" s="27" t="str">
        <f>IF(ISNA(VLOOKUP($B25,'Chemical Analysis'!$B$4:$Y$111,8,0)),"",(VLOOKUP($B25,'Chemical Analysis'!$B$4:$Y$111,8,0))*$E25/100)</f>
        <v/>
      </c>
      <c r="I45" s="27" t="str">
        <f>IF(ISNA(VLOOKUP($B25,'Chemical Analysis'!$B$4:$Y$111,9,0)),"",(VLOOKUP($B25,'Chemical Analysis'!$B$4:$Y$111,9,0))*$E25/100)</f>
        <v/>
      </c>
      <c r="J45" s="27" t="str">
        <f>IF(ISNA(VLOOKUP($B25,'Chemical Analysis'!$B$4:$Y$111,10,0)),"",(VLOOKUP($B25,'Chemical Analysis'!$B$4:$Y$111,10,0))*$E25/100)</f>
        <v/>
      </c>
      <c r="K45" s="27" t="str">
        <f>IF(ISNA(VLOOKUP($B25,'Chemical Analysis'!$B$4:$Y$111,11,0)),"",(VLOOKUP($B25,'Chemical Analysis'!$B$4:$Y$111,11,0))*$E25/100)</f>
        <v/>
      </c>
      <c r="L45" s="27" t="str">
        <f>IF(ISNA(VLOOKUP($B25,'Chemical Analysis'!$B$4:$Y$111,12,0)),"",(VLOOKUP($B25,'Chemical Analysis'!$B$4:$Y$111,12,0))*$E25/100)</f>
        <v/>
      </c>
      <c r="M45" s="27" t="str">
        <f>IF(ISNA(VLOOKUP($B25,'Chemical Analysis'!$B$4:$Y$111,13,0)),"",(VLOOKUP($B25,'Chemical Analysis'!$B$4:$Y$111,13,0))*$E25/100)</f>
        <v/>
      </c>
      <c r="N45" s="27" t="str">
        <f>IF(ISNA(VLOOKUP($B25,'Chemical Analysis'!$B$4:$Y$111,14,0)),"",(VLOOKUP($B25,'Chemical Analysis'!$B$4:$Y$111,14,0))*$E25/100)</f>
        <v/>
      </c>
      <c r="O45" s="27" t="str">
        <f>IF(ISNA(VLOOKUP($B25,'Chemical Analysis'!$B$4:$Y$111,15,0)),"",(VLOOKUP($B25,'Chemical Analysis'!$B$4:$Y$111,15,0))*$E25/100)</f>
        <v/>
      </c>
      <c r="P45" s="27" t="str">
        <f>IF(ISNA(VLOOKUP($B25,'Chemical Analysis'!$B$4:$Y$111,16,0)),"",(VLOOKUP($B25,'Chemical Analysis'!$B$4:$Y$111,16,0))*$E25/100)</f>
        <v/>
      </c>
      <c r="Q45" s="27" t="str">
        <f>IF(ISNA(VLOOKUP($B25,'Chemical Analysis'!$B$4:$Y$111,17,0)),"",(VLOOKUP($B25,'Chemical Analysis'!$B$4:$Y$111,17,0))*$E25/100)</f>
        <v/>
      </c>
      <c r="R45" s="27" t="str">
        <f>IF(ISNA(VLOOKUP($B25,'Chemical Analysis'!$B$4:$Y$111,18,0)),"",(VLOOKUP($B25,'Chemical Analysis'!$B$4:$Y$111,18,0))*$E25/100)</f>
        <v/>
      </c>
      <c r="S45" s="27" t="str">
        <f>IF(ISNA(VLOOKUP($B25,'Chemical Analysis'!$B$4:$Y$111,19,0)),"",(VLOOKUP($B25,'Chemical Analysis'!$B$4:$Y$111,19,0))*$E25/100)</f>
        <v/>
      </c>
      <c r="T45" s="27" t="str">
        <f>IF(ISNA(VLOOKUP($B25,'Chemical Analysis'!$B$4:$Y$111,20,0)),"",(VLOOKUP($B25,'Chemical Analysis'!$B$4:$Y$111,20,0))*$E25/100)</f>
        <v/>
      </c>
      <c r="U45" s="27" t="str">
        <f>IF(ISNA(VLOOKUP($B25,'Chemical Analysis'!$B$4:$Y$111,21,0)),"",(VLOOKUP($B25,'Chemical Analysis'!$B$4:$Y$111,21,0))*$E25/100)</f>
        <v/>
      </c>
      <c r="V45" s="27" t="str">
        <f>IF(ISNA(VLOOKUP($B25,'Chemical Analysis'!$B$4:$Y$111,22,0)),"",(VLOOKUP($B25,'Chemical Analysis'!$B$4:$Y$111,22,0))*$E25/100)</f>
        <v/>
      </c>
      <c r="W45" s="27" t="str">
        <f>IF(ISNA(VLOOKUP($B25,'Chemical Analysis'!$B$4:$Y$111,23,0)),"",(VLOOKUP($B25,'Chemical Analysis'!$B$4:$Y$111,23,0))*$E25/100)</f>
        <v/>
      </c>
      <c r="X45" s="27" t="str">
        <f>IF(ISNA(VLOOKUP($B25,'Chemical Analysis'!$B$4:$Y$111,24,0)),"",(VLOOKUP($B25,'Chemical Analysis'!$B$4:$Y$111,24,0))*$E25/100)</f>
        <v/>
      </c>
      <c r="Y45" s="41"/>
      <c r="Z45" s="33"/>
      <c r="AE45"/>
      <c r="AF45"/>
      <c r="AG45"/>
      <c r="AH45"/>
    </row>
    <row r="46" spans="1:35" ht="12.9" thickBot="1" x14ac:dyDescent="0.35">
      <c r="B46" s="27" t="str">
        <f>IF(ISNA(VLOOKUP($B26,'Chemical Analysis'!$B$4:$Y$111,2,0)),"",(VLOOKUP($B26,'Chemical Analysis'!$B$4:$Y$111,2,0))*$E26/100)</f>
        <v/>
      </c>
      <c r="C46" s="27" t="str">
        <f>IF(ISNA(VLOOKUP($B26,'Chemical Analysis'!$B$4:$Y$111,3,0)),"",(VLOOKUP($B26,'Chemical Analysis'!$B$4:$Y$111,3,0))*$E26/100)</f>
        <v/>
      </c>
      <c r="D46" s="27" t="str">
        <f>IF(ISNA(VLOOKUP($B26,'Chemical Analysis'!$B$4:$Y$111,4,0)),"",(VLOOKUP($B26,'Chemical Analysis'!$B$4:$Y$111,4,0))*$E26/100)</f>
        <v/>
      </c>
      <c r="E46" s="27" t="str">
        <f>IF(ISNA(VLOOKUP($B26,'Chemical Analysis'!$B$4:$Y$111,5,0)),"",(VLOOKUP($B26,'Chemical Analysis'!$B$4:$Y$111,5,0))*$E26/100)</f>
        <v/>
      </c>
      <c r="F46" s="27" t="str">
        <f>IF(ISNA(VLOOKUP($B26,'Chemical Analysis'!$B$4:$Y$111,6,0)),"",(VLOOKUP($B26,'Chemical Analysis'!$B$4:$Y$111,6,0))*$E26/100)</f>
        <v/>
      </c>
      <c r="G46" s="27" t="str">
        <f>IF(ISNA(VLOOKUP($B26,'Chemical Analysis'!$B$4:$Y$111,7,0)),"",(VLOOKUP($B26,'Chemical Analysis'!$B$4:$Y$111,7,0))*$E26/100)</f>
        <v/>
      </c>
      <c r="H46" s="27" t="str">
        <f>IF(ISNA(VLOOKUP($B26,'Chemical Analysis'!$B$4:$Y$111,8,0)),"",(VLOOKUP($B26,'Chemical Analysis'!$B$4:$Y$111,8,0))*$E26/100)</f>
        <v/>
      </c>
      <c r="I46" s="27" t="str">
        <f>IF(ISNA(VLOOKUP($B26,'Chemical Analysis'!$B$4:$Y$111,9,0)),"",(VLOOKUP($B26,'Chemical Analysis'!$B$4:$Y$111,9,0))*$E26/100)</f>
        <v/>
      </c>
      <c r="J46" s="27" t="str">
        <f>IF(ISNA(VLOOKUP($B26,'Chemical Analysis'!$B$4:$Y$111,10,0)),"",(VLOOKUP($B26,'Chemical Analysis'!$B$4:$Y$111,10,0))*$E26/100)</f>
        <v/>
      </c>
      <c r="K46" s="27" t="str">
        <f>IF(ISNA(VLOOKUP($B26,'Chemical Analysis'!$B$4:$Y$111,11,0)),"",(VLOOKUP($B26,'Chemical Analysis'!$B$4:$Y$111,11,0))*$E26/100)</f>
        <v/>
      </c>
      <c r="L46" s="27" t="str">
        <f>IF(ISNA(VLOOKUP($B26,'Chemical Analysis'!$B$4:$Y$111,12,0)),"",(VLOOKUP($B26,'Chemical Analysis'!$B$4:$Y$111,12,0))*$E26/100)</f>
        <v/>
      </c>
      <c r="M46" s="27" t="str">
        <f>IF(ISNA(VLOOKUP($B26,'Chemical Analysis'!$B$4:$Y$111,13,0)),"",(VLOOKUP($B26,'Chemical Analysis'!$B$4:$Y$111,13,0))*$E26/100)</f>
        <v/>
      </c>
      <c r="N46" s="27" t="str">
        <f>IF(ISNA(VLOOKUP($B26,'Chemical Analysis'!$B$4:$Y$111,14,0)),"",(VLOOKUP($B26,'Chemical Analysis'!$B$4:$Y$111,14,0))*$E26/100)</f>
        <v/>
      </c>
      <c r="O46" s="27" t="str">
        <f>IF(ISNA(VLOOKUP($B26,'Chemical Analysis'!$B$4:$Y$111,15,0)),"",(VLOOKUP($B26,'Chemical Analysis'!$B$4:$Y$111,15,0))*$E26/100)</f>
        <v/>
      </c>
      <c r="P46" s="27" t="str">
        <f>IF(ISNA(VLOOKUP($B26,'Chemical Analysis'!$B$4:$Y$111,16,0)),"",(VLOOKUP($B26,'Chemical Analysis'!$B$4:$Y$111,16,0))*$E26/100)</f>
        <v/>
      </c>
      <c r="Q46" s="27" t="str">
        <f>IF(ISNA(VLOOKUP($B26,'Chemical Analysis'!$B$4:$Y$111,17,0)),"",(VLOOKUP($B26,'Chemical Analysis'!$B$4:$Y$111,17,0))*$E26/100)</f>
        <v/>
      </c>
      <c r="R46" s="27" t="str">
        <f>IF(ISNA(VLOOKUP($B26,'Chemical Analysis'!$B$4:$Y$111,18,0)),"",(VLOOKUP($B26,'Chemical Analysis'!$B$4:$Y$111,18,0))*$E26/100)</f>
        <v/>
      </c>
      <c r="S46" s="27" t="str">
        <f>IF(ISNA(VLOOKUP($B26,'Chemical Analysis'!$B$4:$Y$111,19,0)),"",(VLOOKUP($B26,'Chemical Analysis'!$B$4:$Y$111,19,0))*$E26/100)</f>
        <v/>
      </c>
      <c r="T46" s="27" t="str">
        <f>IF(ISNA(VLOOKUP($B26,'Chemical Analysis'!$B$4:$Y$111,20,0)),"",(VLOOKUP($B26,'Chemical Analysis'!$B$4:$Y$111,20,0))*$E26/100)</f>
        <v/>
      </c>
      <c r="U46" s="27" t="str">
        <f>IF(ISNA(VLOOKUP($B26,'Chemical Analysis'!$B$4:$Y$111,21,0)),"",(VLOOKUP($B26,'Chemical Analysis'!$B$4:$Y$111,21,0))*$E26/100)</f>
        <v/>
      </c>
      <c r="V46" s="27" t="str">
        <f>IF(ISNA(VLOOKUP($B26,'Chemical Analysis'!$B$4:$Y$111,22,0)),"",(VLOOKUP($B26,'Chemical Analysis'!$B$4:$Y$111,22,0))*$E26/100)</f>
        <v/>
      </c>
      <c r="W46" s="27" t="str">
        <f>IF(ISNA(VLOOKUP($B26,'Chemical Analysis'!$B$4:$Y$111,23,0)),"",(VLOOKUP($B26,'Chemical Analysis'!$B$4:$Y$111,23,0))*$E26/100)</f>
        <v/>
      </c>
      <c r="X46" s="27" t="str">
        <f>IF(ISNA(VLOOKUP($B26,'Chemical Analysis'!$B$4:$Y$111,24,0)),"",(VLOOKUP($B26,'Chemical Analysis'!$B$4:$Y$111,24,0))*$E26/100)</f>
        <v/>
      </c>
      <c r="Y46" s="41"/>
      <c r="Z46" s="33"/>
      <c r="AE46"/>
      <c r="AF46"/>
      <c r="AG46"/>
      <c r="AH46"/>
    </row>
    <row r="47" spans="1:35" ht="12.9" thickBot="1" x14ac:dyDescent="0.35">
      <c r="B47" s="27" t="str">
        <f>IF(ISNA(VLOOKUP($B27,'Chemical Analysis'!$B$4:$Y$111,2,0)),"",(VLOOKUP($B27,'Chemical Analysis'!$B$4:$Y$111,2,0))*$E27/100)</f>
        <v/>
      </c>
      <c r="C47" s="27" t="str">
        <f>IF(ISNA(VLOOKUP($B27,'Chemical Analysis'!$B$4:$Y$111,3,0)),"",(VLOOKUP($B27,'Chemical Analysis'!$B$4:$Y$111,3,0))*$E27/100)</f>
        <v/>
      </c>
      <c r="D47" s="27" t="str">
        <f>IF(ISNA(VLOOKUP($B27,'Chemical Analysis'!$B$4:$Y$111,4,0)),"",(VLOOKUP($B27,'Chemical Analysis'!$B$4:$Y$111,4,0))*$E27/100)</f>
        <v/>
      </c>
      <c r="E47" s="27" t="str">
        <f>IF(ISNA(VLOOKUP($B27,'Chemical Analysis'!$B$4:$Y$111,5,0)),"",(VLOOKUP($B27,'Chemical Analysis'!$B$4:$Y$111,5,0))*$E27/100)</f>
        <v/>
      </c>
      <c r="F47" s="27" t="str">
        <f>IF(ISNA(VLOOKUP($B27,'Chemical Analysis'!$B$4:$Y$111,6,0)),"",(VLOOKUP($B27,'Chemical Analysis'!$B$4:$Y$111,6,0))*$E27/100)</f>
        <v/>
      </c>
      <c r="G47" s="27" t="str">
        <f>IF(ISNA(VLOOKUP($B27,'Chemical Analysis'!$B$4:$Y$111,7,0)),"",(VLOOKUP($B27,'Chemical Analysis'!$B$4:$Y$111,7,0))*$E27/100)</f>
        <v/>
      </c>
      <c r="H47" s="27" t="str">
        <f>IF(ISNA(VLOOKUP($B27,'Chemical Analysis'!$B$4:$Y$111,8,0)),"",(VLOOKUP($B27,'Chemical Analysis'!$B$4:$Y$111,8,0))*$E27/100)</f>
        <v/>
      </c>
      <c r="I47" s="27" t="str">
        <f>IF(ISNA(VLOOKUP($B27,'Chemical Analysis'!$B$4:$Y$111,9,0)),"",(VLOOKUP($B27,'Chemical Analysis'!$B$4:$Y$111,9,0))*$E27/100)</f>
        <v/>
      </c>
      <c r="J47" s="27" t="str">
        <f>IF(ISNA(VLOOKUP($B27,'Chemical Analysis'!$B$4:$Y$111,10,0)),"",(VLOOKUP($B27,'Chemical Analysis'!$B$4:$Y$111,10,0))*$E27/100)</f>
        <v/>
      </c>
      <c r="K47" s="27" t="str">
        <f>IF(ISNA(VLOOKUP($B27,'Chemical Analysis'!$B$4:$Y$111,11,0)),"",(VLOOKUP($B27,'Chemical Analysis'!$B$4:$Y$111,11,0))*$E27/100)</f>
        <v/>
      </c>
      <c r="L47" s="27" t="str">
        <f>IF(ISNA(VLOOKUP($B27,'Chemical Analysis'!$B$4:$Y$111,12,0)),"",(VLOOKUP($B27,'Chemical Analysis'!$B$4:$Y$111,12,0))*$E27/100)</f>
        <v/>
      </c>
      <c r="M47" s="27" t="str">
        <f>IF(ISNA(VLOOKUP($B27,'Chemical Analysis'!$B$4:$Y$111,13,0)),"",(VLOOKUP($B27,'Chemical Analysis'!$B$4:$Y$111,13,0))*$E27/100)</f>
        <v/>
      </c>
      <c r="N47" s="27" t="str">
        <f>IF(ISNA(VLOOKUP($B27,'Chemical Analysis'!$B$4:$Y$111,14,0)),"",(VLOOKUP($B27,'Chemical Analysis'!$B$4:$Y$111,14,0))*$E27/100)</f>
        <v/>
      </c>
      <c r="O47" s="27" t="str">
        <f>IF(ISNA(VLOOKUP($B27,'Chemical Analysis'!$B$4:$Y$111,15,0)),"",(VLOOKUP($B27,'Chemical Analysis'!$B$4:$Y$111,15,0))*$E27/100)</f>
        <v/>
      </c>
      <c r="P47" s="27" t="str">
        <f>IF(ISNA(VLOOKUP($B27,'Chemical Analysis'!$B$4:$Y$111,16,0)),"",(VLOOKUP($B27,'Chemical Analysis'!$B$4:$Y$111,16,0))*$E27/100)</f>
        <v/>
      </c>
      <c r="Q47" s="27" t="str">
        <f>IF(ISNA(VLOOKUP($B27,'Chemical Analysis'!$B$4:$Y$111,17,0)),"",(VLOOKUP($B27,'Chemical Analysis'!$B$4:$Y$111,17,0))*$E27/100)</f>
        <v/>
      </c>
      <c r="R47" s="27" t="str">
        <f>IF(ISNA(VLOOKUP($B27,'Chemical Analysis'!$B$4:$Y$111,18,0)),"",(VLOOKUP($B27,'Chemical Analysis'!$B$4:$Y$111,18,0))*$E27/100)</f>
        <v/>
      </c>
      <c r="S47" s="27" t="str">
        <f>IF(ISNA(VLOOKUP($B27,'Chemical Analysis'!$B$4:$Y$111,19,0)),"",(VLOOKUP($B27,'Chemical Analysis'!$B$4:$Y$111,19,0))*$E27/100)</f>
        <v/>
      </c>
      <c r="T47" s="27" t="str">
        <f>IF(ISNA(VLOOKUP($B27,'Chemical Analysis'!$B$4:$Y$111,20,0)),"",(VLOOKUP($B27,'Chemical Analysis'!$B$4:$Y$111,20,0))*$E27/100)</f>
        <v/>
      </c>
      <c r="U47" s="27" t="str">
        <f>IF(ISNA(VLOOKUP($B27,'Chemical Analysis'!$B$4:$Y$111,21,0)),"",(VLOOKUP($B27,'Chemical Analysis'!$B$4:$Y$111,21,0))*$E27/100)</f>
        <v/>
      </c>
      <c r="V47" s="27" t="str">
        <f>IF(ISNA(VLOOKUP($B27,'Chemical Analysis'!$B$4:$Y$111,22,0)),"",(VLOOKUP($B27,'Chemical Analysis'!$B$4:$Y$111,22,0))*$E27/100)</f>
        <v/>
      </c>
      <c r="W47" s="27" t="str">
        <f>IF(ISNA(VLOOKUP($B27,'Chemical Analysis'!$B$4:$Y$111,23,0)),"",(VLOOKUP($B27,'Chemical Analysis'!$B$4:$Y$111,23,0))*$E27/100)</f>
        <v/>
      </c>
      <c r="X47" s="27" t="str">
        <f>IF(ISNA(VLOOKUP($B27,'Chemical Analysis'!$B$4:$Y$111,24,0)),"",(VLOOKUP($B27,'Chemical Analysis'!$B$4:$Y$111,24,0))*$E27/100)</f>
        <v/>
      </c>
      <c r="Y47" s="40"/>
      <c r="Z47" s="33"/>
      <c r="AE47"/>
      <c r="AF47"/>
      <c r="AG47"/>
      <c r="AH47"/>
    </row>
    <row r="48" spans="1:35" ht="12.9" thickBot="1" x14ac:dyDescent="0.35">
      <c r="B48" s="27" t="str">
        <f>IF(ISNA(VLOOKUP($B28,'Chemical Analysis'!$B$4:$Y$111,2,0)),"",(VLOOKUP($B28,'Chemical Analysis'!$B$4:$Y$111,2,0))*$E28/100)</f>
        <v/>
      </c>
      <c r="C48" s="27" t="str">
        <f>IF(ISNA(VLOOKUP($B28,'Chemical Analysis'!$B$4:$Y$111,3,0)),"",(VLOOKUP($B28,'Chemical Analysis'!$B$4:$Y$111,3,0))*$E28/100)</f>
        <v/>
      </c>
      <c r="D48" s="27" t="str">
        <f>IF(ISNA(VLOOKUP($B28,'Chemical Analysis'!$B$4:$Y$111,4,0)),"",(VLOOKUP($B28,'Chemical Analysis'!$B$4:$Y$111,4,0))*$E28/100)</f>
        <v/>
      </c>
      <c r="E48" s="27" t="str">
        <f>IF(ISNA(VLOOKUP($B28,'Chemical Analysis'!$B$4:$Y$111,5,0)),"",(VLOOKUP($B28,'Chemical Analysis'!$B$4:$Y$111,5,0))*$E28/100)</f>
        <v/>
      </c>
      <c r="F48" s="27" t="str">
        <f>IF(ISNA(VLOOKUP($B28,'Chemical Analysis'!$B$4:$Y$111,6,0)),"",(VLOOKUP($B28,'Chemical Analysis'!$B$4:$Y$111,6,0))*$E28/100)</f>
        <v/>
      </c>
      <c r="G48" s="27" t="str">
        <f>IF(ISNA(VLOOKUP($B28,'Chemical Analysis'!$B$4:$Y$111,7,0)),"",(VLOOKUP($B28,'Chemical Analysis'!$B$4:$Y$111,7,0))*$E28/100)</f>
        <v/>
      </c>
      <c r="H48" s="27" t="str">
        <f>IF(ISNA(VLOOKUP($B28,'Chemical Analysis'!$B$4:$Y$111,8,0)),"",(VLOOKUP($B28,'Chemical Analysis'!$B$4:$Y$111,8,0))*$E28/100)</f>
        <v/>
      </c>
      <c r="I48" s="27" t="str">
        <f>IF(ISNA(VLOOKUP($B28,'Chemical Analysis'!$B$4:$Y$111,9,0)),"",(VLOOKUP($B28,'Chemical Analysis'!$B$4:$Y$111,9,0))*$E28/100)</f>
        <v/>
      </c>
      <c r="J48" s="27" t="str">
        <f>IF(ISNA(VLOOKUP($B28,'Chemical Analysis'!$B$4:$Y$111,10,0)),"",(VLOOKUP($B28,'Chemical Analysis'!$B$4:$Y$111,10,0))*$E28/100)</f>
        <v/>
      </c>
      <c r="K48" s="27" t="str">
        <f>IF(ISNA(VLOOKUP($B28,'Chemical Analysis'!$B$4:$Y$111,11,0)),"",(VLOOKUP($B28,'Chemical Analysis'!$B$4:$Y$111,11,0))*$E28/100)</f>
        <v/>
      </c>
      <c r="L48" s="27" t="str">
        <f>IF(ISNA(VLOOKUP($B28,'Chemical Analysis'!$B$4:$Y$111,12,0)),"",(VLOOKUP($B28,'Chemical Analysis'!$B$4:$Y$111,12,0))*$E28/100)</f>
        <v/>
      </c>
      <c r="M48" s="27" t="str">
        <f>IF(ISNA(VLOOKUP($B28,'Chemical Analysis'!$B$4:$Y$111,13,0)),"",(VLOOKUP($B28,'Chemical Analysis'!$B$4:$Y$111,13,0))*$E28/100)</f>
        <v/>
      </c>
      <c r="N48" s="27" t="str">
        <f>IF(ISNA(VLOOKUP($B28,'Chemical Analysis'!$B$4:$Y$111,14,0)),"",(VLOOKUP($B28,'Chemical Analysis'!$B$4:$Y$111,14,0))*$E28/100)</f>
        <v/>
      </c>
      <c r="O48" s="27" t="str">
        <f>IF(ISNA(VLOOKUP($B28,'Chemical Analysis'!$B$4:$Y$111,15,0)),"",(VLOOKUP($B28,'Chemical Analysis'!$B$4:$Y$111,15,0))*$E28/100)</f>
        <v/>
      </c>
      <c r="P48" s="27" t="str">
        <f>IF(ISNA(VLOOKUP($B28,'Chemical Analysis'!$B$4:$Y$111,16,0)),"",(VLOOKUP($B28,'Chemical Analysis'!$B$4:$Y$111,16,0))*$E28/100)</f>
        <v/>
      </c>
      <c r="Q48" s="27" t="str">
        <f>IF(ISNA(VLOOKUP($B28,'Chemical Analysis'!$B$4:$Y$111,17,0)),"",(VLOOKUP($B28,'Chemical Analysis'!$B$4:$Y$111,17,0))*$E28/100)</f>
        <v/>
      </c>
      <c r="R48" s="27" t="str">
        <f>IF(ISNA(VLOOKUP($B28,'Chemical Analysis'!$B$4:$Y$111,18,0)),"",(VLOOKUP($B28,'Chemical Analysis'!$B$4:$Y$111,18,0))*$E28/100)</f>
        <v/>
      </c>
      <c r="S48" s="27" t="str">
        <f>IF(ISNA(VLOOKUP($B28,'Chemical Analysis'!$B$4:$Y$111,19,0)),"",(VLOOKUP($B28,'Chemical Analysis'!$B$4:$Y$111,19,0))*$E28/100)</f>
        <v/>
      </c>
      <c r="T48" s="27" t="str">
        <f>IF(ISNA(VLOOKUP($B28,'Chemical Analysis'!$B$4:$Y$111,20,0)),"",(VLOOKUP($B28,'Chemical Analysis'!$B$4:$Y$111,20,0))*$E28/100)</f>
        <v/>
      </c>
      <c r="U48" s="27" t="str">
        <f>IF(ISNA(VLOOKUP($B28,'Chemical Analysis'!$B$4:$Y$111,21,0)),"",(VLOOKUP($B28,'Chemical Analysis'!$B$4:$Y$111,21,0))*$E28/100)</f>
        <v/>
      </c>
      <c r="V48" s="27" t="str">
        <f>IF(ISNA(VLOOKUP($B28,'Chemical Analysis'!$B$4:$Y$111,22,0)),"",(VLOOKUP($B28,'Chemical Analysis'!$B$4:$Y$111,22,0))*$E28/100)</f>
        <v/>
      </c>
      <c r="W48" s="27" t="str">
        <f>IF(ISNA(VLOOKUP($B28,'Chemical Analysis'!$B$4:$Y$111,23,0)),"",(VLOOKUP($B28,'Chemical Analysis'!$B$4:$Y$111,23,0))*$E28/100)</f>
        <v/>
      </c>
      <c r="X48" s="27" t="str">
        <f>IF(ISNA(VLOOKUP($B28,'Chemical Analysis'!$B$4:$Y$111,24,0)),"",(VLOOKUP($B28,'Chemical Analysis'!$B$4:$Y$111,24,0))*$E28/100)</f>
        <v/>
      </c>
      <c r="Y48" s="40"/>
      <c r="Z48" s="33"/>
      <c r="AE48"/>
      <c r="AF48"/>
      <c r="AG48"/>
      <c r="AH48"/>
    </row>
    <row r="49" spans="2:34" ht="12.9" thickBot="1" x14ac:dyDescent="0.35">
      <c r="B49" s="27" t="str">
        <f>IF(ISNA(VLOOKUP($B29,'Chemical Analysis'!$B$4:$Y$111,2,0)),"",(VLOOKUP($B29,'Chemical Analysis'!$B$4:$Y$111,2,0))*$E29/100)</f>
        <v/>
      </c>
      <c r="C49" s="27" t="str">
        <f>IF(ISNA(VLOOKUP($B29,'Chemical Analysis'!$B$4:$Y$111,3,0)),"",(VLOOKUP($B29,'Chemical Analysis'!$B$4:$Y$111,3,0))*$E29/100)</f>
        <v/>
      </c>
      <c r="D49" s="27" t="str">
        <f>IF(ISNA(VLOOKUP($B29,'Chemical Analysis'!$B$4:$Y$111,4,0)),"",(VLOOKUP($B29,'Chemical Analysis'!$B$4:$Y$111,4,0))*$E29/100)</f>
        <v/>
      </c>
      <c r="E49" s="27" t="str">
        <f>IF(ISNA(VLOOKUP($B29,'Chemical Analysis'!$B$4:$Y$111,5,0)),"",(VLOOKUP($B29,'Chemical Analysis'!$B$4:$Y$111,5,0))*$E29/100)</f>
        <v/>
      </c>
      <c r="F49" s="27" t="str">
        <f>IF(ISNA(VLOOKUP($B29,'Chemical Analysis'!$B$4:$Y$111,6,0)),"",(VLOOKUP($B29,'Chemical Analysis'!$B$4:$Y$111,6,0))*$E29/100)</f>
        <v/>
      </c>
      <c r="G49" s="27" t="str">
        <f>IF(ISNA(VLOOKUP($B29,'Chemical Analysis'!$B$4:$Y$111,7,0)),"",(VLOOKUP($B29,'Chemical Analysis'!$B$4:$Y$111,7,0))*$E29/100)</f>
        <v/>
      </c>
      <c r="H49" s="27" t="str">
        <f>IF(ISNA(VLOOKUP($B29,'Chemical Analysis'!$B$4:$Y$111,8,0)),"",(VLOOKUP($B29,'Chemical Analysis'!$B$4:$Y$111,8,0))*$E29/100)</f>
        <v/>
      </c>
      <c r="I49" s="27" t="str">
        <f>IF(ISNA(VLOOKUP($B29,'Chemical Analysis'!$B$4:$Y$111,9,0)),"",(VLOOKUP($B29,'Chemical Analysis'!$B$4:$Y$111,9,0))*$E29/100)</f>
        <v/>
      </c>
      <c r="J49" s="27" t="str">
        <f>IF(ISNA(VLOOKUP($B29,'Chemical Analysis'!$B$4:$Y$111,10,0)),"",(VLOOKUP($B29,'Chemical Analysis'!$B$4:$Y$111,10,0))*$E29/100)</f>
        <v/>
      </c>
      <c r="K49" s="27" t="str">
        <f>IF(ISNA(VLOOKUP($B29,'Chemical Analysis'!$B$4:$Y$111,11,0)),"",(VLOOKUP($B29,'Chemical Analysis'!$B$4:$Y$111,11,0))*$E29/100)</f>
        <v/>
      </c>
      <c r="L49" s="27" t="str">
        <f>IF(ISNA(VLOOKUP($B29,'Chemical Analysis'!$B$4:$Y$111,12,0)),"",(VLOOKUP($B29,'Chemical Analysis'!$B$4:$Y$111,12,0))*$E29/100)</f>
        <v/>
      </c>
      <c r="M49" s="27" t="str">
        <f>IF(ISNA(VLOOKUP($B29,'Chemical Analysis'!$B$4:$Y$111,13,0)),"",(VLOOKUP($B29,'Chemical Analysis'!$B$4:$Y$111,13,0))*$E29/100)</f>
        <v/>
      </c>
      <c r="N49" s="27" t="str">
        <f>IF(ISNA(VLOOKUP($B29,'Chemical Analysis'!$B$4:$Y$111,14,0)),"",(VLOOKUP($B29,'Chemical Analysis'!$B$4:$Y$111,14,0))*$E29/100)</f>
        <v/>
      </c>
      <c r="O49" s="27" t="str">
        <f>IF(ISNA(VLOOKUP($B29,'Chemical Analysis'!$B$4:$Y$111,15,0)),"",(VLOOKUP($B29,'Chemical Analysis'!$B$4:$Y$111,15,0))*$E29/100)</f>
        <v/>
      </c>
      <c r="P49" s="27" t="str">
        <f>IF(ISNA(VLOOKUP($B29,'Chemical Analysis'!$B$4:$Y$111,16,0)),"",(VLOOKUP($B29,'Chemical Analysis'!$B$4:$Y$111,16,0))*$E29/100)</f>
        <v/>
      </c>
      <c r="Q49" s="27" t="str">
        <f>IF(ISNA(VLOOKUP($B29,'Chemical Analysis'!$B$4:$Y$111,17,0)),"",(VLOOKUP($B29,'Chemical Analysis'!$B$4:$Y$111,17,0))*$E29/100)</f>
        <v/>
      </c>
      <c r="R49" s="27" t="str">
        <f>IF(ISNA(VLOOKUP($B29,'Chemical Analysis'!$B$4:$Y$111,18,0)),"",(VLOOKUP($B29,'Chemical Analysis'!$B$4:$Y$111,18,0))*$E29/100)</f>
        <v/>
      </c>
      <c r="S49" s="27" t="str">
        <f>IF(ISNA(VLOOKUP($B29,'Chemical Analysis'!$B$4:$Y$111,19,0)),"",(VLOOKUP($B29,'Chemical Analysis'!$B$4:$Y$111,19,0))*$E29/100)</f>
        <v/>
      </c>
      <c r="T49" s="27" t="str">
        <f>IF(ISNA(VLOOKUP($B29,'Chemical Analysis'!$B$4:$Y$111,20,0)),"",(VLOOKUP($B29,'Chemical Analysis'!$B$4:$Y$111,20,0))*$E29/100)</f>
        <v/>
      </c>
      <c r="U49" s="27" t="str">
        <f>IF(ISNA(VLOOKUP($B29,'Chemical Analysis'!$B$4:$Y$111,21,0)),"",(VLOOKUP($B29,'Chemical Analysis'!$B$4:$Y$111,21,0))*$E29/100)</f>
        <v/>
      </c>
      <c r="V49" s="27" t="str">
        <f>IF(ISNA(VLOOKUP($B29,'Chemical Analysis'!$B$4:$Y$111,22,0)),"",(VLOOKUP($B29,'Chemical Analysis'!$B$4:$Y$111,22,0))*$E29/100)</f>
        <v/>
      </c>
      <c r="W49" s="27" t="str">
        <f>IF(ISNA(VLOOKUP($B29,'Chemical Analysis'!$B$4:$Y$111,23,0)),"",(VLOOKUP($B29,'Chemical Analysis'!$B$4:$Y$111,23,0))*$E29/100)</f>
        <v/>
      </c>
      <c r="X49" s="27" t="str">
        <f>IF(ISNA(VLOOKUP($B29,'Chemical Analysis'!$B$4:$Y$111,24,0)),"",(VLOOKUP($B29,'Chemical Analysis'!$B$4:$Y$111,24,0))*$E29/100)</f>
        <v/>
      </c>
      <c r="Y49" s="40"/>
      <c r="Z49" s="33"/>
      <c r="AE49"/>
      <c r="AF49"/>
      <c r="AG49"/>
      <c r="AH49"/>
    </row>
    <row r="50" spans="2:34" ht="12.9" thickBot="1" x14ac:dyDescent="0.35">
      <c r="B50" s="27" t="str">
        <f>IF(ISNA(VLOOKUP($B30,'Chemical Analysis'!$B$4:$Y$111,2,0)),"",(VLOOKUP($B30,'Chemical Analysis'!$B$4:$Y$111,2,0))*$E30/100)</f>
        <v/>
      </c>
      <c r="C50" s="27" t="str">
        <f>IF(ISNA(VLOOKUP($B30,'Chemical Analysis'!$B$4:$Y$111,3,0)),"",(VLOOKUP($B30,'Chemical Analysis'!$B$4:$Y$111,3,0))*$E30/100)</f>
        <v/>
      </c>
      <c r="D50" s="27" t="str">
        <f>IF(ISNA(VLOOKUP($B30,'Chemical Analysis'!$B$4:$Y$111,4,0)),"",(VLOOKUP($B30,'Chemical Analysis'!$B$4:$Y$111,4,0))*$E30/100)</f>
        <v/>
      </c>
      <c r="E50" s="27" t="str">
        <f>IF(ISNA(VLOOKUP($B30,'Chemical Analysis'!$B$4:$Y$111,5,0)),"",(VLOOKUP($B30,'Chemical Analysis'!$B$4:$Y$111,5,0))*$E30/100)</f>
        <v/>
      </c>
      <c r="F50" s="27" t="str">
        <f>IF(ISNA(VLOOKUP($B30,'Chemical Analysis'!$B$4:$Y$111,6,0)),"",(VLOOKUP($B30,'Chemical Analysis'!$B$4:$Y$111,6,0))*$E30/100)</f>
        <v/>
      </c>
      <c r="G50" s="27" t="str">
        <f>IF(ISNA(VLOOKUP($B30,'Chemical Analysis'!$B$4:$Y$111,7,0)),"",(VLOOKUP($B30,'Chemical Analysis'!$B$4:$Y$111,7,0))*$E30/100)</f>
        <v/>
      </c>
      <c r="H50" s="27" t="str">
        <f>IF(ISNA(VLOOKUP($B30,'Chemical Analysis'!$B$4:$Y$111,8,0)),"",(VLOOKUP($B30,'Chemical Analysis'!$B$4:$Y$111,8,0))*$E30/100)</f>
        <v/>
      </c>
      <c r="I50" s="27" t="str">
        <f>IF(ISNA(VLOOKUP($B30,'Chemical Analysis'!$B$4:$Y$111,9,0)),"",(VLOOKUP($B30,'Chemical Analysis'!$B$4:$Y$111,9,0))*$E30/100)</f>
        <v/>
      </c>
      <c r="J50" s="27" t="str">
        <f>IF(ISNA(VLOOKUP($B30,'Chemical Analysis'!$B$4:$Y$111,10,0)),"",(VLOOKUP($B30,'Chemical Analysis'!$B$4:$Y$111,10,0))*$E30/100)</f>
        <v/>
      </c>
      <c r="K50" s="27" t="str">
        <f>IF(ISNA(VLOOKUP($B30,'Chemical Analysis'!$B$4:$Y$111,11,0)),"",(VLOOKUP($B30,'Chemical Analysis'!$B$4:$Y$111,11,0))*$E30/100)</f>
        <v/>
      </c>
      <c r="L50" s="27" t="str">
        <f>IF(ISNA(VLOOKUP($B30,'Chemical Analysis'!$B$4:$Y$111,12,0)),"",(VLOOKUP($B30,'Chemical Analysis'!$B$4:$Y$111,12,0))*$E30/100)</f>
        <v/>
      </c>
      <c r="M50" s="27" t="str">
        <f>IF(ISNA(VLOOKUP($B30,'Chemical Analysis'!$B$4:$Y$111,13,0)),"",(VLOOKUP($B30,'Chemical Analysis'!$B$4:$Y$111,13,0))*$E30/100)</f>
        <v/>
      </c>
      <c r="N50" s="27" t="str">
        <f>IF(ISNA(VLOOKUP($B30,'Chemical Analysis'!$B$4:$Y$111,14,0)),"",(VLOOKUP($B30,'Chemical Analysis'!$B$4:$Y$111,14,0))*$E30/100)</f>
        <v/>
      </c>
      <c r="O50" s="27" t="str">
        <f>IF(ISNA(VLOOKUP($B30,'Chemical Analysis'!$B$4:$Y$111,15,0)),"",(VLOOKUP($B30,'Chemical Analysis'!$B$4:$Y$111,15,0))*$E30/100)</f>
        <v/>
      </c>
      <c r="P50" s="27" t="str">
        <f>IF(ISNA(VLOOKUP($B30,'Chemical Analysis'!$B$4:$Y$111,16,0)),"",(VLOOKUP($B30,'Chemical Analysis'!$B$4:$Y$111,16,0))*$E30/100)</f>
        <v/>
      </c>
      <c r="Q50" s="27" t="str">
        <f>IF(ISNA(VLOOKUP($B30,'Chemical Analysis'!$B$4:$Y$111,17,0)),"",(VLOOKUP($B30,'Chemical Analysis'!$B$4:$Y$111,17,0))*$E30/100)</f>
        <v/>
      </c>
      <c r="R50" s="27" t="str">
        <f>IF(ISNA(VLOOKUP($B30,'Chemical Analysis'!$B$4:$Y$111,18,0)),"",(VLOOKUP($B30,'Chemical Analysis'!$B$4:$Y$111,18,0))*$E30/100)</f>
        <v/>
      </c>
      <c r="S50" s="27" t="str">
        <f>IF(ISNA(VLOOKUP($B30,'Chemical Analysis'!$B$4:$Y$111,19,0)),"",(VLOOKUP($B30,'Chemical Analysis'!$B$4:$Y$111,19,0))*$E30/100)</f>
        <v/>
      </c>
      <c r="T50" s="27" t="str">
        <f>IF(ISNA(VLOOKUP($B30,'Chemical Analysis'!$B$4:$Y$111,20,0)),"",(VLOOKUP($B30,'Chemical Analysis'!$B$4:$Y$111,20,0))*$E30/100)</f>
        <v/>
      </c>
      <c r="U50" s="27" t="str">
        <f>IF(ISNA(VLOOKUP($B30,'Chemical Analysis'!$B$4:$Y$111,21,0)),"",(VLOOKUP($B30,'Chemical Analysis'!$B$4:$Y$111,21,0))*$E30/100)</f>
        <v/>
      </c>
      <c r="V50" s="27" t="str">
        <f>IF(ISNA(VLOOKUP($B30,'Chemical Analysis'!$B$4:$Y$111,22,0)),"",(VLOOKUP($B30,'Chemical Analysis'!$B$4:$Y$111,22,0))*$E30/100)</f>
        <v/>
      </c>
      <c r="W50" s="27" t="str">
        <f>IF(ISNA(VLOOKUP($B30,'Chemical Analysis'!$B$4:$Y$111,23,0)),"",(VLOOKUP($B30,'Chemical Analysis'!$B$4:$Y$111,23,0))*$E30/100)</f>
        <v/>
      </c>
      <c r="X50" s="27" t="str">
        <f>IF(ISNA(VLOOKUP($B30,'Chemical Analysis'!$B$4:$Y$111,24,0)),"",(VLOOKUP($B30,'Chemical Analysis'!$B$4:$Y$111,24,0))*$E30/100)</f>
        <v/>
      </c>
      <c r="Y50" s="40"/>
      <c r="Z50" s="33"/>
      <c r="AE50"/>
      <c r="AF50"/>
      <c r="AG50"/>
      <c r="AH50"/>
    </row>
    <row r="51" spans="2:34" ht="12.9" thickBot="1" x14ac:dyDescent="0.35">
      <c r="B51" s="27" t="str">
        <f>IF(ISNA(VLOOKUP($B31,'Chemical Analysis'!$B$4:$Y$111,2,0)),"",(VLOOKUP($B31,'Chemical Analysis'!$B$4:$Y$111,2,0))*$E31/100)</f>
        <v/>
      </c>
      <c r="C51" s="27" t="str">
        <f>IF(ISNA(VLOOKUP($B31,'Chemical Analysis'!$B$4:$Y$111,3,0)),"",(VLOOKUP($B31,'Chemical Analysis'!$B$4:$Y$111,3,0))*$E31/100)</f>
        <v/>
      </c>
      <c r="D51" s="27" t="str">
        <f>IF(ISNA(VLOOKUP($B31,'Chemical Analysis'!$B$4:$Y$111,4,0)),"",(VLOOKUP($B31,'Chemical Analysis'!$B$4:$Y$111,4,0))*$E31/100)</f>
        <v/>
      </c>
      <c r="E51" s="27" t="str">
        <f>IF(ISNA(VLOOKUP($B31,'Chemical Analysis'!$B$4:$Y$111,5,0)),"",(VLOOKUP($B31,'Chemical Analysis'!$B$4:$Y$111,5,0))*$E31/100)</f>
        <v/>
      </c>
      <c r="F51" s="27" t="str">
        <f>IF(ISNA(VLOOKUP($B31,'Chemical Analysis'!$B$4:$Y$111,6,0)),"",(VLOOKUP($B31,'Chemical Analysis'!$B$4:$Y$111,6,0))*$E31/100)</f>
        <v/>
      </c>
      <c r="G51" s="27" t="str">
        <f>IF(ISNA(VLOOKUP($B31,'Chemical Analysis'!$B$4:$Y$111,7,0)),"",(VLOOKUP($B31,'Chemical Analysis'!$B$4:$Y$111,7,0))*$E31/100)</f>
        <v/>
      </c>
      <c r="H51" s="27" t="str">
        <f>IF(ISNA(VLOOKUP($B31,'Chemical Analysis'!$B$4:$Y$111,8,0)),"",(VLOOKUP($B31,'Chemical Analysis'!$B$4:$Y$111,8,0))*$E31/100)</f>
        <v/>
      </c>
      <c r="I51" s="27" t="str">
        <f>IF(ISNA(VLOOKUP($B31,'Chemical Analysis'!$B$4:$Y$111,9,0)),"",(VLOOKUP($B31,'Chemical Analysis'!$B$4:$Y$111,9,0))*$E31/100)</f>
        <v/>
      </c>
      <c r="J51" s="27" t="str">
        <f>IF(ISNA(VLOOKUP($B31,'Chemical Analysis'!$B$4:$Y$111,10,0)),"",(VLOOKUP($B31,'Chemical Analysis'!$B$4:$Y$111,10,0))*$E31/100)</f>
        <v/>
      </c>
      <c r="K51" s="27" t="str">
        <f>IF(ISNA(VLOOKUP($B31,'Chemical Analysis'!$B$4:$Y$111,11,0)),"",(VLOOKUP($B31,'Chemical Analysis'!$B$4:$Y$111,11,0))*$E31/100)</f>
        <v/>
      </c>
      <c r="L51" s="27" t="str">
        <f>IF(ISNA(VLOOKUP($B31,'Chemical Analysis'!$B$4:$Y$111,12,0)),"",(VLOOKUP($B31,'Chemical Analysis'!$B$4:$Y$111,12,0))*$E31/100)</f>
        <v/>
      </c>
      <c r="M51" s="27" t="str">
        <f>IF(ISNA(VLOOKUP($B31,'Chemical Analysis'!$B$4:$Y$111,13,0)),"",(VLOOKUP($B31,'Chemical Analysis'!$B$4:$Y$111,13,0))*$E31/100)</f>
        <v/>
      </c>
      <c r="N51" s="27" t="str">
        <f>IF(ISNA(VLOOKUP($B31,'Chemical Analysis'!$B$4:$Y$111,14,0)),"",(VLOOKUP($B31,'Chemical Analysis'!$B$4:$Y$111,14,0))*$E31/100)</f>
        <v/>
      </c>
      <c r="O51" s="27" t="str">
        <f>IF(ISNA(VLOOKUP($B31,'Chemical Analysis'!$B$4:$Y$111,15,0)),"",(VLOOKUP($B31,'Chemical Analysis'!$B$4:$Y$111,15,0))*$E31/100)</f>
        <v/>
      </c>
      <c r="P51" s="27" t="str">
        <f>IF(ISNA(VLOOKUP($B31,'Chemical Analysis'!$B$4:$Y$111,16,0)),"",(VLOOKUP($B31,'Chemical Analysis'!$B$4:$Y$111,16,0))*$E31/100)</f>
        <v/>
      </c>
      <c r="Q51" s="27" t="str">
        <f>IF(ISNA(VLOOKUP($B31,'Chemical Analysis'!$B$4:$Y$111,17,0)),"",(VLOOKUP($B31,'Chemical Analysis'!$B$4:$Y$111,17,0))*$E31/100)</f>
        <v/>
      </c>
      <c r="R51" s="27" t="str">
        <f>IF(ISNA(VLOOKUP($B31,'Chemical Analysis'!$B$4:$Y$111,18,0)),"",(VLOOKUP($B31,'Chemical Analysis'!$B$4:$Y$111,18,0))*$E31/100)</f>
        <v/>
      </c>
      <c r="S51" s="27" t="str">
        <f>IF(ISNA(VLOOKUP($B31,'Chemical Analysis'!$B$4:$Y$111,19,0)),"",(VLOOKUP($B31,'Chemical Analysis'!$B$4:$Y$111,19,0))*$E31/100)</f>
        <v/>
      </c>
      <c r="T51" s="27" t="str">
        <f>IF(ISNA(VLOOKUP($B31,'Chemical Analysis'!$B$4:$Y$111,20,0)),"",(VLOOKUP($B31,'Chemical Analysis'!$B$4:$Y$111,20,0))*$E31/100)</f>
        <v/>
      </c>
      <c r="U51" s="27" t="str">
        <f>IF(ISNA(VLOOKUP($B31,'Chemical Analysis'!$B$4:$Y$111,21,0)),"",(VLOOKUP($B31,'Chemical Analysis'!$B$4:$Y$111,21,0))*$E31/100)</f>
        <v/>
      </c>
      <c r="V51" s="27" t="str">
        <f>IF(ISNA(VLOOKUP($B31,'Chemical Analysis'!$B$4:$Y$111,22,0)),"",(VLOOKUP($B31,'Chemical Analysis'!$B$4:$Y$111,22,0))*$E31/100)</f>
        <v/>
      </c>
      <c r="W51" s="27" t="str">
        <f>IF(ISNA(VLOOKUP($B31,'Chemical Analysis'!$B$4:$Y$111,23,0)),"",(VLOOKUP($B31,'Chemical Analysis'!$B$4:$Y$111,23,0))*$E31/100)</f>
        <v/>
      </c>
      <c r="X51" s="27" t="str">
        <f>IF(ISNA(VLOOKUP($B31,'Chemical Analysis'!$B$4:$Y$111,24,0)),"",(VLOOKUP($B31,'Chemical Analysis'!$B$4:$Y$111,24,0))*$E31/100)</f>
        <v/>
      </c>
      <c r="Y51" s="40"/>
      <c r="Z51" s="33"/>
      <c r="AE51"/>
      <c r="AF51"/>
      <c r="AG51"/>
      <c r="AH51"/>
    </row>
    <row r="52" spans="2:34" ht="12.9" thickBot="1" x14ac:dyDescent="0.35">
      <c r="B52" s="27" t="str">
        <f>IF(ISNA(VLOOKUP($B32,'Chemical Analysis'!$B$4:$Y$111,2,0)),"",(VLOOKUP($B32,'Chemical Analysis'!$B$4:$Y$111,2,0))*$E32/100)</f>
        <v/>
      </c>
      <c r="C52" s="27" t="str">
        <f>IF(ISNA(VLOOKUP($B32,'Chemical Analysis'!$B$4:$Y$111,3,0)),"",(VLOOKUP($B32,'Chemical Analysis'!$B$4:$Y$111,3,0))*$E32/100)</f>
        <v/>
      </c>
      <c r="D52" s="27" t="str">
        <f>IF(ISNA(VLOOKUP($B32,'Chemical Analysis'!$B$4:$Y$111,4,0)),"",(VLOOKUP($B32,'Chemical Analysis'!$B$4:$Y$111,4,0))*$E32/100)</f>
        <v/>
      </c>
      <c r="E52" s="27" t="str">
        <f>IF(ISNA(VLOOKUP($B32,'Chemical Analysis'!$B$4:$Y$111,5,0)),"",(VLOOKUP($B32,'Chemical Analysis'!$B$4:$Y$111,5,0))*$E32/100)</f>
        <v/>
      </c>
      <c r="F52" s="27" t="str">
        <f>IF(ISNA(VLOOKUP($B32,'Chemical Analysis'!$B$4:$Y$111,6,0)),"",(VLOOKUP($B32,'Chemical Analysis'!$B$4:$Y$111,6,0))*$E32/100)</f>
        <v/>
      </c>
      <c r="G52" s="27" t="str">
        <f>IF(ISNA(VLOOKUP($B32,'Chemical Analysis'!$B$4:$Y$111,7,0)),"",(VLOOKUP($B32,'Chemical Analysis'!$B$4:$Y$111,7,0))*$E32/100)</f>
        <v/>
      </c>
      <c r="H52" s="27" t="str">
        <f>IF(ISNA(VLOOKUP($B32,'Chemical Analysis'!$B$4:$Y$111,8,0)),"",(VLOOKUP($B32,'Chemical Analysis'!$B$4:$Y$111,8,0))*$E32/100)</f>
        <v/>
      </c>
      <c r="I52" s="27" t="str">
        <f>IF(ISNA(VLOOKUP($B32,'Chemical Analysis'!$B$4:$Y$111,9,0)),"",(VLOOKUP($B32,'Chemical Analysis'!$B$4:$Y$111,9,0))*$E32/100)</f>
        <v/>
      </c>
      <c r="J52" s="27" t="str">
        <f>IF(ISNA(VLOOKUP($B32,'Chemical Analysis'!$B$4:$Y$111,10,0)),"",(VLOOKUP($B32,'Chemical Analysis'!$B$4:$Y$111,10,0))*$E32/100)</f>
        <v/>
      </c>
      <c r="K52" s="27" t="str">
        <f>IF(ISNA(VLOOKUP($B32,'Chemical Analysis'!$B$4:$Y$111,11,0)),"",(VLOOKUP($B32,'Chemical Analysis'!$B$4:$Y$111,11,0))*$E32/100)</f>
        <v/>
      </c>
      <c r="L52" s="27" t="str">
        <f>IF(ISNA(VLOOKUP($B32,'Chemical Analysis'!$B$4:$Y$111,12,0)),"",(VLOOKUP($B32,'Chemical Analysis'!$B$4:$Y$111,12,0))*$E32/100)</f>
        <v/>
      </c>
      <c r="M52" s="27" t="str">
        <f>IF(ISNA(VLOOKUP($B32,'Chemical Analysis'!$B$4:$Y$111,13,0)),"",(VLOOKUP($B32,'Chemical Analysis'!$B$4:$Y$111,13,0))*$E32/100)</f>
        <v/>
      </c>
      <c r="N52" s="27" t="str">
        <f>IF(ISNA(VLOOKUP($B32,'Chemical Analysis'!$B$4:$Y$111,14,0)),"",(VLOOKUP($B32,'Chemical Analysis'!$B$4:$Y$111,14,0))*$E32/100)</f>
        <v/>
      </c>
      <c r="O52" s="27" t="str">
        <f>IF(ISNA(VLOOKUP($B32,'Chemical Analysis'!$B$4:$Y$111,15,0)),"",(VLOOKUP($B32,'Chemical Analysis'!$B$4:$Y$111,15,0))*$E32/100)</f>
        <v/>
      </c>
      <c r="P52" s="27" t="str">
        <f>IF(ISNA(VLOOKUP($B32,'Chemical Analysis'!$B$4:$Y$111,16,0)),"",(VLOOKUP($B32,'Chemical Analysis'!$B$4:$Y$111,16,0))*$E32/100)</f>
        <v/>
      </c>
      <c r="Q52" s="27" t="str">
        <f>IF(ISNA(VLOOKUP($B32,'Chemical Analysis'!$B$4:$Y$111,17,0)),"",(VLOOKUP($B32,'Chemical Analysis'!$B$4:$Y$111,17,0))*$E32/100)</f>
        <v/>
      </c>
      <c r="R52" s="27" t="str">
        <f>IF(ISNA(VLOOKUP($B32,'Chemical Analysis'!$B$4:$Y$111,18,0)),"",(VLOOKUP($B32,'Chemical Analysis'!$B$4:$Y$111,18,0))*$E32/100)</f>
        <v/>
      </c>
      <c r="S52" s="27" t="str">
        <f>IF(ISNA(VLOOKUP($B32,'Chemical Analysis'!$B$4:$Y$111,19,0)),"",(VLOOKUP($B32,'Chemical Analysis'!$B$4:$Y$111,19,0))*$E32/100)</f>
        <v/>
      </c>
      <c r="T52" s="27" t="str">
        <f>IF(ISNA(VLOOKUP($B32,'Chemical Analysis'!$B$4:$Y$111,20,0)),"",(VLOOKUP($B32,'Chemical Analysis'!$B$4:$Y$111,20,0))*$E32/100)</f>
        <v/>
      </c>
      <c r="U52" s="27" t="str">
        <f>IF(ISNA(VLOOKUP($B32,'Chemical Analysis'!$B$4:$Y$111,21,0)),"",(VLOOKUP($B32,'Chemical Analysis'!$B$4:$Y$111,21,0))*$E32/100)</f>
        <v/>
      </c>
      <c r="V52" s="27" t="str">
        <f>IF(ISNA(VLOOKUP($B32,'Chemical Analysis'!$B$4:$Y$111,22,0)),"",(VLOOKUP($B32,'Chemical Analysis'!$B$4:$Y$111,22,0))*$E32/100)</f>
        <v/>
      </c>
      <c r="W52" s="27" t="str">
        <f>IF(ISNA(VLOOKUP($B32,'Chemical Analysis'!$B$4:$Y$111,23,0)),"",(VLOOKUP($B32,'Chemical Analysis'!$B$4:$Y$111,23,0))*$E32/100)</f>
        <v/>
      </c>
      <c r="X52" s="27" t="str">
        <f>IF(ISNA(VLOOKUP($B32,'Chemical Analysis'!$B$4:$Y$111,24,0)),"",(VLOOKUP($B32,'Chemical Analysis'!$B$4:$Y$111,24,0))*$E32/100)</f>
        <v/>
      </c>
      <c r="Y52" s="40"/>
      <c r="Z52" s="33"/>
      <c r="AE52"/>
      <c r="AF52"/>
      <c r="AG52"/>
      <c r="AH52"/>
    </row>
    <row r="53" spans="2:34" ht="12.9" thickBot="1" x14ac:dyDescent="0.35">
      <c r="B53" s="27" t="str">
        <f>IF(ISNA(VLOOKUP($B33,'Chemical Analysis'!$B$4:$Y$111,2,0)),"",(VLOOKUP($B33,'Chemical Analysis'!$B$4:$Y$111,2,0))*$E33/100)</f>
        <v/>
      </c>
      <c r="C53" s="27" t="str">
        <f>IF(ISNA(VLOOKUP($B33,'Chemical Analysis'!$B$4:$Y$111,3,0)),"",(VLOOKUP($B33,'Chemical Analysis'!$B$4:$Y$111,3,0))*$E33/100)</f>
        <v/>
      </c>
      <c r="D53" s="27" t="str">
        <f>IF(ISNA(VLOOKUP($B33,'Chemical Analysis'!$B$4:$Y$111,4,0)),"",(VLOOKUP($B33,'Chemical Analysis'!$B$4:$Y$111,4,0))*$E33/100)</f>
        <v/>
      </c>
      <c r="E53" s="27" t="str">
        <f>IF(ISNA(VLOOKUP($B33,'Chemical Analysis'!$B$4:$Y$111,5,0)),"",(VLOOKUP($B33,'Chemical Analysis'!$B$4:$Y$111,5,0))*$E33/100)</f>
        <v/>
      </c>
      <c r="F53" s="27" t="str">
        <f>IF(ISNA(VLOOKUP($B33,'Chemical Analysis'!$B$4:$Y$111,6,0)),"",(VLOOKUP($B33,'Chemical Analysis'!$B$4:$Y$111,6,0))*$E33/100)</f>
        <v/>
      </c>
      <c r="G53" s="27" t="str">
        <f>IF(ISNA(VLOOKUP($B33,'Chemical Analysis'!$B$4:$Y$111,7,0)),"",(VLOOKUP($B33,'Chemical Analysis'!$B$4:$Y$111,7,0))*$E33/100)</f>
        <v/>
      </c>
      <c r="H53" s="27" t="str">
        <f>IF(ISNA(VLOOKUP($B33,'Chemical Analysis'!$B$4:$Y$111,8,0)),"",(VLOOKUP($B33,'Chemical Analysis'!$B$4:$Y$111,8,0))*$E33/100)</f>
        <v/>
      </c>
      <c r="I53" s="27" t="str">
        <f>IF(ISNA(VLOOKUP($B33,'Chemical Analysis'!$B$4:$Y$111,9,0)),"",(VLOOKUP($B33,'Chemical Analysis'!$B$4:$Y$111,9,0))*$E33/100)</f>
        <v/>
      </c>
      <c r="J53" s="27" t="str">
        <f>IF(ISNA(VLOOKUP($B33,'Chemical Analysis'!$B$4:$Y$111,10,0)),"",(VLOOKUP($B33,'Chemical Analysis'!$B$4:$Y$111,10,0))*$E33/100)</f>
        <v/>
      </c>
      <c r="K53" s="27" t="str">
        <f>IF(ISNA(VLOOKUP($B33,'Chemical Analysis'!$B$4:$Y$111,11,0)),"",(VLOOKUP($B33,'Chemical Analysis'!$B$4:$Y$111,11,0))*$E33/100)</f>
        <v/>
      </c>
      <c r="L53" s="27" t="str">
        <f>IF(ISNA(VLOOKUP($B33,'Chemical Analysis'!$B$4:$Y$111,12,0)),"",(VLOOKUP($B33,'Chemical Analysis'!$B$4:$Y$111,12,0))*$E33/100)</f>
        <v/>
      </c>
      <c r="M53" s="27" t="str">
        <f>IF(ISNA(VLOOKUP($B33,'Chemical Analysis'!$B$4:$Y$111,13,0)),"",(VLOOKUP($B33,'Chemical Analysis'!$B$4:$Y$111,13,0))*$E33/100)</f>
        <v/>
      </c>
      <c r="N53" s="27" t="str">
        <f>IF(ISNA(VLOOKUP($B33,'Chemical Analysis'!$B$4:$Y$111,14,0)),"",(VLOOKUP($B33,'Chemical Analysis'!$B$4:$Y$111,14,0))*$E33/100)</f>
        <v/>
      </c>
      <c r="O53" s="27" t="str">
        <f>IF(ISNA(VLOOKUP($B33,'Chemical Analysis'!$B$4:$Y$111,15,0)),"",(VLOOKUP($B33,'Chemical Analysis'!$B$4:$Y$111,15,0))*$E33/100)</f>
        <v/>
      </c>
      <c r="P53" s="27" t="str">
        <f>IF(ISNA(VLOOKUP($B33,'Chemical Analysis'!$B$4:$Y$111,16,0)),"",(VLOOKUP($B33,'Chemical Analysis'!$B$4:$Y$111,16,0))*$E33/100)</f>
        <v/>
      </c>
      <c r="Q53" s="27" t="str">
        <f>IF(ISNA(VLOOKUP($B33,'Chemical Analysis'!$B$4:$Y$111,17,0)),"",(VLOOKUP($B33,'Chemical Analysis'!$B$4:$Y$111,17,0))*$E33/100)</f>
        <v/>
      </c>
      <c r="R53" s="27" t="str">
        <f>IF(ISNA(VLOOKUP($B33,'Chemical Analysis'!$B$4:$Y$111,18,0)),"",(VLOOKUP($B33,'Chemical Analysis'!$B$4:$Y$111,18,0))*$E33/100)</f>
        <v/>
      </c>
      <c r="S53" s="27" t="str">
        <f>IF(ISNA(VLOOKUP($B33,'Chemical Analysis'!$B$4:$Y$111,19,0)),"",(VLOOKUP($B33,'Chemical Analysis'!$B$4:$Y$111,19,0))*$E33/100)</f>
        <v/>
      </c>
      <c r="T53" s="27" t="str">
        <f>IF(ISNA(VLOOKUP($B33,'Chemical Analysis'!$B$4:$Y$111,20,0)),"",(VLOOKUP($B33,'Chemical Analysis'!$B$4:$Y$111,20,0))*$E33/100)</f>
        <v/>
      </c>
      <c r="U53" s="27" t="str">
        <f>IF(ISNA(VLOOKUP($B33,'Chemical Analysis'!$B$4:$Y$111,21,0)),"",(VLOOKUP($B33,'Chemical Analysis'!$B$4:$Y$111,21,0))*$E33/100)</f>
        <v/>
      </c>
      <c r="V53" s="27" t="str">
        <f>IF(ISNA(VLOOKUP($B33,'Chemical Analysis'!$B$4:$Y$111,22,0)),"",(VLOOKUP($B33,'Chemical Analysis'!$B$4:$Y$111,22,0))*$E33/100)</f>
        <v/>
      </c>
      <c r="W53" s="27" t="str">
        <f>IF(ISNA(VLOOKUP($B33,'Chemical Analysis'!$B$4:$Y$111,23,0)),"",(VLOOKUP($B33,'Chemical Analysis'!$B$4:$Y$111,23,0))*$E33/100)</f>
        <v/>
      </c>
      <c r="X53" s="27" t="str">
        <f>IF(ISNA(VLOOKUP($B33,'Chemical Analysis'!$B$4:$Y$111,24,0)),"",(VLOOKUP($B33,'Chemical Analysis'!$B$4:$Y$111,24,0))*$E33/100)</f>
        <v/>
      </c>
      <c r="Y53" s="41"/>
      <c r="Z53" s="33"/>
      <c r="AE53"/>
      <c r="AF53"/>
      <c r="AG53"/>
      <c r="AH53"/>
    </row>
    <row r="54" spans="2:34" ht="12.9" thickBot="1" x14ac:dyDescent="0.35">
      <c r="B54" s="52">
        <f>SUM(B38:B53)</f>
        <v>58.699009900990106</v>
      </c>
      <c r="C54" s="52">
        <f t="shared" ref="C54:W54" si="4">SUM(C38:C53)</f>
        <v>0</v>
      </c>
      <c r="D54" s="52">
        <f t="shared" si="4"/>
        <v>12.388118811881188</v>
      </c>
      <c r="E54" s="52">
        <f t="shared" si="4"/>
        <v>1.0455445544554456</v>
      </c>
      <c r="F54" s="52">
        <f t="shared" si="4"/>
        <v>0</v>
      </c>
      <c r="G54" s="52">
        <f t="shared" si="4"/>
        <v>0</v>
      </c>
      <c r="H54" s="52">
        <f t="shared" si="4"/>
        <v>4.0752475247524753</v>
      </c>
      <c r="I54" s="52">
        <f t="shared" si="4"/>
        <v>1.7821782178217824</v>
      </c>
      <c r="J54" s="52">
        <f t="shared" si="4"/>
        <v>0</v>
      </c>
      <c r="K54" s="52">
        <f t="shared" si="4"/>
        <v>0</v>
      </c>
      <c r="L54" s="52">
        <f t="shared" si="4"/>
        <v>3.0693069306930693E-2</v>
      </c>
      <c r="M54" s="52">
        <f t="shared" si="4"/>
        <v>11.245544554455446</v>
      </c>
      <c r="N54" s="52">
        <f t="shared" si="4"/>
        <v>0</v>
      </c>
      <c r="O54" s="52">
        <f t="shared" si="4"/>
        <v>0</v>
      </c>
      <c r="P54" s="52">
        <f t="shared" si="4"/>
        <v>0</v>
      </c>
      <c r="Q54" s="52">
        <f t="shared" si="4"/>
        <v>0.15104950495049504</v>
      </c>
      <c r="R54" s="52">
        <f t="shared" si="4"/>
        <v>0</v>
      </c>
      <c r="S54" s="52">
        <f t="shared" si="4"/>
        <v>0</v>
      </c>
      <c r="T54" s="52">
        <f t="shared" si="4"/>
        <v>0</v>
      </c>
      <c r="U54" s="52">
        <f t="shared" si="4"/>
        <v>0</v>
      </c>
      <c r="V54" s="52">
        <f t="shared" si="4"/>
        <v>0</v>
      </c>
      <c r="W54" s="52">
        <f t="shared" si="4"/>
        <v>0</v>
      </c>
      <c r="X54" s="52">
        <f>SUM(X38:X53)</f>
        <v>0</v>
      </c>
      <c r="Z54" s="33"/>
      <c r="AE54"/>
      <c r="AF54"/>
      <c r="AG54"/>
      <c r="AH54"/>
    </row>
    <row r="55" spans="2:34" ht="17.149999999999999" thickBot="1" x14ac:dyDescent="0.55000000000000004">
      <c r="B55" s="184" t="s">
        <v>0</v>
      </c>
      <c r="C55" s="185" t="s">
        <v>1</v>
      </c>
      <c r="D55" s="185" t="s">
        <v>2</v>
      </c>
      <c r="E55" s="185" t="s">
        <v>11</v>
      </c>
      <c r="F55" s="190" t="s">
        <v>118</v>
      </c>
      <c r="G55" s="185" t="s">
        <v>3</v>
      </c>
      <c r="H55" s="185" t="s">
        <v>4</v>
      </c>
      <c r="I55" s="185" t="s">
        <v>5</v>
      </c>
      <c r="J55" s="186" t="s">
        <v>117</v>
      </c>
      <c r="K55" s="186" t="s">
        <v>121</v>
      </c>
      <c r="L55" s="185" t="s">
        <v>6</v>
      </c>
      <c r="M55" s="185" t="s">
        <v>7</v>
      </c>
      <c r="N55" s="185" t="s">
        <v>8</v>
      </c>
      <c r="O55" s="185" t="s">
        <v>25</v>
      </c>
      <c r="P55" s="185" t="s">
        <v>10</v>
      </c>
      <c r="Q55" s="213" t="s">
        <v>149</v>
      </c>
      <c r="R55" s="185" t="s">
        <v>111</v>
      </c>
      <c r="S55" s="185" t="s">
        <v>120</v>
      </c>
      <c r="T55" s="185" t="s">
        <v>108</v>
      </c>
      <c r="U55" s="187" t="s">
        <v>126</v>
      </c>
      <c r="V55" s="187" t="s">
        <v>125</v>
      </c>
      <c r="W55" s="188" t="s">
        <v>129</v>
      </c>
      <c r="X55" s="189" t="s">
        <v>62</v>
      </c>
      <c r="Z55" s="33"/>
      <c r="AE55"/>
      <c r="AF55"/>
      <c r="AG55"/>
      <c r="AH55"/>
    </row>
    <row r="56" spans="2:34" ht="20.6" thickBot="1" x14ac:dyDescent="0.55000000000000004">
      <c r="B56" s="173">
        <v>60.09</v>
      </c>
      <c r="C56" s="174">
        <v>69.62</v>
      </c>
      <c r="D56" s="175">
        <v>101.96</v>
      </c>
      <c r="E56" s="175">
        <v>80.900000000000006</v>
      </c>
      <c r="F56" s="175">
        <v>74.692799999999991</v>
      </c>
      <c r="G56" s="175">
        <v>29.88</v>
      </c>
      <c r="H56" s="175">
        <v>61.98</v>
      </c>
      <c r="I56" s="175">
        <v>94.2</v>
      </c>
      <c r="J56" s="175">
        <v>79.545000000000002</v>
      </c>
      <c r="K56" s="175">
        <v>465.96</v>
      </c>
      <c r="L56" s="175">
        <v>40.31</v>
      </c>
      <c r="M56" s="175">
        <v>56.08</v>
      </c>
      <c r="N56" s="175">
        <v>103.62</v>
      </c>
      <c r="O56" s="175">
        <v>153.69999999999999</v>
      </c>
      <c r="P56" s="175">
        <v>81.39</v>
      </c>
      <c r="Q56" s="214">
        <v>71.84</v>
      </c>
      <c r="R56" s="175">
        <v>86.94</v>
      </c>
      <c r="S56" s="175">
        <v>74.930000000000007</v>
      </c>
      <c r="T56" s="176">
        <v>223.2</v>
      </c>
      <c r="U56" s="175">
        <v>150.69999999999999</v>
      </c>
      <c r="V56" s="175">
        <v>141.94</v>
      </c>
      <c r="W56" s="175">
        <v>152</v>
      </c>
      <c r="X56" s="177">
        <v>214.44</v>
      </c>
      <c r="Y56" s="55">
        <f>SUM(C18:C29)</f>
        <v>101</v>
      </c>
      <c r="Z56" s="33"/>
      <c r="AE56"/>
      <c r="AF56"/>
      <c r="AG56"/>
      <c r="AH56"/>
    </row>
    <row r="57" spans="2:34" ht="12.9" thickBot="1" x14ac:dyDescent="0.35">
      <c r="B57" s="170">
        <f t="shared" ref="B57:X57" si="5">B$54/B$56</f>
        <v>0.97685155435164095</v>
      </c>
      <c r="C57" s="171">
        <f t="shared" si="5"/>
        <v>0</v>
      </c>
      <c r="D57" s="171">
        <f t="shared" si="5"/>
        <v>0.1214997921918516</v>
      </c>
      <c r="E57" s="171">
        <f t="shared" si="5"/>
        <v>1.2923912910450501E-2</v>
      </c>
      <c r="F57" s="171">
        <f t="shared" si="5"/>
        <v>0</v>
      </c>
      <c r="G57" s="171">
        <f t="shared" si="5"/>
        <v>0</v>
      </c>
      <c r="H57" s="171">
        <f t="shared" si="5"/>
        <v>6.5751008789165469E-2</v>
      </c>
      <c r="I57" s="171">
        <f t="shared" si="5"/>
        <v>1.8919089361165417E-2</v>
      </c>
      <c r="J57" s="171">
        <f t="shared" si="5"/>
        <v>0</v>
      </c>
      <c r="K57" s="171">
        <f t="shared" si="5"/>
        <v>0</v>
      </c>
      <c r="L57" s="171">
        <f t="shared" si="5"/>
        <v>7.6142568362517224E-4</v>
      </c>
      <c r="M57" s="171">
        <f t="shared" si="5"/>
        <v>0.20052682871710853</v>
      </c>
      <c r="N57" s="171">
        <f t="shared" si="5"/>
        <v>0</v>
      </c>
      <c r="O57" s="171">
        <f t="shared" si="5"/>
        <v>0</v>
      </c>
      <c r="P57" s="171">
        <f t="shared" si="5"/>
        <v>0</v>
      </c>
      <c r="Q57" s="171">
        <f t="shared" si="5"/>
        <v>2.102582195858784E-3</v>
      </c>
      <c r="R57" s="171">
        <f t="shared" si="5"/>
        <v>0</v>
      </c>
      <c r="S57" s="171">
        <f t="shared" si="5"/>
        <v>0</v>
      </c>
      <c r="T57" s="171">
        <f t="shared" si="5"/>
        <v>0</v>
      </c>
      <c r="U57" s="171">
        <f t="shared" si="5"/>
        <v>0</v>
      </c>
      <c r="V57" s="171">
        <f t="shared" si="5"/>
        <v>0</v>
      </c>
      <c r="W57" s="171">
        <f t="shared" si="5"/>
        <v>0</v>
      </c>
      <c r="X57" s="172">
        <f t="shared" si="5"/>
        <v>0</v>
      </c>
      <c r="Y57" s="101">
        <f>SUM(B57:X57)</f>
        <v>1.3993361942008666</v>
      </c>
      <c r="Z57" s="33"/>
      <c r="AE57"/>
      <c r="AF57"/>
      <c r="AG57"/>
      <c r="AH57"/>
    </row>
    <row r="58" spans="2:34" ht="12.9" thickBot="1" x14ac:dyDescent="0.35">
      <c r="B58" s="165">
        <f t="shared" ref="B58:X58" si="6">B57/$Y$57*100</f>
        <v>69.808210378600378</v>
      </c>
      <c r="C58" s="28">
        <f t="shared" si="6"/>
        <v>0</v>
      </c>
      <c r="D58" s="28">
        <f t="shared" si="6"/>
        <v>8.6826734486945618</v>
      </c>
      <c r="E58" s="28">
        <f t="shared" si="6"/>
        <v>0.92357454656070648</v>
      </c>
      <c r="F58" s="28">
        <f t="shared" si="6"/>
        <v>0</v>
      </c>
      <c r="G58" s="28">
        <f t="shared" si="6"/>
        <v>0</v>
      </c>
      <c r="H58" s="28">
        <f t="shared" si="6"/>
        <v>4.6987285158242171</v>
      </c>
      <c r="I58" s="28">
        <f t="shared" si="6"/>
        <v>1.3520045747097778</v>
      </c>
      <c r="J58" s="28">
        <f t="shared" si="6"/>
        <v>0</v>
      </c>
      <c r="K58" s="28">
        <f t="shared" si="6"/>
        <v>0</v>
      </c>
      <c r="L58" s="28">
        <f t="shared" si="6"/>
        <v>5.4413348756408568E-2</v>
      </c>
      <c r="M58" s="28">
        <f t="shared" si="6"/>
        <v>14.330139501010009</v>
      </c>
      <c r="N58" s="28">
        <f t="shared" si="6"/>
        <v>0</v>
      </c>
      <c r="O58" s="28">
        <f t="shared" si="6"/>
        <v>0</v>
      </c>
      <c r="P58" s="28">
        <f t="shared" si="6"/>
        <v>0</v>
      </c>
      <c r="Q58" s="28">
        <f t="shared" si="6"/>
        <v>0.15025568584392454</v>
      </c>
      <c r="R58" s="28">
        <f t="shared" si="6"/>
        <v>0</v>
      </c>
      <c r="S58" s="28">
        <f t="shared" si="6"/>
        <v>0</v>
      </c>
      <c r="T58" s="28">
        <f t="shared" si="6"/>
        <v>0</v>
      </c>
      <c r="U58" s="28">
        <f t="shared" si="6"/>
        <v>0</v>
      </c>
      <c r="V58" s="28">
        <f t="shared" si="6"/>
        <v>0</v>
      </c>
      <c r="W58" s="28">
        <f t="shared" si="6"/>
        <v>0</v>
      </c>
      <c r="X58" s="166">
        <f t="shared" si="6"/>
        <v>0</v>
      </c>
      <c r="Y58" s="101">
        <f>SUM(G58:U58)</f>
        <v>20.585541626144337</v>
      </c>
      <c r="Z58" s="33"/>
      <c r="AE58"/>
      <c r="AF58"/>
      <c r="AG58"/>
      <c r="AH58"/>
    </row>
    <row r="59" spans="2:34" ht="12.9" thickBot="1" x14ac:dyDescent="0.35">
      <c r="B59" s="167">
        <f t="shared" ref="B59:X59" si="7">B58/$Y$58</f>
        <v>3.3911281833819511</v>
      </c>
      <c r="C59" s="168">
        <f t="shared" si="7"/>
        <v>0</v>
      </c>
      <c r="D59" s="168">
        <f t="shared" si="7"/>
        <v>0.42178503759489483</v>
      </c>
      <c r="E59" s="168">
        <f t="shared" si="7"/>
        <v>4.4865205071297973E-2</v>
      </c>
      <c r="F59" s="168">
        <f t="shared" si="7"/>
        <v>0</v>
      </c>
      <c r="G59" s="168">
        <f t="shared" si="7"/>
        <v>0</v>
      </c>
      <c r="H59" s="168">
        <f t="shared" si="7"/>
        <v>0.22825382014028101</v>
      </c>
      <c r="I59" s="168">
        <f t="shared" si="7"/>
        <v>6.5677386549435557E-2</v>
      </c>
      <c r="J59" s="168">
        <f t="shared" si="7"/>
        <v>0</v>
      </c>
      <c r="K59" s="168">
        <f t="shared" si="7"/>
        <v>0</v>
      </c>
      <c r="L59" s="168">
        <f t="shared" si="7"/>
        <v>2.6432799167791518E-3</v>
      </c>
      <c r="M59" s="168">
        <f t="shared" si="7"/>
        <v>0.69612642510266742</v>
      </c>
      <c r="N59" s="168">
        <f t="shared" si="7"/>
        <v>0</v>
      </c>
      <c r="O59" s="168">
        <f t="shared" si="7"/>
        <v>0</v>
      </c>
      <c r="P59" s="168">
        <f t="shared" si="7"/>
        <v>0</v>
      </c>
      <c r="Q59" s="168">
        <f t="shared" si="7"/>
        <v>7.299088290836842E-3</v>
      </c>
      <c r="R59" s="168">
        <f t="shared" si="7"/>
        <v>0</v>
      </c>
      <c r="S59" s="168">
        <f t="shared" si="7"/>
        <v>0</v>
      </c>
      <c r="T59" s="168">
        <f t="shared" si="7"/>
        <v>0</v>
      </c>
      <c r="U59" s="168">
        <f t="shared" si="7"/>
        <v>0</v>
      </c>
      <c r="V59" s="168">
        <f t="shared" si="7"/>
        <v>0</v>
      </c>
      <c r="W59" s="168">
        <f t="shared" si="7"/>
        <v>0</v>
      </c>
      <c r="X59" s="169">
        <f t="shared" si="7"/>
        <v>0</v>
      </c>
      <c r="Y59" s="164">
        <f>IF(ISNA(VLOOKUP($G3,'Chemical Analysis'!$AA$4:$AB$27,2,0)),"",(VLOOKUP($G3,'Chemical Analysis'!$AA$4:$AB$27,2,0)))</f>
        <v>1271</v>
      </c>
      <c r="Z59" s="33"/>
      <c r="AE59"/>
      <c r="AF59"/>
      <c r="AG59"/>
      <c r="AH59"/>
    </row>
    <row r="60" spans="2:34" ht="15" x14ac:dyDescent="0.4">
      <c r="B60" s="56"/>
      <c r="C60" s="57"/>
      <c r="D60" s="16"/>
      <c r="E60" s="16"/>
      <c r="F60" s="16"/>
      <c r="G60" s="16"/>
      <c r="H60" s="16"/>
      <c r="I60" s="35"/>
      <c r="J60" s="35"/>
      <c r="K60" s="35"/>
      <c r="L60" s="35"/>
      <c r="M60" s="56"/>
      <c r="N60" s="2"/>
      <c r="O60" s="2"/>
      <c r="P60" s="57"/>
      <c r="Q60" s="58"/>
      <c r="R60" s="58"/>
      <c r="S60" s="58"/>
      <c r="T60" s="58"/>
      <c r="U60" s="58"/>
      <c r="V60" s="58"/>
      <c r="W60" s="58"/>
      <c r="X60" s="58"/>
      <c r="Y60" s="58"/>
      <c r="Z60" s="33"/>
      <c r="AE60"/>
      <c r="AF60"/>
      <c r="AG60"/>
      <c r="AH60"/>
    </row>
    <row r="61" spans="2:34" ht="15" x14ac:dyDescent="0.4">
      <c r="B61" s="57"/>
      <c r="C61" s="57"/>
      <c r="D61" s="57"/>
      <c r="E61" s="57"/>
      <c r="F61" s="57"/>
      <c r="G61" s="57"/>
      <c r="H61" s="16"/>
      <c r="I61" s="35"/>
      <c r="J61" s="35"/>
      <c r="K61" s="35"/>
      <c r="L61" s="35"/>
      <c r="M61" s="57"/>
      <c r="N61" s="35"/>
      <c r="O61" s="58"/>
      <c r="P61" s="57"/>
      <c r="Q61" s="58"/>
      <c r="R61" s="58"/>
      <c r="S61" s="58"/>
      <c r="T61" s="58"/>
      <c r="U61" s="58"/>
      <c r="V61" s="58"/>
      <c r="W61" s="58"/>
      <c r="X61" s="58"/>
      <c r="Y61" s="58"/>
      <c r="Z61" s="33"/>
      <c r="AE61"/>
      <c r="AF61"/>
      <c r="AG61"/>
      <c r="AH61"/>
    </row>
    <row r="62" spans="2:34" ht="12.45" x14ac:dyDescent="0.3">
      <c r="B62"/>
      <c r="C62"/>
      <c r="D62"/>
      <c r="E62"/>
      <c r="F62"/>
      <c r="G62"/>
      <c r="H62"/>
      <c r="M62" s="61"/>
      <c r="N62" s="61"/>
      <c r="O62" s="61"/>
      <c r="Z62" s="33"/>
      <c r="AE62"/>
      <c r="AF62"/>
      <c r="AG62"/>
      <c r="AH62"/>
    </row>
    <row r="63" spans="2:34" ht="12.45" x14ac:dyDescent="0.3">
      <c r="B63"/>
      <c r="C63"/>
      <c r="D63"/>
      <c r="E63"/>
      <c r="F63"/>
      <c r="G63"/>
      <c r="H63"/>
      <c r="Z63" s="33"/>
      <c r="AE63"/>
      <c r="AF63"/>
      <c r="AG63"/>
      <c r="AH63"/>
    </row>
    <row r="64" spans="2:34" x14ac:dyDescent="0.5">
      <c r="AE64"/>
      <c r="AF64"/>
    </row>
    <row r="65" spans="31:31" x14ac:dyDescent="0.5">
      <c r="AE65"/>
    </row>
  </sheetData>
  <mergeCells count="21">
    <mergeCell ref="B16:B17"/>
    <mergeCell ref="C2:E2"/>
    <mergeCell ref="F2:G2"/>
    <mergeCell ref="B4:C4"/>
    <mergeCell ref="D4:E4"/>
    <mergeCell ref="F4:G4"/>
    <mergeCell ref="D5:E5"/>
    <mergeCell ref="F5:G5"/>
    <mergeCell ref="C15:C17"/>
    <mergeCell ref="E15:E17"/>
    <mergeCell ref="G15:G16"/>
    <mergeCell ref="B3:C3"/>
    <mergeCell ref="C1:E1"/>
    <mergeCell ref="W6:X8"/>
    <mergeCell ref="AC6:AD8"/>
    <mergeCell ref="W4:X5"/>
    <mergeCell ref="Y4:Y5"/>
    <mergeCell ref="AA4:AB5"/>
    <mergeCell ref="AC4:AC5"/>
    <mergeCell ref="Y6:Z8"/>
    <mergeCell ref="AA6:AB8"/>
  </mergeCells>
  <dataValidations count="4">
    <dataValidation type="list" allowBlank="1" showInputMessage="1" showErrorMessage="1" sqref="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xr:uid="{A371E86C-FAFF-4FC6-B060-507208F399C4}">
      <formula1>#REF!</formula1>
    </dataValidation>
    <dataValidation type="list" allowBlank="1" showInputMessage="1" showErrorMessage="1" sqref="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xr:uid="{8DB543E7-777A-435E-B71E-2ACFED0CDA9A}">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3670BE4-5165-49BF-9F69-E6FC2EC0352D}">
      <formula1>#REF!</formula1>
    </dataValidation>
    <dataValidation type="list" showInputMessage="1" showErrorMessage="1" sqref="B18:B33" xr:uid="{5A5D81E4-610C-4171-BDD7-54311CB83504}">
      <formula1>Chem</formula1>
    </dataValidation>
  </dataValidations>
  <pageMargins left="0.7" right="0.7" top="0.75" bottom="0.75" header="0.3" footer="0.3"/>
  <pageSetup paperSize="9" orientation="portrait" r:id="rId1"/>
  <ignoredErrors>
    <ignoredError sqref="B13 E11"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0CB8BB-B678-468A-A3CD-17AA9E786BAF}">
          <x14:formula1>
            <xm:f>'Chemical Analysis'!$AA$4:$AA$27</xm:f>
          </x14:formula1>
          <xm:sqref>G3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A H S J 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A A d I l 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H S J V S i K R 7 g O A A A A E Q A A A B M A H A B G b 3 J t d W x h c y 9 T Z W N 0 a W 9 u M S 5 t I K I Y A C i g F A A A A A A A A A A A A A A A A A A A A A A A A A A A A C t O T S 7 J z M 9 T C I b Q h t Y A U E s B A i 0 A F A A C A A g A A H S J V U 1 7 F d u j A A A A 9 g A A A B I A A A A A A A A A A A A A A A A A A A A A A E N v b m Z p Z y 9 Q Y W N r Y W d l L n h t b F B L A Q I t A B Q A A g A I A A B 0 i V U P y u m r p A A A A O k A A A A T A A A A A A A A A A A A A A A A A O 8 A A A B b Q 2 9 u d G V u d F 9 U e X B l c 1 0 u e G 1 s U E s B A i 0 A F A A C A A g A A H S J 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e d i l 8 t D K p I j k 0 A t 9 Z J Q / I A A A A A A g A A A A A A E G Y A A A A B A A A g A A A A F 5 + p q 3 I + T 8 u M n m D S 8 s X F P g E y E N c N o P l g N K L A s j 0 6 H Y M A A A A A D o A A A A A C A A A g A A A A M f 3 H U R n c S V q j W z P w k p 0 P l e i N 8 6 l S 2 t 2 E W 1 F s L z T u X y Z Q A A A A J k J D x j H c h O v 1 f s B i m 5 S 7 t q i v U l E a e g c p W f V n N g x J 2 d y V A 3 Z G s H 5 z Q M 1 + V O n e n t Y Q u p K W G d j 8 v V M v U z 0 U 6 H t 9 u U V H S r x y E e B U h C e U I i 5 P 1 t x A A A A A K 9 g t 1 W W S v 2 T j c e S v d r L 7 V b 3 b A U R q V L S 0 I R 5 W 2 J n D y X N g y v g J c v F 0 Z I b 2 p y X m 9 O D 6 P k c w 2 f 6 h 0 g 5 d j Q 0 O Q o l d O A = = < / D a t a M a s h u p > 
</file>

<file path=customXml/itemProps1.xml><?xml version="1.0" encoding="utf-8"?>
<ds:datastoreItem xmlns:ds="http://schemas.openxmlformats.org/officeDocument/2006/customXml" ds:itemID="{68959DE2-245F-4A76-AA0E-39BBB503A2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1276</vt:i4>
      </vt:variant>
    </vt:vector>
  </HeadingPairs>
  <TitlesOfParts>
    <vt:vector size="1330" baseType="lpstr">
      <vt:lpstr>Collective Maps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Date</vt:lpstr>
      <vt:lpstr>Collective Formula</vt:lpstr>
      <vt:lpstr>Chemical Analysis</vt:lpstr>
      <vt:lpstr>'1'!Alkali_Metals</vt:lpstr>
      <vt:lpstr>'10'!Alkali_Metals</vt:lpstr>
      <vt:lpstr>'11'!Alkali_Metals</vt:lpstr>
      <vt:lpstr>'12'!Alkali_Metals</vt:lpstr>
      <vt:lpstr>'13'!Alkali_Metals</vt:lpstr>
      <vt:lpstr>'14'!Alkali_Metals</vt:lpstr>
      <vt:lpstr>'15'!Alkali_Metals</vt:lpstr>
      <vt:lpstr>'16'!Alkali_Metals</vt:lpstr>
      <vt:lpstr>'17'!Alkali_Metals</vt:lpstr>
      <vt:lpstr>'18'!Alkali_Metals</vt:lpstr>
      <vt:lpstr>'19'!Alkali_Metals</vt:lpstr>
      <vt:lpstr>'2'!Alkali_Metals</vt:lpstr>
      <vt:lpstr>'20'!Alkali_Metals</vt:lpstr>
      <vt:lpstr>'21'!Alkali_Metals</vt:lpstr>
      <vt:lpstr>'22'!Alkali_Metals</vt:lpstr>
      <vt:lpstr>'23'!Alkali_Metals</vt:lpstr>
      <vt:lpstr>'24'!Alkali_Metals</vt:lpstr>
      <vt:lpstr>'25'!Alkali_Metals</vt:lpstr>
      <vt:lpstr>'26'!Alkali_Metals</vt:lpstr>
      <vt:lpstr>'27'!Alkali_Metals</vt:lpstr>
      <vt:lpstr>'28'!Alkali_Metals</vt:lpstr>
      <vt:lpstr>'29'!Alkali_Metals</vt:lpstr>
      <vt:lpstr>'3'!Alkali_Metals</vt:lpstr>
      <vt:lpstr>'30'!Alkali_Metals</vt:lpstr>
      <vt:lpstr>'31'!Alkali_Metals</vt:lpstr>
      <vt:lpstr>'32'!Alkali_Metals</vt:lpstr>
      <vt:lpstr>'33'!Alkali_Metals</vt:lpstr>
      <vt:lpstr>'34'!Alkali_Metals</vt:lpstr>
      <vt:lpstr>'35'!Alkali_Metals</vt:lpstr>
      <vt:lpstr>'36'!Alkali_Metals</vt:lpstr>
      <vt:lpstr>'37'!Alkali_Metals</vt:lpstr>
      <vt:lpstr>'38'!Alkali_Metals</vt:lpstr>
      <vt:lpstr>'39'!Alkali_Metals</vt:lpstr>
      <vt:lpstr>'4'!Alkali_Metals</vt:lpstr>
      <vt:lpstr>'40'!Alkali_Metals</vt:lpstr>
      <vt:lpstr>'41'!Alkali_Metals</vt:lpstr>
      <vt:lpstr>'42'!Alkali_Metals</vt:lpstr>
      <vt:lpstr>'43'!Alkali_Metals</vt:lpstr>
      <vt:lpstr>'44'!Alkali_Metals</vt:lpstr>
      <vt:lpstr>'45'!Alkali_Metals</vt:lpstr>
      <vt:lpstr>'46'!Alkali_Metals</vt:lpstr>
      <vt:lpstr>'47'!Alkali_Metals</vt:lpstr>
      <vt:lpstr>'48'!Alkali_Metals</vt:lpstr>
      <vt:lpstr>'49'!Alkali_Metals</vt:lpstr>
      <vt:lpstr>'5'!Alkali_Metals</vt:lpstr>
      <vt:lpstr>'50'!Alkali_Metals</vt:lpstr>
      <vt:lpstr>'6'!Alkali_Metals</vt:lpstr>
      <vt:lpstr>'7'!Alkali_Metals</vt:lpstr>
      <vt:lpstr>'8'!Alkali_Metals</vt:lpstr>
      <vt:lpstr>'9'!Alkali_Metals</vt:lpstr>
      <vt:lpstr>Alkali_Metals</vt:lpstr>
      <vt:lpstr>'10'!Alkaline_Earths</vt:lpstr>
      <vt:lpstr>'11'!Alkaline_Earths</vt:lpstr>
      <vt:lpstr>'12'!Alkaline_Earths</vt:lpstr>
      <vt:lpstr>'13'!Alkaline_Earths</vt:lpstr>
      <vt:lpstr>'14'!Alkaline_Earths</vt:lpstr>
      <vt:lpstr>'15'!Alkaline_Earths</vt:lpstr>
      <vt:lpstr>'16'!Alkaline_Earths</vt:lpstr>
      <vt:lpstr>'17'!Alkaline_Earths</vt:lpstr>
      <vt:lpstr>'18'!Alkaline_Earths</vt:lpstr>
      <vt:lpstr>'19'!Alkaline_Earths</vt:lpstr>
      <vt:lpstr>'2'!Alkaline_Earths</vt:lpstr>
      <vt:lpstr>'20'!Alkaline_Earths</vt:lpstr>
      <vt:lpstr>'21'!Alkaline_Earths</vt:lpstr>
      <vt:lpstr>'22'!Alkaline_Earths</vt:lpstr>
      <vt:lpstr>'23'!Alkaline_Earths</vt:lpstr>
      <vt:lpstr>'24'!Alkaline_Earths</vt:lpstr>
      <vt:lpstr>'25'!Alkaline_Earths</vt:lpstr>
      <vt:lpstr>'26'!Alkaline_Earths</vt:lpstr>
      <vt:lpstr>'27'!Alkaline_Earths</vt:lpstr>
      <vt:lpstr>'28'!Alkaline_Earths</vt:lpstr>
      <vt:lpstr>'29'!Alkaline_Earths</vt:lpstr>
      <vt:lpstr>'3'!Alkaline_Earths</vt:lpstr>
      <vt:lpstr>'30'!Alkaline_Earths</vt:lpstr>
      <vt:lpstr>'31'!Alkaline_Earths</vt:lpstr>
      <vt:lpstr>'32'!Alkaline_Earths</vt:lpstr>
      <vt:lpstr>'33'!Alkaline_Earths</vt:lpstr>
      <vt:lpstr>'34'!Alkaline_Earths</vt:lpstr>
      <vt:lpstr>'35'!Alkaline_Earths</vt:lpstr>
      <vt:lpstr>'36'!Alkaline_Earths</vt:lpstr>
      <vt:lpstr>'37'!Alkaline_Earths</vt:lpstr>
      <vt:lpstr>'38'!Alkaline_Earths</vt:lpstr>
      <vt:lpstr>'39'!Alkaline_Earths</vt:lpstr>
      <vt:lpstr>'4'!Alkaline_Earths</vt:lpstr>
      <vt:lpstr>'40'!Alkaline_Earths</vt:lpstr>
      <vt:lpstr>'41'!Alkaline_Earths</vt:lpstr>
      <vt:lpstr>'42'!Alkaline_Earths</vt:lpstr>
      <vt:lpstr>'43'!Alkaline_Earths</vt:lpstr>
      <vt:lpstr>'44'!Alkaline_Earths</vt:lpstr>
      <vt:lpstr>'45'!Alkaline_Earths</vt:lpstr>
      <vt:lpstr>'46'!Alkaline_Earths</vt:lpstr>
      <vt:lpstr>'47'!Alkaline_Earths</vt:lpstr>
      <vt:lpstr>'48'!Alkaline_Earths</vt:lpstr>
      <vt:lpstr>'49'!Alkaline_Earths</vt:lpstr>
      <vt:lpstr>'5'!Alkaline_Earths</vt:lpstr>
      <vt:lpstr>'50'!Alkaline_Earths</vt:lpstr>
      <vt:lpstr>'6'!Alkaline_Earths</vt:lpstr>
      <vt:lpstr>'7'!Alkaline_Earths</vt:lpstr>
      <vt:lpstr>'8'!Alkaline_Earths</vt:lpstr>
      <vt:lpstr>'9'!Alkaline_Earths</vt:lpstr>
      <vt:lpstr>Alkaline_Earths</vt:lpstr>
      <vt:lpstr>'1'!Alumina</vt:lpstr>
      <vt:lpstr>'10'!Alumina</vt:lpstr>
      <vt:lpstr>'11'!Alumina</vt:lpstr>
      <vt:lpstr>'12'!Alumina</vt:lpstr>
      <vt:lpstr>'13'!Alumina</vt:lpstr>
      <vt:lpstr>'14'!Alumina</vt:lpstr>
      <vt:lpstr>'15'!Alumina</vt:lpstr>
      <vt:lpstr>'16'!Alumina</vt:lpstr>
      <vt:lpstr>'17'!Alumina</vt:lpstr>
      <vt:lpstr>'18'!Alumina</vt:lpstr>
      <vt:lpstr>'19'!Alumina</vt:lpstr>
      <vt:lpstr>'2'!Alumina</vt:lpstr>
      <vt:lpstr>'20'!Alumina</vt:lpstr>
      <vt:lpstr>'21'!Alumina</vt:lpstr>
      <vt:lpstr>'22'!Alumina</vt:lpstr>
      <vt:lpstr>'23'!Alumina</vt:lpstr>
      <vt:lpstr>'24'!Alumina</vt:lpstr>
      <vt:lpstr>'25'!Alumina</vt:lpstr>
      <vt:lpstr>'26'!Alumina</vt:lpstr>
      <vt:lpstr>'27'!Alumina</vt:lpstr>
      <vt:lpstr>'28'!Alumina</vt:lpstr>
      <vt:lpstr>'29'!Alumina</vt:lpstr>
      <vt:lpstr>'3'!Alumina</vt:lpstr>
      <vt:lpstr>'30'!Alumina</vt:lpstr>
      <vt:lpstr>'31'!Alumina</vt:lpstr>
      <vt:lpstr>'32'!Alumina</vt:lpstr>
      <vt:lpstr>'33'!Alumina</vt:lpstr>
      <vt:lpstr>'34'!Alumina</vt:lpstr>
      <vt:lpstr>'35'!Alumina</vt:lpstr>
      <vt:lpstr>'36'!Alumina</vt:lpstr>
      <vt:lpstr>'37'!Alumina</vt:lpstr>
      <vt:lpstr>'38'!Alumina</vt:lpstr>
      <vt:lpstr>'39'!Alumina</vt:lpstr>
      <vt:lpstr>'4'!Alumina</vt:lpstr>
      <vt:lpstr>'40'!Alumina</vt:lpstr>
      <vt:lpstr>'41'!Alumina</vt:lpstr>
      <vt:lpstr>'42'!Alumina</vt:lpstr>
      <vt:lpstr>'43'!Alumina</vt:lpstr>
      <vt:lpstr>'44'!Alumina</vt:lpstr>
      <vt:lpstr>'45'!Alumina</vt:lpstr>
      <vt:lpstr>'46'!Alumina</vt:lpstr>
      <vt:lpstr>'47'!Alumina</vt:lpstr>
      <vt:lpstr>'48'!Alumina</vt:lpstr>
      <vt:lpstr>'49'!Alumina</vt:lpstr>
      <vt:lpstr>'5'!Alumina</vt:lpstr>
      <vt:lpstr>'50'!Alumina</vt:lpstr>
      <vt:lpstr>'6'!Alumina</vt:lpstr>
      <vt:lpstr>'7'!Alumina</vt:lpstr>
      <vt:lpstr>'8'!Alumina</vt:lpstr>
      <vt:lpstr>'9'!Alumina</vt:lpstr>
      <vt:lpstr>Alumina</vt:lpstr>
      <vt:lpstr>'1'!Barium</vt:lpstr>
      <vt:lpstr>'10'!Barium</vt:lpstr>
      <vt:lpstr>'11'!Barium</vt:lpstr>
      <vt:lpstr>'12'!Barium</vt:lpstr>
      <vt:lpstr>'13'!Barium</vt:lpstr>
      <vt:lpstr>'14'!Barium</vt:lpstr>
      <vt:lpstr>'15'!Barium</vt:lpstr>
      <vt:lpstr>'16'!Barium</vt:lpstr>
      <vt:lpstr>'17'!Barium</vt:lpstr>
      <vt:lpstr>'18'!Barium</vt:lpstr>
      <vt:lpstr>'19'!Barium</vt:lpstr>
      <vt:lpstr>'2'!Barium</vt:lpstr>
      <vt:lpstr>'20'!Barium</vt:lpstr>
      <vt:lpstr>'21'!Barium</vt:lpstr>
      <vt:lpstr>'22'!Barium</vt:lpstr>
      <vt:lpstr>'23'!Barium</vt:lpstr>
      <vt:lpstr>'24'!Barium</vt:lpstr>
      <vt:lpstr>'25'!Barium</vt:lpstr>
      <vt:lpstr>'26'!Barium</vt:lpstr>
      <vt:lpstr>'27'!Barium</vt:lpstr>
      <vt:lpstr>'28'!Barium</vt:lpstr>
      <vt:lpstr>'29'!Barium</vt:lpstr>
      <vt:lpstr>'3'!Barium</vt:lpstr>
      <vt:lpstr>'30'!Barium</vt:lpstr>
      <vt:lpstr>'31'!Barium</vt:lpstr>
      <vt:lpstr>'32'!Barium</vt:lpstr>
      <vt:lpstr>'33'!Barium</vt:lpstr>
      <vt:lpstr>'34'!Barium</vt:lpstr>
      <vt:lpstr>'35'!Barium</vt:lpstr>
      <vt:lpstr>'36'!Barium</vt:lpstr>
      <vt:lpstr>'37'!Barium</vt:lpstr>
      <vt:lpstr>'38'!Barium</vt:lpstr>
      <vt:lpstr>'39'!Barium</vt:lpstr>
      <vt:lpstr>'4'!Barium</vt:lpstr>
      <vt:lpstr>'40'!Barium</vt:lpstr>
      <vt:lpstr>'41'!Barium</vt:lpstr>
      <vt:lpstr>'42'!Barium</vt:lpstr>
      <vt:lpstr>'43'!Barium</vt:lpstr>
      <vt:lpstr>'44'!Barium</vt:lpstr>
      <vt:lpstr>'45'!Barium</vt:lpstr>
      <vt:lpstr>'46'!Barium</vt:lpstr>
      <vt:lpstr>'47'!Barium</vt:lpstr>
      <vt:lpstr>'48'!Barium</vt:lpstr>
      <vt:lpstr>'49'!Barium</vt:lpstr>
      <vt:lpstr>'5'!Barium</vt:lpstr>
      <vt:lpstr>'50'!Barium</vt:lpstr>
      <vt:lpstr>'6'!Barium</vt:lpstr>
      <vt:lpstr>'7'!Barium</vt:lpstr>
      <vt:lpstr>'8'!Barium</vt:lpstr>
      <vt:lpstr>'9'!Barium</vt:lpstr>
      <vt:lpstr>Barium</vt:lpstr>
      <vt:lpstr>'1'!Bismuth</vt:lpstr>
      <vt:lpstr>'10'!Bismuth</vt:lpstr>
      <vt:lpstr>'11'!Bismuth</vt:lpstr>
      <vt:lpstr>'12'!Bismuth</vt:lpstr>
      <vt:lpstr>'13'!Bismuth</vt:lpstr>
      <vt:lpstr>'14'!Bismuth</vt:lpstr>
      <vt:lpstr>'15'!Bismuth</vt:lpstr>
      <vt:lpstr>'16'!Bismuth</vt:lpstr>
      <vt:lpstr>'17'!Bismuth</vt:lpstr>
      <vt:lpstr>'18'!Bismuth</vt:lpstr>
      <vt:lpstr>'19'!Bismuth</vt:lpstr>
      <vt:lpstr>'2'!Bismuth</vt:lpstr>
      <vt:lpstr>'20'!Bismuth</vt:lpstr>
      <vt:lpstr>'21'!Bismuth</vt:lpstr>
      <vt:lpstr>'22'!Bismuth</vt:lpstr>
      <vt:lpstr>'23'!Bismuth</vt:lpstr>
      <vt:lpstr>'24'!Bismuth</vt:lpstr>
      <vt:lpstr>'25'!Bismuth</vt:lpstr>
      <vt:lpstr>'26'!Bismuth</vt:lpstr>
      <vt:lpstr>'27'!Bismuth</vt:lpstr>
      <vt:lpstr>'28'!Bismuth</vt:lpstr>
      <vt:lpstr>'29'!Bismuth</vt:lpstr>
      <vt:lpstr>'3'!Bismuth</vt:lpstr>
      <vt:lpstr>'30'!Bismuth</vt:lpstr>
      <vt:lpstr>'31'!Bismuth</vt:lpstr>
      <vt:lpstr>'32'!Bismuth</vt:lpstr>
      <vt:lpstr>'33'!Bismuth</vt:lpstr>
      <vt:lpstr>'34'!Bismuth</vt:lpstr>
      <vt:lpstr>'35'!Bismuth</vt:lpstr>
      <vt:lpstr>'36'!Bismuth</vt:lpstr>
      <vt:lpstr>'37'!Bismuth</vt:lpstr>
      <vt:lpstr>'38'!Bismuth</vt:lpstr>
      <vt:lpstr>'39'!Bismuth</vt:lpstr>
      <vt:lpstr>'4'!Bismuth</vt:lpstr>
      <vt:lpstr>'40'!Bismuth</vt:lpstr>
      <vt:lpstr>'41'!Bismuth</vt:lpstr>
      <vt:lpstr>'42'!Bismuth</vt:lpstr>
      <vt:lpstr>'43'!Bismuth</vt:lpstr>
      <vt:lpstr>'44'!Bismuth</vt:lpstr>
      <vt:lpstr>'45'!Bismuth</vt:lpstr>
      <vt:lpstr>'46'!Bismuth</vt:lpstr>
      <vt:lpstr>'47'!Bismuth</vt:lpstr>
      <vt:lpstr>'48'!Bismuth</vt:lpstr>
      <vt:lpstr>'49'!Bismuth</vt:lpstr>
      <vt:lpstr>'5'!Bismuth</vt:lpstr>
      <vt:lpstr>'50'!Bismuth</vt:lpstr>
      <vt:lpstr>'6'!Bismuth</vt:lpstr>
      <vt:lpstr>'7'!Bismuth</vt:lpstr>
      <vt:lpstr>'8'!Bismuth</vt:lpstr>
      <vt:lpstr>'9'!Bismuth</vt:lpstr>
      <vt:lpstr>Bismuth</vt:lpstr>
      <vt:lpstr>'1'!Boron</vt:lpstr>
      <vt:lpstr>'10'!Boron</vt:lpstr>
      <vt:lpstr>'11'!Boron</vt:lpstr>
      <vt:lpstr>'12'!Boron</vt:lpstr>
      <vt:lpstr>'13'!Boron</vt:lpstr>
      <vt:lpstr>'14'!Boron</vt:lpstr>
      <vt:lpstr>'15'!Boron</vt:lpstr>
      <vt:lpstr>'16'!Boron</vt:lpstr>
      <vt:lpstr>'17'!Boron</vt:lpstr>
      <vt:lpstr>'18'!Boron</vt:lpstr>
      <vt:lpstr>'19'!Boron</vt:lpstr>
      <vt:lpstr>'2'!Boron</vt:lpstr>
      <vt:lpstr>'20'!Boron</vt:lpstr>
      <vt:lpstr>'21'!Boron</vt:lpstr>
      <vt:lpstr>'22'!Boron</vt:lpstr>
      <vt:lpstr>'23'!Boron</vt:lpstr>
      <vt:lpstr>'24'!Boron</vt:lpstr>
      <vt:lpstr>'25'!Boron</vt:lpstr>
      <vt:lpstr>'26'!Boron</vt:lpstr>
      <vt:lpstr>'27'!Boron</vt:lpstr>
      <vt:lpstr>'28'!Boron</vt:lpstr>
      <vt:lpstr>'29'!Boron</vt:lpstr>
      <vt:lpstr>'3'!Boron</vt:lpstr>
      <vt:lpstr>'30'!Boron</vt:lpstr>
      <vt:lpstr>'31'!Boron</vt:lpstr>
      <vt:lpstr>'32'!Boron</vt:lpstr>
      <vt:lpstr>'33'!Boron</vt:lpstr>
      <vt:lpstr>'34'!Boron</vt:lpstr>
      <vt:lpstr>'35'!Boron</vt:lpstr>
      <vt:lpstr>'36'!Boron</vt:lpstr>
      <vt:lpstr>'37'!Boron</vt:lpstr>
      <vt:lpstr>'38'!Boron</vt:lpstr>
      <vt:lpstr>'39'!Boron</vt:lpstr>
      <vt:lpstr>'4'!Boron</vt:lpstr>
      <vt:lpstr>'40'!Boron</vt:lpstr>
      <vt:lpstr>'41'!Boron</vt:lpstr>
      <vt:lpstr>'42'!Boron</vt:lpstr>
      <vt:lpstr>'43'!Boron</vt:lpstr>
      <vt:lpstr>'44'!Boron</vt:lpstr>
      <vt:lpstr>'45'!Boron</vt:lpstr>
      <vt:lpstr>'46'!Boron</vt:lpstr>
      <vt:lpstr>'47'!Boron</vt:lpstr>
      <vt:lpstr>'48'!Boron</vt:lpstr>
      <vt:lpstr>'49'!Boron</vt:lpstr>
      <vt:lpstr>'5'!Boron</vt:lpstr>
      <vt:lpstr>'50'!Boron</vt:lpstr>
      <vt:lpstr>'6'!Boron</vt:lpstr>
      <vt:lpstr>'7'!Boron</vt:lpstr>
      <vt:lpstr>'8'!Boron</vt:lpstr>
      <vt:lpstr>'9'!Boron</vt:lpstr>
      <vt:lpstr>Boron</vt:lpstr>
      <vt:lpstr>'1'!Calcium</vt:lpstr>
      <vt:lpstr>'10'!Calcium</vt:lpstr>
      <vt:lpstr>'11'!Calcium</vt:lpstr>
      <vt:lpstr>'12'!Calcium</vt:lpstr>
      <vt:lpstr>'13'!Calcium</vt:lpstr>
      <vt:lpstr>'14'!Calcium</vt:lpstr>
      <vt:lpstr>'15'!Calcium</vt:lpstr>
      <vt:lpstr>'16'!Calcium</vt:lpstr>
      <vt:lpstr>'17'!Calcium</vt:lpstr>
      <vt:lpstr>'18'!Calcium</vt:lpstr>
      <vt:lpstr>'19'!Calcium</vt:lpstr>
      <vt:lpstr>'2'!Calcium</vt:lpstr>
      <vt:lpstr>'20'!Calcium</vt:lpstr>
      <vt:lpstr>'21'!Calcium</vt:lpstr>
      <vt:lpstr>'22'!Calcium</vt:lpstr>
      <vt:lpstr>'23'!Calcium</vt:lpstr>
      <vt:lpstr>'24'!Calcium</vt:lpstr>
      <vt:lpstr>'25'!Calcium</vt:lpstr>
      <vt:lpstr>'26'!Calcium</vt:lpstr>
      <vt:lpstr>'27'!Calcium</vt:lpstr>
      <vt:lpstr>'28'!Calcium</vt:lpstr>
      <vt:lpstr>'29'!Calcium</vt:lpstr>
      <vt:lpstr>'3'!Calcium</vt:lpstr>
      <vt:lpstr>'30'!Calcium</vt:lpstr>
      <vt:lpstr>'31'!Calcium</vt:lpstr>
      <vt:lpstr>'32'!Calcium</vt:lpstr>
      <vt:lpstr>'33'!Calcium</vt:lpstr>
      <vt:lpstr>'34'!Calcium</vt:lpstr>
      <vt:lpstr>'35'!Calcium</vt:lpstr>
      <vt:lpstr>'36'!Calcium</vt:lpstr>
      <vt:lpstr>'37'!Calcium</vt:lpstr>
      <vt:lpstr>'38'!Calcium</vt:lpstr>
      <vt:lpstr>'39'!Calcium</vt:lpstr>
      <vt:lpstr>'4'!Calcium</vt:lpstr>
      <vt:lpstr>'40'!Calcium</vt:lpstr>
      <vt:lpstr>'41'!Calcium</vt:lpstr>
      <vt:lpstr>'42'!Calcium</vt:lpstr>
      <vt:lpstr>'43'!Calcium</vt:lpstr>
      <vt:lpstr>'44'!Calcium</vt:lpstr>
      <vt:lpstr>'45'!Calcium</vt:lpstr>
      <vt:lpstr>'46'!Calcium</vt:lpstr>
      <vt:lpstr>'47'!Calcium</vt:lpstr>
      <vt:lpstr>'48'!Calcium</vt:lpstr>
      <vt:lpstr>'49'!Calcium</vt:lpstr>
      <vt:lpstr>'5'!Calcium</vt:lpstr>
      <vt:lpstr>'50'!Calcium</vt:lpstr>
      <vt:lpstr>'6'!Calcium</vt:lpstr>
      <vt:lpstr>'7'!Calcium</vt:lpstr>
      <vt:lpstr>'8'!Calcium</vt:lpstr>
      <vt:lpstr>'9'!Calcium</vt:lpstr>
      <vt:lpstr>Calcium</vt:lpstr>
      <vt:lpstr>Chem</vt:lpstr>
      <vt:lpstr>'1'!Chrome</vt:lpstr>
      <vt:lpstr>'10'!Chrome</vt:lpstr>
      <vt:lpstr>'11'!Chrome</vt:lpstr>
      <vt:lpstr>'12'!Chrome</vt:lpstr>
      <vt:lpstr>'13'!Chrome</vt:lpstr>
      <vt:lpstr>'14'!Chrome</vt:lpstr>
      <vt:lpstr>'15'!Chrome</vt:lpstr>
      <vt:lpstr>'16'!Chrome</vt:lpstr>
      <vt:lpstr>'17'!Chrome</vt:lpstr>
      <vt:lpstr>'18'!Chrome</vt:lpstr>
      <vt:lpstr>'19'!Chrome</vt:lpstr>
      <vt:lpstr>'2'!Chrome</vt:lpstr>
      <vt:lpstr>'20'!Chrome</vt:lpstr>
      <vt:lpstr>'21'!Chrome</vt:lpstr>
      <vt:lpstr>'22'!Chrome</vt:lpstr>
      <vt:lpstr>'23'!Chrome</vt:lpstr>
      <vt:lpstr>'24'!Chrome</vt:lpstr>
      <vt:lpstr>'25'!Chrome</vt:lpstr>
      <vt:lpstr>'26'!Chrome</vt:lpstr>
      <vt:lpstr>'27'!Chrome</vt:lpstr>
      <vt:lpstr>'28'!Chrome</vt:lpstr>
      <vt:lpstr>'29'!Chrome</vt:lpstr>
      <vt:lpstr>'3'!Chrome</vt:lpstr>
      <vt:lpstr>'30'!Chrome</vt:lpstr>
      <vt:lpstr>'31'!Chrome</vt:lpstr>
      <vt:lpstr>'32'!Chrome</vt:lpstr>
      <vt:lpstr>'33'!Chrome</vt:lpstr>
      <vt:lpstr>'34'!Chrome</vt:lpstr>
      <vt:lpstr>'35'!Chrome</vt:lpstr>
      <vt:lpstr>'36'!Chrome</vt:lpstr>
      <vt:lpstr>'37'!Chrome</vt:lpstr>
      <vt:lpstr>'38'!Chrome</vt:lpstr>
      <vt:lpstr>'39'!Chrome</vt:lpstr>
      <vt:lpstr>'4'!Chrome</vt:lpstr>
      <vt:lpstr>'40'!Chrome</vt:lpstr>
      <vt:lpstr>'41'!Chrome</vt:lpstr>
      <vt:lpstr>'42'!Chrome</vt:lpstr>
      <vt:lpstr>'43'!Chrome</vt:lpstr>
      <vt:lpstr>'44'!Chrome</vt:lpstr>
      <vt:lpstr>'45'!Chrome</vt:lpstr>
      <vt:lpstr>'46'!Chrome</vt:lpstr>
      <vt:lpstr>'47'!Chrome</vt:lpstr>
      <vt:lpstr>'48'!Chrome</vt:lpstr>
      <vt:lpstr>'49'!Chrome</vt:lpstr>
      <vt:lpstr>'5'!Chrome</vt:lpstr>
      <vt:lpstr>'50'!Chrome</vt:lpstr>
      <vt:lpstr>'6'!Chrome</vt:lpstr>
      <vt:lpstr>'7'!Chrome</vt:lpstr>
      <vt:lpstr>'8'!Chrome</vt:lpstr>
      <vt:lpstr>'9'!Chrome</vt:lpstr>
      <vt:lpstr>Chrome</vt:lpstr>
      <vt:lpstr>'1'!Cobalt</vt:lpstr>
      <vt:lpstr>'10'!Cobalt</vt:lpstr>
      <vt:lpstr>'11'!Cobalt</vt:lpstr>
      <vt:lpstr>'12'!Cobalt</vt:lpstr>
      <vt:lpstr>'13'!Cobalt</vt:lpstr>
      <vt:lpstr>'14'!Cobalt</vt:lpstr>
      <vt:lpstr>'15'!Cobalt</vt:lpstr>
      <vt:lpstr>'16'!Cobalt</vt:lpstr>
      <vt:lpstr>'17'!Cobalt</vt:lpstr>
      <vt:lpstr>'18'!Cobalt</vt:lpstr>
      <vt:lpstr>'19'!Cobalt</vt:lpstr>
      <vt:lpstr>'2'!Cobalt</vt:lpstr>
      <vt:lpstr>'20'!Cobalt</vt:lpstr>
      <vt:lpstr>'21'!Cobalt</vt:lpstr>
      <vt:lpstr>'22'!Cobalt</vt:lpstr>
      <vt:lpstr>'23'!Cobalt</vt:lpstr>
      <vt:lpstr>'24'!Cobalt</vt:lpstr>
      <vt:lpstr>'25'!Cobalt</vt:lpstr>
      <vt:lpstr>'26'!Cobalt</vt:lpstr>
      <vt:lpstr>'27'!Cobalt</vt:lpstr>
      <vt:lpstr>'28'!Cobalt</vt:lpstr>
      <vt:lpstr>'29'!Cobalt</vt:lpstr>
      <vt:lpstr>'3'!Cobalt</vt:lpstr>
      <vt:lpstr>'30'!Cobalt</vt:lpstr>
      <vt:lpstr>'31'!Cobalt</vt:lpstr>
      <vt:lpstr>'32'!Cobalt</vt:lpstr>
      <vt:lpstr>'33'!Cobalt</vt:lpstr>
      <vt:lpstr>'34'!Cobalt</vt:lpstr>
      <vt:lpstr>'35'!Cobalt</vt:lpstr>
      <vt:lpstr>'36'!Cobalt</vt:lpstr>
      <vt:lpstr>'37'!Cobalt</vt:lpstr>
      <vt:lpstr>'38'!Cobalt</vt:lpstr>
      <vt:lpstr>'39'!Cobalt</vt:lpstr>
      <vt:lpstr>'4'!Cobalt</vt:lpstr>
      <vt:lpstr>'40'!Cobalt</vt:lpstr>
      <vt:lpstr>'41'!Cobalt</vt:lpstr>
      <vt:lpstr>'42'!Cobalt</vt:lpstr>
      <vt:lpstr>'43'!Cobalt</vt:lpstr>
      <vt:lpstr>'44'!Cobalt</vt:lpstr>
      <vt:lpstr>'45'!Cobalt</vt:lpstr>
      <vt:lpstr>'46'!Cobalt</vt:lpstr>
      <vt:lpstr>'47'!Cobalt</vt:lpstr>
      <vt:lpstr>'48'!Cobalt</vt:lpstr>
      <vt:lpstr>'49'!Cobalt</vt:lpstr>
      <vt:lpstr>'5'!Cobalt</vt:lpstr>
      <vt:lpstr>'50'!Cobalt</vt:lpstr>
      <vt:lpstr>'6'!Cobalt</vt:lpstr>
      <vt:lpstr>'7'!Cobalt</vt:lpstr>
      <vt:lpstr>'8'!Cobalt</vt:lpstr>
      <vt:lpstr>'9'!Cobalt</vt:lpstr>
      <vt:lpstr>Cobalt</vt:lpstr>
      <vt:lpstr>'1'!Collective__Alumina</vt:lpstr>
      <vt:lpstr>'10'!Collective__Alumina</vt:lpstr>
      <vt:lpstr>'11'!Collective__Alumina</vt:lpstr>
      <vt:lpstr>'12'!Collective__Alumina</vt:lpstr>
      <vt:lpstr>'13'!Collective__Alumina</vt:lpstr>
      <vt:lpstr>'14'!Collective__Alumina</vt:lpstr>
      <vt:lpstr>'15'!Collective__Alumina</vt:lpstr>
      <vt:lpstr>'16'!Collective__Alumina</vt:lpstr>
      <vt:lpstr>'17'!Collective__Alumina</vt:lpstr>
      <vt:lpstr>'18'!Collective__Alumina</vt:lpstr>
      <vt:lpstr>'19'!Collective__Alumina</vt:lpstr>
      <vt:lpstr>'2'!Collective__Alumina</vt:lpstr>
      <vt:lpstr>'20'!Collective__Alumina</vt:lpstr>
      <vt:lpstr>'21'!Collective__Alumina</vt:lpstr>
      <vt:lpstr>'22'!Collective__Alumina</vt:lpstr>
      <vt:lpstr>'23'!Collective__Alumina</vt:lpstr>
      <vt:lpstr>'24'!Collective__Alumina</vt:lpstr>
      <vt:lpstr>'25'!Collective__Alumina</vt:lpstr>
      <vt:lpstr>'26'!Collective__Alumina</vt:lpstr>
      <vt:lpstr>'27'!Collective__Alumina</vt:lpstr>
      <vt:lpstr>'28'!Collective__Alumina</vt:lpstr>
      <vt:lpstr>'29'!Collective__Alumina</vt:lpstr>
      <vt:lpstr>'3'!Collective__Alumina</vt:lpstr>
      <vt:lpstr>'30'!Collective__Alumina</vt:lpstr>
      <vt:lpstr>'31'!Collective__Alumina</vt:lpstr>
      <vt:lpstr>'32'!Collective__Alumina</vt:lpstr>
      <vt:lpstr>'33'!Collective__Alumina</vt:lpstr>
      <vt:lpstr>'34'!Collective__Alumina</vt:lpstr>
      <vt:lpstr>'35'!Collective__Alumina</vt:lpstr>
      <vt:lpstr>'36'!Collective__Alumina</vt:lpstr>
      <vt:lpstr>'38'!Collective__Alumina</vt:lpstr>
      <vt:lpstr>'39'!Collective__Alumina</vt:lpstr>
      <vt:lpstr>'4'!Collective__Alumina</vt:lpstr>
      <vt:lpstr>'40'!Collective__Alumina</vt:lpstr>
      <vt:lpstr>'41'!Collective__Alumina</vt:lpstr>
      <vt:lpstr>'42'!Collective__Alumina</vt:lpstr>
      <vt:lpstr>'43'!Collective__Alumina</vt:lpstr>
      <vt:lpstr>'44'!Collective__Alumina</vt:lpstr>
      <vt:lpstr>'45'!Collective__Alumina</vt:lpstr>
      <vt:lpstr>'47'!Collective__Alumina</vt:lpstr>
      <vt:lpstr>'48'!Collective__Alumina</vt:lpstr>
      <vt:lpstr>'49'!Collective__Alumina</vt:lpstr>
      <vt:lpstr>'5'!Collective__Alumina</vt:lpstr>
      <vt:lpstr>'50'!Collective__Alumina</vt:lpstr>
      <vt:lpstr>'6'!Collective__Alumina</vt:lpstr>
      <vt:lpstr>'7'!Collective__Alumina</vt:lpstr>
      <vt:lpstr>'8'!Collective__Alumina</vt:lpstr>
      <vt:lpstr>'9'!Collective__Alumina</vt:lpstr>
      <vt:lpstr>'37'!Collective_Alumina</vt:lpstr>
      <vt:lpstr>'46'!Collective_Alumina</vt:lpstr>
      <vt:lpstr>Collective_Alumina</vt:lpstr>
      <vt:lpstr>'1'!Copper</vt:lpstr>
      <vt:lpstr>'10'!Copper</vt:lpstr>
      <vt:lpstr>'11'!Copper</vt:lpstr>
      <vt:lpstr>'12'!Copper</vt:lpstr>
      <vt:lpstr>'13'!Copper</vt:lpstr>
      <vt:lpstr>'14'!Copper</vt:lpstr>
      <vt:lpstr>'15'!Copper</vt:lpstr>
      <vt:lpstr>'16'!Copper</vt:lpstr>
      <vt:lpstr>'17'!Copper</vt:lpstr>
      <vt:lpstr>'18'!Copper</vt:lpstr>
      <vt:lpstr>'19'!Copper</vt:lpstr>
      <vt:lpstr>'2'!Copper</vt:lpstr>
      <vt:lpstr>'20'!Copper</vt:lpstr>
      <vt:lpstr>'21'!Copper</vt:lpstr>
      <vt:lpstr>'22'!Copper</vt:lpstr>
      <vt:lpstr>'23'!Copper</vt:lpstr>
      <vt:lpstr>'24'!Copper</vt:lpstr>
      <vt:lpstr>'25'!Copper</vt:lpstr>
      <vt:lpstr>'26'!Copper</vt:lpstr>
      <vt:lpstr>'27'!Copper</vt:lpstr>
      <vt:lpstr>'28'!Copper</vt:lpstr>
      <vt:lpstr>'29'!Copper</vt:lpstr>
      <vt:lpstr>'3'!Copper</vt:lpstr>
      <vt:lpstr>'30'!Copper</vt:lpstr>
      <vt:lpstr>'31'!Copper</vt:lpstr>
      <vt:lpstr>'32'!Copper</vt:lpstr>
      <vt:lpstr>'33'!Copper</vt:lpstr>
      <vt:lpstr>'34'!Copper</vt:lpstr>
      <vt:lpstr>'35'!Copper</vt:lpstr>
      <vt:lpstr>'36'!Copper</vt:lpstr>
      <vt:lpstr>'37'!Copper</vt:lpstr>
      <vt:lpstr>'38'!Copper</vt:lpstr>
      <vt:lpstr>'39'!Copper</vt:lpstr>
      <vt:lpstr>'4'!Copper</vt:lpstr>
      <vt:lpstr>'40'!Copper</vt:lpstr>
      <vt:lpstr>'41'!Copper</vt:lpstr>
      <vt:lpstr>'42'!Copper</vt:lpstr>
      <vt:lpstr>'43'!Copper</vt:lpstr>
      <vt:lpstr>'44'!Copper</vt:lpstr>
      <vt:lpstr>'45'!Copper</vt:lpstr>
      <vt:lpstr>'46'!Copper</vt:lpstr>
      <vt:lpstr>'47'!Copper</vt:lpstr>
      <vt:lpstr>'48'!Copper</vt:lpstr>
      <vt:lpstr>'49'!Copper</vt:lpstr>
      <vt:lpstr>'5'!Copper</vt:lpstr>
      <vt:lpstr>'50'!Copper</vt:lpstr>
      <vt:lpstr>'6'!Copper</vt:lpstr>
      <vt:lpstr>'7'!Copper</vt:lpstr>
      <vt:lpstr>'8'!Copper</vt:lpstr>
      <vt:lpstr>'9'!Copper</vt:lpstr>
      <vt:lpstr>Copper</vt:lpstr>
      <vt:lpstr>'1'!Iron</vt:lpstr>
      <vt:lpstr>'10'!Iron</vt:lpstr>
      <vt:lpstr>'11'!Iron</vt:lpstr>
      <vt:lpstr>'12'!Iron</vt:lpstr>
      <vt:lpstr>'13'!Iron</vt:lpstr>
      <vt:lpstr>'14'!Iron</vt:lpstr>
      <vt:lpstr>'15'!Iron</vt:lpstr>
      <vt:lpstr>'16'!Iron</vt:lpstr>
      <vt:lpstr>'17'!Iron</vt:lpstr>
      <vt:lpstr>'18'!Iron</vt:lpstr>
      <vt:lpstr>'19'!Iron</vt:lpstr>
      <vt:lpstr>'2'!Iron</vt:lpstr>
      <vt:lpstr>'20'!Iron</vt:lpstr>
      <vt:lpstr>'21'!Iron</vt:lpstr>
      <vt:lpstr>'22'!Iron</vt:lpstr>
      <vt:lpstr>'23'!Iron</vt:lpstr>
      <vt:lpstr>'24'!Iron</vt:lpstr>
      <vt:lpstr>'25'!Iron</vt:lpstr>
      <vt:lpstr>'26'!Iron</vt:lpstr>
      <vt:lpstr>'27'!Iron</vt:lpstr>
      <vt:lpstr>'28'!Iron</vt:lpstr>
      <vt:lpstr>'29'!Iron</vt:lpstr>
      <vt:lpstr>'3'!Iron</vt:lpstr>
      <vt:lpstr>'30'!Iron</vt:lpstr>
      <vt:lpstr>'31'!Iron</vt:lpstr>
      <vt:lpstr>'32'!Iron</vt:lpstr>
      <vt:lpstr>'33'!Iron</vt:lpstr>
      <vt:lpstr>'34'!Iron</vt:lpstr>
      <vt:lpstr>'35'!Iron</vt:lpstr>
      <vt:lpstr>'36'!Iron</vt:lpstr>
      <vt:lpstr>'37'!Iron</vt:lpstr>
      <vt:lpstr>'38'!Iron</vt:lpstr>
      <vt:lpstr>'39'!Iron</vt:lpstr>
      <vt:lpstr>'4'!Iron</vt:lpstr>
      <vt:lpstr>'40'!Iron</vt:lpstr>
      <vt:lpstr>'41'!Iron</vt:lpstr>
      <vt:lpstr>'42'!Iron</vt:lpstr>
      <vt:lpstr>'43'!Iron</vt:lpstr>
      <vt:lpstr>'44'!Iron</vt:lpstr>
      <vt:lpstr>'45'!Iron</vt:lpstr>
      <vt:lpstr>'46'!Iron</vt:lpstr>
      <vt:lpstr>'47'!Iron</vt:lpstr>
      <vt:lpstr>'48'!Iron</vt:lpstr>
      <vt:lpstr>'49'!Iron</vt:lpstr>
      <vt:lpstr>'5'!Iron</vt:lpstr>
      <vt:lpstr>'50'!Iron</vt:lpstr>
      <vt:lpstr>'6'!Iron</vt:lpstr>
      <vt:lpstr>'7'!Iron</vt:lpstr>
      <vt:lpstr>'8'!Iron</vt:lpstr>
      <vt:lpstr>'9'!Iron</vt:lpstr>
      <vt:lpstr>Iron</vt:lpstr>
      <vt:lpstr>'1'!Lithium</vt:lpstr>
      <vt:lpstr>'10'!Lithium</vt:lpstr>
      <vt:lpstr>'11'!Lithium</vt:lpstr>
      <vt:lpstr>'12'!Lithium</vt:lpstr>
      <vt:lpstr>'13'!Lithium</vt:lpstr>
      <vt:lpstr>'14'!Lithium</vt:lpstr>
      <vt:lpstr>'15'!Lithium</vt:lpstr>
      <vt:lpstr>'16'!Lithium</vt:lpstr>
      <vt:lpstr>'17'!Lithium</vt:lpstr>
      <vt:lpstr>'18'!Lithium</vt:lpstr>
      <vt:lpstr>'19'!Lithium</vt:lpstr>
      <vt:lpstr>'2'!Lithium</vt:lpstr>
      <vt:lpstr>'20'!Lithium</vt:lpstr>
      <vt:lpstr>'21'!Lithium</vt:lpstr>
      <vt:lpstr>'22'!Lithium</vt:lpstr>
      <vt:lpstr>'23'!Lithium</vt:lpstr>
      <vt:lpstr>'24'!Lithium</vt:lpstr>
      <vt:lpstr>'25'!Lithium</vt:lpstr>
      <vt:lpstr>'26'!Lithium</vt:lpstr>
      <vt:lpstr>'27'!Lithium</vt:lpstr>
      <vt:lpstr>'28'!Lithium</vt:lpstr>
      <vt:lpstr>'29'!Lithium</vt:lpstr>
      <vt:lpstr>'3'!Lithium</vt:lpstr>
      <vt:lpstr>'30'!Lithium</vt:lpstr>
      <vt:lpstr>'31'!Lithium</vt:lpstr>
      <vt:lpstr>'32'!Lithium</vt:lpstr>
      <vt:lpstr>'33'!Lithium</vt:lpstr>
      <vt:lpstr>'34'!Lithium</vt:lpstr>
      <vt:lpstr>'35'!Lithium</vt:lpstr>
      <vt:lpstr>'36'!Lithium</vt:lpstr>
      <vt:lpstr>'37'!Lithium</vt:lpstr>
      <vt:lpstr>'38'!Lithium</vt:lpstr>
      <vt:lpstr>'39'!Lithium</vt:lpstr>
      <vt:lpstr>'4'!Lithium</vt:lpstr>
      <vt:lpstr>'40'!Lithium</vt:lpstr>
      <vt:lpstr>'41'!Lithium</vt:lpstr>
      <vt:lpstr>'42'!Lithium</vt:lpstr>
      <vt:lpstr>'43'!Lithium</vt:lpstr>
      <vt:lpstr>'44'!Lithium</vt:lpstr>
      <vt:lpstr>'45'!Lithium</vt:lpstr>
      <vt:lpstr>'46'!Lithium</vt:lpstr>
      <vt:lpstr>'47'!Lithium</vt:lpstr>
      <vt:lpstr>'48'!Lithium</vt:lpstr>
      <vt:lpstr>'49'!Lithium</vt:lpstr>
      <vt:lpstr>'5'!Lithium</vt:lpstr>
      <vt:lpstr>'50'!Lithium</vt:lpstr>
      <vt:lpstr>'6'!Lithium</vt:lpstr>
      <vt:lpstr>'7'!Lithium</vt:lpstr>
      <vt:lpstr>'8'!Lithium</vt:lpstr>
      <vt:lpstr>'9'!Lithium</vt:lpstr>
      <vt:lpstr>Lithium</vt:lpstr>
      <vt:lpstr>'1'!Magnesium</vt:lpstr>
      <vt:lpstr>'10'!Magnesium</vt:lpstr>
      <vt:lpstr>'11'!Magnesium</vt:lpstr>
      <vt:lpstr>'12'!Magnesium</vt:lpstr>
      <vt:lpstr>'13'!Magnesium</vt:lpstr>
      <vt:lpstr>'14'!Magnesium</vt:lpstr>
      <vt:lpstr>'15'!Magnesium</vt:lpstr>
      <vt:lpstr>'16'!Magnesium</vt:lpstr>
      <vt:lpstr>'17'!Magnesium</vt:lpstr>
      <vt:lpstr>'18'!Magnesium</vt:lpstr>
      <vt:lpstr>'19'!Magnesium</vt:lpstr>
      <vt:lpstr>'2'!Magnesium</vt:lpstr>
      <vt:lpstr>'20'!Magnesium</vt:lpstr>
      <vt:lpstr>'21'!Magnesium</vt:lpstr>
      <vt:lpstr>'22'!Magnesium</vt:lpstr>
      <vt:lpstr>'23'!Magnesium</vt:lpstr>
      <vt:lpstr>'24'!Magnesium</vt:lpstr>
      <vt:lpstr>'25'!Magnesium</vt:lpstr>
      <vt:lpstr>'26'!Magnesium</vt:lpstr>
      <vt:lpstr>'27'!Magnesium</vt:lpstr>
      <vt:lpstr>'28'!Magnesium</vt:lpstr>
      <vt:lpstr>'29'!Magnesium</vt:lpstr>
      <vt:lpstr>'3'!Magnesium</vt:lpstr>
      <vt:lpstr>'30'!Magnesium</vt:lpstr>
      <vt:lpstr>'31'!Magnesium</vt:lpstr>
      <vt:lpstr>'32'!Magnesium</vt:lpstr>
      <vt:lpstr>'33'!Magnesium</vt:lpstr>
      <vt:lpstr>'34'!Magnesium</vt:lpstr>
      <vt:lpstr>'35'!Magnesium</vt:lpstr>
      <vt:lpstr>'36'!Magnesium</vt:lpstr>
      <vt:lpstr>'37'!Magnesium</vt:lpstr>
      <vt:lpstr>'38'!Magnesium</vt:lpstr>
      <vt:lpstr>'39'!Magnesium</vt:lpstr>
      <vt:lpstr>'4'!Magnesium</vt:lpstr>
      <vt:lpstr>'40'!Magnesium</vt:lpstr>
      <vt:lpstr>'41'!Magnesium</vt:lpstr>
      <vt:lpstr>'42'!Magnesium</vt:lpstr>
      <vt:lpstr>'43'!Magnesium</vt:lpstr>
      <vt:lpstr>'44'!Magnesium</vt:lpstr>
      <vt:lpstr>'45'!Magnesium</vt:lpstr>
      <vt:lpstr>'46'!Magnesium</vt:lpstr>
      <vt:lpstr>'47'!Magnesium</vt:lpstr>
      <vt:lpstr>'48'!Magnesium</vt:lpstr>
      <vt:lpstr>'49'!Magnesium</vt:lpstr>
      <vt:lpstr>'5'!Magnesium</vt:lpstr>
      <vt:lpstr>'50'!Magnesium</vt:lpstr>
      <vt:lpstr>'6'!Magnesium</vt:lpstr>
      <vt:lpstr>'7'!Magnesium</vt:lpstr>
      <vt:lpstr>'8'!Magnesium</vt:lpstr>
      <vt:lpstr>'9'!Magnesium</vt:lpstr>
      <vt:lpstr>Magnesium</vt:lpstr>
      <vt:lpstr>'1'!Manganese</vt:lpstr>
      <vt:lpstr>'10'!Manganese</vt:lpstr>
      <vt:lpstr>'11'!Manganese</vt:lpstr>
      <vt:lpstr>'12'!Manganese</vt:lpstr>
      <vt:lpstr>'13'!Manganese</vt:lpstr>
      <vt:lpstr>'14'!Manganese</vt:lpstr>
      <vt:lpstr>'15'!Manganese</vt:lpstr>
      <vt:lpstr>'16'!Manganese</vt:lpstr>
      <vt:lpstr>'17'!Manganese</vt:lpstr>
      <vt:lpstr>'18'!Manganese</vt:lpstr>
      <vt:lpstr>'19'!Manganese</vt:lpstr>
      <vt:lpstr>'2'!Manganese</vt:lpstr>
      <vt:lpstr>'20'!Manganese</vt:lpstr>
      <vt:lpstr>'21'!Manganese</vt:lpstr>
      <vt:lpstr>'22'!Manganese</vt:lpstr>
      <vt:lpstr>'23'!Manganese</vt:lpstr>
      <vt:lpstr>'24'!Manganese</vt:lpstr>
      <vt:lpstr>'25'!Manganese</vt:lpstr>
      <vt:lpstr>'26'!Manganese</vt:lpstr>
      <vt:lpstr>'27'!Manganese</vt:lpstr>
      <vt:lpstr>'28'!Manganese</vt:lpstr>
      <vt:lpstr>'29'!Manganese</vt:lpstr>
      <vt:lpstr>'3'!Manganese</vt:lpstr>
      <vt:lpstr>'30'!Manganese</vt:lpstr>
      <vt:lpstr>'31'!Manganese</vt:lpstr>
      <vt:lpstr>'32'!Manganese</vt:lpstr>
      <vt:lpstr>'33'!Manganese</vt:lpstr>
      <vt:lpstr>'34'!Manganese</vt:lpstr>
      <vt:lpstr>'35'!Manganese</vt:lpstr>
      <vt:lpstr>'36'!Manganese</vt:lpstr>
      <vt:lpstr>'37'!Manganese</vt:lpstr>
      <vt:lpstr>'38'!Manganese</vt:lpstr>
      <vt:lpstr>'39'!Manganese</vt:lpstr>
      <vt:lpstr>'4'!Manganese</vt:lpstr>
      <vt:lpstr>'40'!Manganese</vt:lpstr>
      <vt:lpstr>'41'!Manganese</vt:lpstr>
      <vt:lpstr>'42'!Manganese</vt:lpstr>
      <vt:lpstr>'43'!Manganese</vt:lpstr>
      <vt:lpstr>'44'!Manganese</vt:lpstr>
      <vt:lpstr>'45'!Manganese</vt:lpstr>
      <vt:lpstr>'46'!Manganese</vt:lpstr>
      <vt:lpstr>'47'!Manganese</vt:lpstr>
      <vt:lpstr>'48'!Manganese</vt:lpstr>
      <vt:lpstr>'49'!Manganese</vt:lpstr>
      <vt:lpstr>'5'!Manganese</vt:lpstr>
      <vt:lpstr>'50'!Manganese</vt:lpstr>
      <vt:lpstr>'6'!Manganese</vt:lpstr>
      <vt:lpstr>'7'!Manganese</vt:lpstr>
      <vt:lpstr>'8'!Manganese</vt:lpstr>
      <vt:lpstr>'9'!Manganese</vt:lpstr>
      <vt:lpstr>Manganese</vt:lpstr>
      <vt:lpstr>'1'!Nickle</vt:lpstr>
      <vt:lpstr>'10'!Nickle</vt:lpstr>
      <vt:lpstr>'11'!Nickle</vt:lpstr>
      <vt:lpstr>'12'!Nickle</vt:lpstr>
      <vt:lpstr>'13'!Nickle</vt:lpstr>
      <vt:lpstr>'14'!Nickle</vt:lpstr>
      <vt:lpstr>'15'!Nickle</vt:lpstr>
      <vt:lpstr>'16'!Nickle</vt:lpstr>
      <vt:lpstr>'17'!Nickle</vt:lpstr>
      <vt:lpstr>'18'!Nickle</vt:lpstr>
      <vt:lpstr>'19'!Nickle</vt:lpstr>
      <vt:lpstr>'2'!Nickle</vt:lpstr>
      <vt:lpstr>'20'!Nickle</vt:lpstr>
      <vt:lpstr>'21'!Nickle</vt:lpstr>
      <vt:lpstr>'22'!Nickle</vt:lpstr>
      <vt:lpstr>'23'!Nickle</vt:lpstr>
      <vt:lpstr>'24'!Nickle</vt:lpstr>
      <vt:lpstr>'25'!Nickle</vt:lpstr>
      <vt:lpstr>'26'!Nickle</vt:lpstr>
      <vt:lpstr>'27'!Nickle</vt:lpstr>
      <vt:lpstr>'28'!Nickle</vt:lpstr>
      <vt:lpstr>'29'!Nickle</vt:lpstr>
      <vt:lpstr>'3'!Nickle</vt:lpstr>
      <vt:lpstr>'30'!Nickle</vt:lpstr>
      <vt:lpstr>'31'!Nickle</vt:lpstr>
      <vt:lpstr>'32'!Nickle</vt:lpstr>
      <vt:lpstr>'33'!Nickle</vt:lpstr>
      <vt:lpstr>'34'!Nickle</vt:lpstr>
      <vt:lpstr>'35'!Nickle</vt:lpstr>
      <vt:lpstr>'36'!Nickle</vt:lpstr>
      <vt:lpstr>'37'!Nickle</vt:lpstr>
      <vt:lpstr>'38'!Nickle</vt:lpstr>
      <vt:lpstr>'39'!Nickle</vt:lpstr>
      <vt:lpstr>'4'!Nickle</vt:lpstr>
      <vt:lpstr>'40'!Nickle</vt:lpstr>
      <vt:lpstr>'41'!Nickle</vt:lpstr>
      <vt:lpstr>'42'!Nickle</vt:lpstr>
      <vt:lpstr>'43'!Nickle</vt:lpstr>
      <vt:lpstr>'44'!Nickle</vt:lpstr>
      <vt:lpstr>'45'!Nickle</vt:lpstr>
      <vt:lpstr>'46'!Nickle</vt:lpstr>
      <vt:lpstr>'47'!Nickle</vt:lpstr>
      <vt:lpstr>'48'!Nickle</vt:lpstr>
      <vt:lpstr>'49'!Nickle</vt:lpstr>
      <vt:lpstr>'5'!Nickle</vt:lpstr>
      <vt:lpstr>'50'!Nickle</vt:lpstr>
      <vt:lpstr>'6'!Nickle</vt:lpstr>
      <vt:lpstr>'7'!Nickle</vt:lpstr>
      <vt:lpstr>'8'!Nickle</vt:lpstr>
      <vt:lpstr>'9'!Nickle</vt:lpstr>
      <vt:lpstr>Nickle</vt:lpstr>
      <vt:lpstr>'1'!Phosphorous</vt:lpstr>
      <vt:lpstr>'10'!Phosphorous</vt:lpstr>
      <vt:lpstr>'11'!Phosphorous</vt:lpstr>
      <vt:lpstr>'12'!Phosphorous</vt:lpstr>
      <vt:lpstr>'13'!Phosphorous</vt:lpstr>
      <vt:lpstr>'14'!Phosphorous</vt:lpstr>
      <vt:lpstr>'15'!Phosphorous</vt:lpstr>
      <vt:lpstr>'16'!Phosphorous</vt:lpstr>
      <vt:lpstr>'17'!Phosphorous</vt:lpstr>
      <vt:lpstr>'18'!Phosphorous</vt:lpstr>
      <vt:lpstr>'19'!Phosphorous</vt:lpstr>
      <vt:lpstr>'2'!Phosphorous</vt:lpstr>
      <vt:lpstr>'20'!Phosphorous</vt:lpstr>
      <vt:lpstr>'21'!Phosphorous</vt:lpstr>
      <vt:lpstr>'22'!Phosphorous</vt:lpstr>
      <vt:lpstr>'23'!Phosphorous</vt:lpstr>
      <vt:lpstr>'24'!Phosphorous</vt:lpstr>
      <vt:lpstr>'25'!Phosphorous</vt:lpstr>
      <vt:lpstr>'26'!Phosphorous</vt:lpstr>
      <vt:lpstr>'27'!Phosphorous</vt:lpstr>
      <vt:lpstr>'28'!Phosphorous</vt:lpstr>
      <vt:lpstr>'29'!Phosphorous</vt:lpstr>
      <vt:lpstr>'3'!Phosphorous</vt:lpstr>
      <vt:lpstr>'30'!Phosphorous</vt:lpstr>
      <vt:lpstr>'31'!Phosphorous</vt:lpstr>
      <vt:lpstr>'32'!Phosphorous</vt:lpstr>
      <vt:lpstr>'33'!Phosphorous</vt:lpstr>
      <vt:lpstr>'34'!Phosphorous</vt:lpstr>
      <vt:lpstr>'35'!Phosphorous</vt:lpstr>
      <vt:lpstr>'36'!Phosphorous</vt:lpstr>
      <vt:lpstr>'37'!Phosphorous</vt:lpstr>
      <vt:lpstr>'38'!Phosphorous</vt:lpstr>
      <vt:lpstr>'39'!Phosphorous</vt:lpstr>
      <vt:lpstr>'4'!Phosphorous</vt:lpstr>
      <vt:lpstr>'40'!Phosphorous</vt:lpstr>
      <vt:lpstr>'41'!Phosphorous</vt:lpstr>
      <vt:lpstr>'42'!Phosphorous</vt:lpstr>
      <vt:lpstr>'43'!Phosphorous</vt:lpstr>
      <vt:lpstr>'44'!Phosphorous</vt:lpstr>
      <vt:lpstr>'45'!Phosphorous</vt:lpstr>
      <vt:lpstr>'46'!Phosphorous</vt:lpstr>
      <vt:lpstr>'47'!Phosphorous</vt:lpstr>
      <vt:lpstr>'48'!Phosphorous</vt:lpstr>
      <vt:lpstr>'49'!Phosphorous</vt:lpstr>
      <vt:lpstr>'5'!Phosphorous</vt:lpstr>
      <vt:lpstr>'50'!Phosphorous</vt:lpstr>
      <vt:lpstr>'6'!Phosphorous</vt:lpstr>
      <vt:lpstr>'7'!Phosphorous</vt:lpstr>
      <vt:lpstr>'8'!Phosphorous</vt:lpstr>
      <vt:lpstr>'9'!Phosphorous</vt:lpstr>
      <vt:lpstr>Phosphorous</vt:lpstr>
      <vt:lpstr>'1'!Potassium</vt:lpstr>
      <vt:lpstr>'10'!Potassium</vt:lpstr>
      <vt:lpstr>'11'!Potassium</vt:lpstr>
      <vt:lpstr>'12'!Potassium</vt:lpstr>
      <vt:lpstr>'13'!Potassium</vt:lpstr>
      <vt:lpstr>'14'!Potassium</vt:lpstr>
      <vt:lpstr>'15'!Potassium</vt:lpstr>
      <vt:lpstr>'16'!Potassium</vt:lpstr>
      <vt:lpstr>'17'!Potassium</vt:lpstr>
      <vt:lpstr>'18'!Potassium</vt:lpstr>
      <vt:lpstr>'19'!Potassium</vt:lpstr>
      <vt:lpstr>'2'!Potassium</vt:lpstr>
      <vt:lpstr>'20'!Potassium</vt:lpstr>
      <vt:lpstr>'21'!Potassium</vt:lpstr>
      <vt:lpstr>'22'!Potassium</vt:lpstr>
      <vt:lpstr>'23'!Potassium</vt:lpstr>
      <vt:lpstr>'24'!Potassium</vt:lpstr>
      <vt:lpstr>'25'!Potassium</vt:lpstr>
      <vt:lpstr>'26'!Potassium</vt:lpstr>
      <vt:lpstr>'27'!Potassium</vt:lpstr>
      <vt:lpstr>'28'!Potassium</vt:lpstr>
      <vt:lpstr>'29'!Potassium</vt:lpstr>
      <vt:lpstr>'3'!Potassium</vt:lpstr>
      <vt:lpstr>'30'!Potassium</vt:lpstr>
      <vt:lpstr>'31'!Potassium</vt:lpstr>
      <vt:lpstr>'32'!Potassium</vt:lpstr>
      <vt:lpstr>'33'!Potassium</vt:lpstr>
      <vt:lpstr>'34'!Potassium</vt:lpstr>
      <vt:lpstr>'35'!Potassium</vt:lpstr>
      <vt:lpstr>'36'!Potassium</vt:lpstr>
      <vt:lpstr>'37'!Potassium</vt:lpstr>
      <vt:lpstr>'38'!Potassium</vt:lpstr>
      <vt:lpstr>'39'!Potassium</vt:lpstr>
      <vt:lpstr>'4'!Potassium</vt:lpstr>
      <vt:lpstr>'40'!Potassium</vt:lpstr>
      <vt:lpstr>'41'!Potassium</vt:lpstr>
      <vt:lpstr>'42'!Potassium</vt:lpstr>
      <vt:lpstr>'43'!Potassium</vt:lpstr>
      <vt:lpstr>'44'!Potassium</vt:lpstr>
      <vt:lpstr>'45'!Potassium</vt:lpstr>
      <vt:lpstr>'46'!Potassium</vt:lpstr>
      <vt:lpstr>'47'!Potassium</vt:lpstr>
      <vt:lpstr>'48'!Potassium</vt:lpstr>
      <vt:lpstr>'49'!Potassium</vt:lpstr>
      <vt:lpstr>'5'!Potassium</vt:lpstr>
      <vt:lpstr>'50'!Potassium</vt:lpstr>
      <vt:lpstr>'6'!Potassium</vt:lpstr>
      <vt:lpstr>'7'!Potassium</vt:lpstr>
      <vt:lpstr>'8'!Potassium</vt:lpstr>
      <vt:lpstr>'9'!Potassium</vt:lpstr>
      <vt:lpstr>Potassium</vt:lpstr>
      <vt:lpstr>'42'!Print_Area</vt:lpstr>
      <vt:lpstr>'Collective Formula'!Print_Area</vt:lpstr>
      <vt:lpstr>'1'!Silica</vt:lpstr>
      <vt:lpstr>'10'!Silica</vt:lpstr>
      <vt:lpstr>'11'!Silica</vt:lpstr>
      <vt:lpstr>'12'!Silica</vt:lpstr>
      <vt:lpstr>'13'!Silica</vt:lpstr>
      <vt:lpstr>'14'!Silica</vt:lpstr>
      <vt:lpstr>'15'!Silica</vt:lpstr>
      <vt:lpstr>'16'!Silica</vt:lpstr>
      <vt:lpstr>'17'!Silica</vt:lpstr>
      <vt:lpstr>'18'!Silica</vt:lpstr>
      <vt:lpstr>'19'!Silica</vt:lpstr>
      <vt:lpstr>'2'!Silica</vt:lpstr>
      <vt:lpstr>'20'!Silica</vt:lpstr>
      <vt:lpstr>'21'!Silica</vt:lpstr>
      <vt:lpstr>'22'!Silica</vt:lpstr>
      <vt:lpstr>'23'!Silica</vt:lpstr>
      <vt:lpstr>'24'!Silica</vt:lpstr>
      <vt:lpstr>'25'!Silica</vt:lpstr>
      <vt:lpstr>'26'!Silica</vt:lpstr>
      <vt:lpstr>'27'!Silica</vt:lpstr>
      <vt:lpstr>'28'!Silica</vt:lpstr>
      <vt:lpstr>'29'!Silica</vt:lpstr>
      <vt:lpstr>'3'!Silica</vt:lpstr>
      <vt:lpstr>'30'!Silica</vt:lpstr>
      <vt:lpstr>'31'!Silica</vt:lpstr>
      <vt:lpstr>'32'!Silica</vt:lpstr>
      <vt:lpstr>'33'!Silica</vt:lpstr>
      <vt:lpstr>'34'!Silica</vt:lpstr>
      <vt:lpstr>'35'!Silica</vt:lpstr>
      <vt:lpstr>'36'!Silica</vt:lpstr>
      <vt:lpstr>'37'!Silica</vt:lpstr>
      <vt:lpstr>'38'!Silica</vt:lpstr>
      <vt:lpstr>'39'!Silica</vt:lpstr>
      <vt:lpstr>'4'!Silica</vt:lpstr>
      <vt:lpstr>'40'!Silica</vt:lpstr>
      <vt:lpstr>'41'!Silica</vt:lpstr>
      <vt:lpstr>'42'!Silica</vt:lpstr>
      <vt:lpstr>'43'!Silica</vt:lpstr>
      <vt:lpstr>'44'!Silica</vt:lpstr>
      <vt:lpstr>'45'!Silica</vt:lpstr>
      <vt:lpstr>'46'!Silica</vt:lpstr>
      <vt:lpstr>'47'!Silica</vt:lpstr>
      <vt:lpstr>'48'!Silica</vt:lpstr>
      <vt:lpstr>'49'!Silica</vt:lpstr>
      <vt:lpstr>'5'!Silica</vt:lpstr>
      <vt:lpstr>'50'!Silica</vt:lpstr>
      <vt:lpstr>'6'!Silica</vt:lpstr>
      <vt:lpstr>'7'!Silica</vt:lpstr>
      <vt:lpstr>'8'!Silica</vt:lpstr>
      <vt:lpstr>'9'!Silica</vt:lpstr>
      <vt:lpstr>Silica</vt:lpstr>
      <vt:lpstr>'1'!Sodium</vt:lpstr>
      <vt:lpstr>'10'!Sodium</vt:lpstr>
      <vt:lpstr>'11'!Sodium</vt:lpstr>
      <vt:lpstr>'12'!Sodium</vt:lpstr>
      <vt:lpstr>'13'!Sodium</vt:lpstr>
      <vt:lpstr>'14'!Sodium</vt:lpstr>
      <vt:lpstr>'15'!Sodium</vt:lpstr>
      <vt:lpstr>'16'!Sodium</vt:lpstr>
      <vt:lpstr>'17'!Sodium</vt:lpstr>
      <vt:lpstr>'18'!Sodium</vt:lpstr>
      <vt:lpstr>'19'!Sodium</vt:lpstr>
      <vt:lpstr>'2'!Sodium</vt:lpstr>
      <vt:lpstr>'20'!Sodium</vt:lpstr>
      <vt:lpstr>'21'!Sodium</vt:lpstr>
      <vt:lpstr>'22'!Sodium</vt:lpstr>
      <vt:lpstr>'23'!Sodium</vt:lpstr>
      <vt:lpstr>'24'!Sodium</vt:lpstr>
      <vt:lpstr>'25'!Sodium</vt:lpstr>
      <vt:lpstr>'26'!Sodium</vt:lpstr>
      <vt:lpstr>'27'!Sodium</vt:lpstr>
      <vt:lpstr>'28'!Sodium</vt:lpstr>
      <vt:lpstr>'29'!Sodium</vt:lpstr>
      <vt:lpstr>'3'!Sodium</vt:lpstr>
      <vt:lpstr>'30'!Sodium</vt:lpstr>
      <vt:lpstr>'31'!Sodium</vt:lpstr>
      <vt:lpstr>'32'!Sodium</vt:lpstr>
      <vt:lpstr>'33'!Sodium</vt:lpstr>
      <vt:lpstr>'34'!Sodium</vt:lpstr>
      <vt:lpstr>'35'!Sodium</vt:lpstr>
      <vt:lpstr>'36'!Sodium</vt:lpstr>
      <vt:lpstr>'37'!Sodium</vt:lpstr>
      <vt:lpstr>'38'!Sodium</vt:lpstr>
      <vt:lpstr>'39'!Sodium</vt:lpstr>
      <vt:lpstr>'4'!Sodium</vt:lpstr>
      <vt:lpstr>'40'!Sodium</vt:lpstr>
      <vt:lpstr>'41'!Sodium</vt:lpstr>
      <vt:lpstr>'42'!Sodium</vt:lpstr>
      <vt:lpstr>'43'!Sodium</vt:lpstr>
      <vt:lpstr>'44'!Sodium</vt:lpstr>
      <vt:lpstr>'45'!Sodium</vt:lpstr>
      <vt:lpstr>'46'!Sodium</vt:lpstr>
      <vt:lpstr>'47'!Sodium</vt:lpstr>
      <vt:lpstr>'48'!Sodium</vt:lpstr>
      <vt:lpstr>'49'!Sodium</vt:lpstr>
      <vt:lpstr>'5'!Sodium</vt:lpstr>
      <vt:lpstr>'50'!Sodium</vt:lpstr>
      <vt:lpstr>'6'!Sodium</vt:lpstr>
      <vt:lpstr>'7'!Sodium</vt:lpstr>
      <vt:lpstr>'8'!Sodium</vt:lpstr>
      <vt:lpstr>'9'!Sodium</vt:lpstr>
      <vt:lpstr>Sodium</vt:lpstr>
      <vt:lpstr>'1'!Strontium</vt:lpstr>
      <vt:lpstr>'10'!Strontium</vt:lpstr>
      <vt:lpstr>'11'!Strontium</vt:lpstr>
      <vt:lpstr>'12'!Strontium</vt:lpstr>
      <vt:lpstr>'13'!Strontium</vt:lpstr>
      <vt:lpstr>'14'!Strontium</vt:lpstr>
      <vt:lpstr>'15'!Strontium</vt:lpstr>
      <vt:lpstr>'16'!Strontium</vt:lpstr>
      <vt:lpstr>'17'!Strontium</vt:lpstr>
      <vt:lpstr>'18'!Strontium</vt:lpstr>
      <vt:lpstr>'19'!Strontium</vt:lpstr>
      <vt:lpstr>'2'!Strontium</vt:lpstr>
      <vt:lpstr>'20'!Strontium</vt:lpstr>
      <vt:lpstr>'21'!Strontium</vt:lpstr>
      <vt:lpstr>'22'!Strontium</vt:lpstr>
      <vt:lpstr>'23'!Strontium</vt:lpstr>
      <vt:lpstr>'24'!Strontium</vt:lpstr>
      <vt:lpstr>'25'!Strontium</vt:lpstr>
      <vt:lpstr>'26'!Strontium</vt:lpstr>
      <vt:lpstr>'27'!Strontium</vt:lpstr>
      <vt:lpstr>'28'!Strontium</vt:lpstr>
      <vt:lpstr>'29'!Strontium</vt:lpstr>
      <vt:lpstr>'3'!Strontium</vt:lpstr>
      <vt:lpstr>'30'!Strontium</vt:lpstr>
      <vt:lpstr>'31'!Strontium</vt:lpstr>
      <vt:lpstr>'32'!Strontium</vt:lpstr>
      <vt:lpstr>'33'!Strontium</vt:lpstr>
      <vt:lpstr>'34'!Strontium</vt:lpstr>
      <vt:lpstr>'35'!Strontium</vt:lpstr>
      <vt:lpstr>'36'!Strontium</vt:lpstr>
      <vt:lpstr>'37'!Strontium</vt:lpstr>
      <vt:lpstr>'38'!Strontium</vt:lpstr>
      <vt:lpstr>'39'!Strontium</vt:lpstr>
      <vt:lpstr>'4'!Strontium</vt:lpstr>
      <vt:lpstr>'40'!Strontium</vt:lpstr>
      <vt:lpstr>'41'!Strontium</vt:lpstr>
      <vt:lpstr>'42'!Strontium</vt:lpstr>
      <vt:lpstr>'43'!Strontium</vt:lpstr>
      <vt:lpstr>'44'!Strontium</vt:lpstr>
      <vt:lpstr>'45'!Strontium</vt:lpstr>
      <vt:lpstr>'46'!Strontium</vt:lpstr>
      <vt:lpstr>'47'!Strontium</vt:lpstr>
      <vt:lpstr>'48'!Strontium</vt:lpstr>
      <vt:lpstr>'49'!Strontium</vt:lpstr>
      <vt:lpstr>'5'!Strontium</vt:lpstr>
      <vt:lpstr>'50'!Strontium</vt:lpstr>
      <vt:lpstr>'6'!Strontium</vt:lpstr>
      <vt:lpstr>'7'!Strontium</vt:lpstr>
      <vt:lpstr>'8'!Strontium</vt:lpstr>
      <vt:lpstr>'9'!Strontium</vt:lpstr>
      <vt:lpstr>Strontium</vt:lpstr>
      <vt:lpstr>'1'!Tin</vt:lpstr>
      <vt:lpstr>'10'!Tin</vt:lpstr>
      <vt:lpstr>'11'!Tin</vt:lpstr>
      <vt:lpstr>'12'!Tin</vt:lpstr>
      <vt:lpstr>'13'!Tin</vt:lpstr>
      <vt:lpstr>'14'!Tin</vt:lpstr>
      <vt:lpstr>'15'!Tin</vt:lpstr>
      <vt:lpstr>'16'!Tin</vt:lpstr>
      <vt:lpstr>'17'!Tin</vt:lpstr>
      <vt:lpstr>'18'!Tin</vt:lpstr>
      <vt:lpstr>'19'!Tin</vt:lpstr>
      <vt:lpstr>'2'!Tin</vt:lpstr>
      <vt:lpstr>'20'!Tin</vt:lpstr>
      <vt:lpstr>'21'!Tin</vt:lpstr>
      <vt:lpstr>'22'!Tin</vt:lpstr>
      <vt:lpstr>'23'!Tin</vt:lpstr>
      <vt:lpstr>'24'!Tin</vt:lpstr>
      <vt:lpstr>'25'!Tin</vt:lpstr>
      <vt:lpstr>'26'!Tin</vt:lpstr>
      <vt:lpstr>'27'!Tin</vt:lpstr>
      <vt:lpstr>'28'!Tin</vt:lpstr>
      <vt:lpstr>'29'!Tin</vt:lpstr>
      <vt:lpstr>'3'!Tin</vt:lpstr>
      <vt:lpstr>'30'!Tin</vt:lpstr>
      <vt:lpstr>'31'!Tin</vt:lpstr>
      <vt:lpstr>'32'!Tin</vt:lpstr>
      <vt:lpstr>'33'!Tin</vt:lpstr>
      <vt:lpstr>'34'!Tin</vt:lpstr>
      <vt:lpstr>'35'!Tin</vt:lpstr>
      <vt:lpstr>'36'!Tin</vt:lpstr>
      <vt:lpstr>'37'!Tin</vt:lpstr>
      <vt:lpstr>'38'!Tin</vt:lpstr>
      <vt:lpstr>'39'!Tin</vt:lpstr>
      <vt:lpstr>'4'!Tin</vt:lpstr>
      <vt:lpstr>'40'!Tin</vt:lpstr>
      <vt:lpstr>'41'!Tin</vt:lpstr>
      <vt:lpstr>'42'!Tin</vt:lpstr>
      <vt:lpstr>'43'!Tin</vt:lpstr>
      <vt:lpstr>'44'!Tin</vt:lpstr>
      <vt:lpstr>'45'!Tin</vt:lpstr>
      <vt:lpstr>'46'!Tin</vt:lpstr>
      <vt:lpstr>'47'!Tin</vt:lpstr>
      <vt:lpstr>'48'!Tin</vt:lpstr>
      <vt:lpstr>'49'!Tin</vt:lpstr>
      <vt:lpstr>'5'!Tin</vt:lpstr>
      <vt:lpstr>'50'!Tin</vt:lpstr>
      <vt:lpstr>'6'!Tin</vt:lpstr>
      <vt:lpstr>'7'!Tin</vt:lpstr>
      <vt:lpstr>'8'!Tin</vt:lpstr>
      <vt:lpstr>'9'!Tin</vt:lpstr>
      <vt:lpstr>Tin</vt:lpstr>
      <vt:lpstr>'1'!Titanium</vt:lpstr>
      <vt:lpstr>'10'!Titanium</vt:lpstr>
      <vt:lpstr>'11'!Titanium</vt:lpstr>
      <vt:lpstr>'12'!Titanium</vt:lpstr>
      <vt:lpstr>'13'!Titanium</vt:lpstr>
      <vt:lpstr>'14'!Titanium</vt:lpstr>
      <vt:lpstr>'15'!Titanium</vt:lpstr>
      <vt:lpstr>'16'!Titanium</vt:lpstr>
      <vt:lpstr>'17'!Titanium</vt:lpstr>
      <vt:lpstr>'18'!Titanium</vt:lpstr>
      <vt:lpstr>'19'!Titanium</vt:lpstr>
      <vt:lpstr>'2'!Titanium</vt:lpstr>
      <vt:lpstr>'20'!Titanium</vt:lpstr>
      <vt:lpstr>'22'!Titanium</vt:lpstr>
      <vt:lpstr>'23'!Titanium</vt:lpstr>
      <vt:lpstr>'24'!Titanium</vt:lpstr>
      <vt:lpstr>'25'!Titanium</vt:lpstr>
      <vt:lpstr>'26'!Titanium</vt:lpstr>
      <vt:lpstr>'27'!Titanium</vt:lpstr>
      <vt:lpstr>'28'!Titanium</vt:lpstr>
      <vt:lpstr>'29'!Titanium</vt:lpstr>
      <vt:lpstr>'3'!Titanium</vt:lpstr>
      <vt:lpstr>'30'!Titanium</vt:lpstr>
      <vt:lpstr>'31'!Titanium</vt:lpstr>
      <vt:lpstr>'32'!Titanium</vt:lpstr>
      <vt:lpstr>'33'!Titanium</vt:lpstr>
      <vt:lpstr>'34'!Titanium</vt:lpstr>
      <vt:lpstr>'35'!Titanium</vt:lpstr>
      <vt:lpstr>'36'!Titanium</vt:lpstr>
      <vt:lpstr>'37'!Titanium</vt:lpstr>
      <vt:lpstr>'38'!Titanium</vt:lpstr>
      <vt:lpstr>'39'!Titanium</vt:lpstr>
      <vt:lpstr>'4'!Titanium</vt:lpstr>
      <vt:lpstr>'40'!Titanium</vt:lpstr>
      <vt:lpstr>'41'!Titanium</vt:lpstr>
      <vt:lpstr>'42'!Titanium</vt:lpstr>
      <vt:lpstr>'43'!Titanium</vt:lpstr>
      <vt:lpstr>'44'!Titanium</vt:lpstr>
      <vt:lpstr>'45'!Titanium</vt:lpstr>
      <vt:lpstr>'46'!Titanium</vt:lpstr>
      <vt:lpstr>'47'!Titanium</vt:lpstr>
      <vt:lpstr>'48'!Titanium</vt:lpstr>
      <vt:lpstr>'49'!Titanium</vt:lpstr>
      <vt:lpstr>'5'!Titanium</vt:lpstr>
      <vt:lpstr>'50'!Titanium</vt:lpstr>
      <vt:lpstr>'6'!Titanium</vt:lpstr>
      <vt:lpstr>'7'!Titanium</vt:lpstr>
      <vt:lpstr>'8'!Titanium</vt:lpstr>
      <vt:lpstr>'9'!Titanium</vt:lpstr>
      <vt:lpstr>Titanium</vt:lpstr>
      <vt:lpstr>'1'!Zinc</vt:lpstr>
      <vt:lpstr>'10'!Zinc</vt:lpstr>
      <vt:lpstr>'11'!Zinc</vt:lpstr>
      <vt:lpstr>'12'!Zinc</vt:lpstr>
      <vt:lpstr>'13'!Zinc</vt:lpstr>
      <vt:lpstr>'14'!Zinc</vt:lpstr>
      <vt:lpstr>'15'!Zinc</vt:lpstr>
      <vt:lpstr>'16'!Zinc</vt:lpstr>
      <vt:lpstr>'17'!Zinc</vt:lpstr>
      <vt:lpstr>'18'!Zinc</vt:lpstr>
      <vt:lpstr>'19'!Zinc</vt:lpstr>
      <vt:lpstr>'2'!Zinc</vt:lpstr>
      <vt:lpstr>'20'!Zinc</vt:lpstr>
      <vt:lpstr>'21'!Zinc</vt:lpstr>
      <vt:lpstr>'22'!Zinc</vt:lpstr>
      <vt:lpstr>'23'!Zinc</vt:lpstr>
      <vt:lpstr>'24'!Zinc</vt:lpstr>
      <vt:lpstr>'25'!Zinc</vt:lpstr>
      <vt:lpstr>'26'!Zinc</vt:lpstr>
      <vt:lpstr>'27'!Zinc</vt:lpstr>
      <vt:lpstr>'28'!Zinc</vt:lpstr>
      <vt:lpstr>'29'!Zinc</vt:lpstr>
      <vt:lpstr>'3'!Zinc</vt:lpstr>
      <vt:lpstr>'30'!Zinc</vt:lpstr>
      <vt:lpstr>'31'!Zinc</vt:lpstr>
      <vt:lpstr>'32'!Zinc</vt:lpstr>
      <vt:lpstr>'33'!Zinc</vt:lpstr>
      <vt:lpstr>'34'!Zinc</vt:lpstr>
      <vt:lpstr>'35'!Zinc</vt:lpstr>
      <vt:lpstr>'36'!Zinc</vt:lpstr>
      <vt:lpstr>'37'!Zinc</vt:lpstr>
      <vt:lpstr>'38'!Zinc</vt:lpstr>
      <vt:lpstr>'39'!Zinc</vt:lpstr>
      <vt:lpstr>'4'!Zinc</vt:lpstr>
      <vt:lpstr>'40'!Zinc</vt:lpstr>
      <vt:lpstr>'41'!Zinc</vt:lpstr>
      <vt:lpstr>'42'!Zinc</vt:lpstr>
      <vt:lpstr>'43'!Zinc</vt:lpstr>
      <vt:lpstr>'44'!Zinc</vt:lpstr>
      <vt:lpstr>'45'!Zinc</vt:lpstr>
      <vt:lpstr>'46'!Zinc</vt:lpstr>
      <vt:lpstr>'47'!Zinc</vt:lpstr>
      <vt:lpstr>'48'!Zinc</vt:lpstr>
      <vt:lpstr>'49'!Zinc</vt:lpstr>
      <vt:lpstr>'5'!Zinc</vt:lpstr>
      <vt:lpstr>'50'!Zinc</vt:lpstr>
      <vt:lpstr>'6'!Zinc</vt:lpstr>
      <vt:lpstr>'7'!Zinc</vt:lpstr>
      <vt:lpstr>'8'!Zinc</vt:lpstr>
      <vt:lpstr>'9'!Zinc</vt:lpstr>
      <vt:lpstr>Zinc</vt:lpstr>
      <vt:lpstr>'1'!Zirconium</vt:lpstr>
      <vt:lpstr>'10'!Zirconium</vt:lpstr>
      <vt:lpstr>'11'!Zirconium</vt:lpstr>
      <vt:lpstr>'12'!Zirconium</vt:lpstr>
      <vt:lpstr>'13'!Zirconium</vt:lpstr>
      <vt:lpstr>'14'!Zirconium</vt:lpstr>
      <vt:lpstr>'15'!Zirconium</vt:lpstr>
      <vt:lpstr>'16'!Zirconium</vt:lpstr>
      <vt:lpstr>'17'!Zirconium</vt:lpstr>
      <vt:lpstr>'18'!Zirconium</vt:lpstr>
      <vt:lpstr>'19'!Zirconium</vt:lpstr>
      <vt:lpstr>'2'!Zirconium</vt:lpstr>
      <vt:lpstr>'20'!Zirconium</vt:lpstr>
      <vt:lpstr>'21'!Zirconium</vt:lpstr>
      <vt:lpstr>'22'!Zirconium</vt:lpstr>
      <vt:lpstr>'23'!Zirconium</vt:lpstr>
      <vt:lpstr>'24'!Zirconium</vt:lpstr>
      <vt:lpstr>'25'!Zirconium</vt:lpstr>
      <vt:lpstr>'26'!Zirconium</vt:lpstr>
      <vt:lpstr>'27'!Zirconium</vt:lpstr>
      <vt:lpstr>'28'!Zirconium</vt:lpstr>
      <vt:lpstr>'29'!Zirconium</vt:lpstr>
      <vt:lpstr>'3'!Zirconium</vt:lpstr>
      <vt:lpstr>'30'!Zirconium</vt:lpstr>
      <vt:lpstr>'31'!Zirconium</vt:lpstr>
      <vt:lpstr>'32'!Zirconium</vt:lpstr>
      <vt:lpstr>'33'!Zirconium</vt:lpstr>
      <vt:lpstr>'34'!Zirconium</vt:lpstr>
      <vt:lpstr>'35'!Zirconium</vt:lpstr>
      <vt:lpstr>'36'!Zirconium</vt:lpstr>
      <vt:lpstr>'37'!Zirconium</vt:lpstr>
      <vt:lpstr>'38'!Zirconium</vt:lpstr>
      <vt:lpstr>'39'!Zirconium</vt:lpstr>
      <vt:lpstr>'4'!Zirconium</vt:lpstr>
      <vt:lpstr>'40'!Zirconium</vt:lpstr>
      <vt:lpstr>'41'!Zirconium</vt:lpstr>
      <vt:lpstr>'42'!Zirconium</vt:lpstr>
      <vt:lpstr>'43'!Zirconium</vt:lpstr>
      <vt:lpstr>'44'!Zirconium</vt:lpstr>
      <vt:lpstr>'45'!Zirconium</vt:lpstr>
      <vt:lpstr>'46'!Zirconium</vt:lpstr>
      <vt:lpstr>'47'!Zirconium</vt:lpstr>
      <vt:lpstr>'48'!Zirconium</vt:lpstr>
      <vt:lpstr>'49'!Zirconium</vt:lpstr>
      <vt:lpstr>'5'!Zirconium</vt:lpstr>
      <vt:lpstr>'50'!Zirconium</vt:lpstr>
      <vt:lpstr>'6'!Zirconium</vt:lpstr>
      <vt:lpstr>'7'!Zirconium</vt:lpstr>
      <vt:lpstr>'8'!Zirconium</vt:lpstr>
      <vt:lpstr>'9'!Zirconium</vt:lpstr>
      <vt:lpstr>Zirconium</vt:lpstr>
    </vt:vector>
  </TitlesOfParts>
  <Company>NYS College of Ceramics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Katz</dc:creator>
  <cp:lastModifiedBy>Majikthise</cp:lastModifiedBy>
  <cp:lastPrinted>2019-04-05T13:51:20Z</cp:lastPrinted>
  <dcterms:created xsi:type="dcterms:W3CDTF">2007-03-22T17:33:53Z</dcterms:created>
  <dcterms:modified xsi:type="dcterms:W3CDTF">2023-04-14T19:22:24Z</dcterms:modified>
</cp:coreProperties>
</file>