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charts/chart18.xml" ContentType="application/vnd.openxmlformats-officedocument.drawingml.chart+xml"/>
  <Override PartName="/xl/drawings/drawing18.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xml"/>
  <Override PartName="/xl/charts/chart2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xml"/>
  <Override PartName="/xl/charts/chart3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xml"/>
  <Override PartName="/xl/charts/chart3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3.xml" ContentType="application/vnd.openxmlformats-officedocument.drawingml.chartshapes+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ml.chartshapes+xml"/>
  <Override PartName="/xl/charts/chart36.xml" ContentType="application/vnd.openxmlformats-officedocument.drawingml.chart+xml"/>
  <Override PartName="/xl/drawings/drawing36.xml" ContentType="application/vnd.openxmlformats-officedocument.drawing+xml"/>
  <Override PartName="/xl/charts/chart3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7.xml" ContentType="application/vnd.openxmlformats-officedocument.drawingml.chartshapes+xml"/>
  <Override PartName="/xl/charts/chart38.xml" ContentType="application/vnd.openxmlformats-officedocument.drawingml.chart+xml"/>
  <Override PartName="/xl/drawings/drawing38.xml" ContentType="application/vnd.openxmlformats-officedocument.drawing+xml"/>
  <Override PartName="/xl/charts/chart3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ml.chartshapes+xml"/>
  <Override PartName="/xl/charts/chart40.xml" ContentType="application/vnd.openxmlformats-officedocument.drawingml.chart+xml"/>
  <Override PartName="/xl/drawings/drawing40.xml" ContentType="application/vnd.openxmlformats-officedocument.drawing+xml"/>
  <Override PartName="/xl/charts/chart4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charts/chart42.xml" ContentType="application/vnd.openxmlformats-officedocument.drawingml.chart+xml"/>
  <Override PartName="/xl/drawings/drawing42.xml" ContentType="application/vnd.openxmlformats-officedocument.drawing+xml"/>
  <Override PartName="/xl/charts/chart4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44.xml" ContentType="application/vnd.openxmlformats-officedocument.drawingml.chart+xml"/>
  <Override PartName="/xl/drawings/drawing44.xml" ContentType="application/vnd.openxmlformats-officedocument.drawing+xml"/>
  <Override PartName="/xl/charts/chart4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5.xml" ContentType="application/vnd.openxmlformats-officedocument.drawingml.chartshapes+xml"/>
  <Override PartName="/xl/charts/chart46.xml" ContentType="application/vnd.openxmlformats-officedocument.drawingml.chart+xml"/>
  <Override PartName="/xl/drawings/drawing46.xml" ContentType="application/vnd.openxmlformats-officedocument.drawing+xml"/>
  <Override PartName="/xl/charts/chart4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ml.chartshapes+xml"/>
  <Override PartName="/xl/charts/chart48.xml" ContentType="application/vnd.openxmlformats-officedocument.drawingml.chart+xml"/>
  <Override PartName="/xl/drawings/drawing48.xml" ContentType="application/vnd.openxmlformats-officedocument.drawing+xml"/>
  <Override PartName="/xl/charts/chart4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ml.chartshapes+xml"/>
  <Override PartName="/xl/charts/chart50.xml" ContentType="application/vnd.openxmlformats-officedocument.drawingml.chart+xml"/>
  <Override PartName="/xl/drawings/drawing50.xml" ContentType="application/vnd.openxmlformats-officedocument.drawing+xml"/>
  <Override PartName="/xl/charts/chart5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1.xml" ContentType="application/vnd.openxmlformats-officedocument.drawingml.chartshapes+xml"/>
  <Override PartName="/xl/charts/chart52.xml" ContentType="application/vnd.openxmlformats-officedocument.drawingml.chart+xml"/>
  <Override PartName="/xl/drawings/drawing52.xml" ContentType="application/vnd.openxmlformats-officedocument.drawing+xml"/>
  <Override PartName="/xl/charts/chart5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3.xml" ContentType="application/vnd.openxmlformats-officedocument.drawingml.chartshapes+xml"/>
  <Override PartName="/xl/charts/chart54.xml" ContentType="application/vnd.openxmlformats-officedocument.drawingml.chart+xml"/>
  <Override PartName="/xl/drawings/drawing54.xml" ContentType="application/vnd.openxmlformats-officedocument.drawing+xml"/>
  <Override PartName="/xl/charts/chart5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5.xml" ContentType="application/vnd.openxmlformats-officedocument.drawingml.chartshapes+xml"/>
  <Override PartName="/xl/charts/chart56.xml" ContentType="application/vnd.openxmlformats-officedocument.drawingml.chart+xml"/>
  <Override PartName="/xl/drawings/drawing56.xml" ContentType="application/vnd.openxmlformats-officedocument.drawing+xml"/>
  <Override PartName="/xl/charts/chart5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7.xml" ContentType="application/vnd.openxmlformats-officedocument.drawingml.chartshapes+xml"/>
  <Override PartName="/xl/charts/chart58.xml" ContentType="application/vnd.openxmlformats-officedocument.drawingml.chart+xml"/>
  <Override PartName="/xl/drawings/drawing58.xml" ContentType="application/vnd.openxmlformats-officedocument.drawing+xml"/>
  <Override PartName="/xl/charts/chart5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9.xml" ContentType="application/vnd.openxmlformats-officedocument.drawingml.chartshapes+xml"/>
  <Override PartName="/xl/charts/chart60.xml" ContentType="application/vnd.openxmlformats-officedocument.drawingml.chart+xml"/>
  <Override PartName="/xl/drawings/drawing60.xml" ContentType="application/vnd.openxmlformats-officedocument.drawing+xml"/>
  <Override PartName="/xl/charts/chart6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1.xml" ContentType="application/vnd.openxmlformats-officedocument.drawingml.chartshapes+xml"/>
  <Override PartName="/xl/charts/chart62.xml" ContentType="application/vnd.openxmlformats-officedocument.drawingml.chart+xml"/>
  <Override PartName="/xl/drawings/drawing62.xml" ContentType="application/vnd.openxmlformats-officedocument.drawing+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ml.chartshapes+xml"/>
  <Override PartName="/xl/charts/chart64.xml" ContentType="application/vnd.openxmlformats-officedocument.drawingml.chart+xml"/>
  <Override PartName="/xl/drawings/drawing64.xml" ContentType="application/vnd.openxmlformats-officedocument.drawing+xml"/>
  <Override PartName="/xl/charts/chart6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charts/chart66.xml" ContentType="application/vnd.openxmlformats-officedocument.drawingml.chart+xml"/>
  <Override PartName="/xl/drawings/drawing66.xml" ContentType="application/vnd.openxmlformats-officedocument.drawing+xml"/>
  <Override PartName="/xl/charts/chart6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ml.chartshapes+xml"/>
  <Override PartName="/xl/charts/chart68.xml" ContentType="application/vnd.openxmlformats-officedocument.drawingml.chart+xml"/>
  <Override PartName="/xl/drawings/drawing68.xml" ContentType="application/vnd.openxmlformats-officedocument.drawing+xml"/>
  <Override PartName="/xl/charts/chart6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9.xml" ContentType="application/vnd.openxmlformats-officedocument.drawingml.chartshapes+xml"/>
  <Override PartName="/xl/charts/chart70.xml" ContentType="application/vnd.openxmlformats-officedocument.drawingml.chart+xml"/>
  <Override PartName="/xl/drawings/drawing70.xml" ContentType="application/vnd.openxmlformats-officedocument.drawing+xml"/>
  <Override PartName="/xl/charts/chart7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1.xml" ContentType="application/vnd.openxmlformats-officedocument.drawingml.chartshapes+xml"/>
  <Override PartName="/xl/charts/chart72.xml" ContentType="application/vnd.openxmlformats-officedocument.drawingml.chart+xml"/>
  <Override PartName="/xl/drawings/drawing72.xml" ContentType="application/vnd.openxmlformats-officedocument.drawing+xml"/>
  <Override PartName="/xl/charts/chart7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3.xml" ContentType="application/vnd.openxmlformats-officedocument.drawingml.chartshapes+xml"/>
  <Override PartName="/xl/charts/chart74.xml" ContentType="application/vnd.openxmlformats-officedocument.drawingml.chart+xml"/>
  <Override PartName="/xl/drawings/drawing74.xml" ContentType="application/vnd.openxmlformats-officedocument.drawing+xml"/>
  <Override PartName="/xl/charts/chart7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5.xml" ContentType="application/vnd.openxmlformats-officedocument.drawingml.chartshapes+xml"/>
  <Override PartName="/xl/charts/chart76.xml" ContentType="application/vnd.openxmlformats-officedocument.drawingml.chart+xml"/>
  <Override PartName="/xl/drawings/drawing76.xml" ContentType="application/vnd.openxmlformats-officedocument.drawing+xml"/>
  <Override PartName="/xl/charts/chart7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7.xml" ContentType="application/vnd.openxmlformats-officedocument.drawingml.chartshapes+xml"/>
  <Override PartName="/xl/charts/chart78.xml" ContentType="application/vnd.openxmlformats-officedocument.drawingml.chart+xml"/>
  <Override PartName="/xl/drawings/drawing78.xml" ContentType="application/vnd.openxmlformats-officedocument.drawing+xml"/>
  <Override PartName="/xl/charts/chart7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9.xml" ContentType="application/vnd.openxmlformats-officedocument.drawingml.chartshapes+xml"/>
  <Override PartName="/xl/charts/chart80.xml" ContentType="application/vnd.openxmlformats-officedocument.drawingml.chart+xml"/>
  <Override PartName="/xl/drawings/drawing80.xml" ContentType="application/vnd.openxmlformats-officedocument.drawing+xml"/>
  <Override PartName="/xl/charts/chart8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1.xml" ContentType="application/vnd.openxmlformats-officedocument.drawingml.chartshapes+xml"/>
  <Override PartName="/xl/charts/chart82.xml" ContentType="application/vnd.openxmlformats-officedocument.drawingml.chart+xml"/>
  <Override PartName="/xl/drawings/drawing82.xml" ContentType="application/vnd.openxmlformats-officedocument.drawing+xml"/>
  <Override PartName="/xl/charts/chart8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3.xml" ContentType="application/vnd.openxmlformats-officedocument.drawingml.chartshapes+xml"/>
  <Override PartName="/xl/charts/chart84.xml" ContentType="application/vnd.openxmlformats-officedocument.drawingml.chart+xml"/>
  <Override PartName="/xl/drawings/drawing84.xml" ContentType="application/vnd.openxmlformats-officedocument.drawing+xml"/>
  <Override PartName="/xl/charts/chart8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5.xml" ContentType="application/vnd.openxmlformats-officedocument.drawingml.chartshapes+xml"/>
  <Override PartName="/xl/charts/chart86.xml" ContentType="application/vnd.openxmlformats-officedocument.drawingml.chart+xml"/>
  <Override PartName="/xl/drawings/drawing86.xml" ContentType="application/vnd.openxmlformats-officedocument.drawing+xml"/>
  <Override PartName="/xl/charts/chart8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7.xml" ContentType="application/vnd.openxmlformats-officedocument.drawingml.chartshapes+xml"/>
  <Override PartName="/xl/charts/chart88.xml" ContentType="application/vnd.openxmlformats-officedocument.drawingml.chart+xml"/>
  <Override PartName="/xl/drawings/drawing88.xml" ContentType="application/vnd.openxmlformats-officedocument.drawing+xml"/>
  <Override PartName="/xl/charts/chart8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9.xml" ContentType="application/vnd.openxmlformats-officedocument.drawingml.chartshapes+xml"/>
  <Override PartName="/xl/charts/chart90.xml" ContentType="application/vnd.openxmlformats-officedocument.drawingml.chart+xml"/>
  <Override PartName="/xl/drawings/drawing90.xml" ContentType="application/vnd.openxmlformats-officedocument.drawing+xml"/>
  <Override PartName="/xl/charts/chart9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1.xml" ContentType="application/vnd.openxmlformats-officedocument.drawingml.chartshapes+xml"/>
  <Override PartName="/xl/charts/chart92.xml" ContentType="application/vnd.openxmlformats-officedocument.drawingml.chart+xml"/>
  <Override PartName="/xl/drawings/drawing92.xml" ContentType="application/vnd.openxmlformats-officedocument.drawing+xml"/>
  <Override PartName="/xl/charts/chart93.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3.xml" ContentType="application/vnd.openxmlformats-officedocument.drawingml.chartshapes+xml"/>
  <Override PartName="/xl/charts/chart94.xml" ContentType="application/vnd.openxmlformats-officedocument.drawingml.chart+xml"/>
  <Override PartName="/xl/drawings/drawing94.xml" ContentType="application/vnd.openxmlformats-officedocument.drawing+xml"/>
  <Override PartName="/xl/charts/chart9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5.xml" ContentType="application/vnd.openxmlformats-officedocument.drawingml.chartshapes+xml"/>
  <Override PartName="/xl/charts/chart96.xml" ContentType="application/vnd.openxmlformats-officedocument.drawingml.chart+xml"/>
  <Override PartName="/xl/drawings/drawing96.xml" ContentType="application/vnd.openxmlformats-officedocument.drawing+xml"/>
  <Override PartName="/xl/charts/chart9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7.xml" ContentType="application/vnd.openxmlformats-officedocument.drawingml.chartshapes+xml"/>
  <Override PartName="/xl/charts/chart98.xml" ContentType="application/vnd.openxmlformats-officedocument.drawingml.chart+xml"/>
  <Override PartName="/xl/drawings/drawing98.xml" ContentType="application/vnd.openxmlformats-officedocument.drawing+xml"/>
  <Override PartName="/xl/charts/chart9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9.xml" ContentType="application/vnd.openxmlformats-officedocument.drawingml.chartshapes+xml"/>
  <Override PartName="/xl/charts/chart100.xml" ContentType="application/vnd.openxmlformats-officedocument.drawingml.chart+xml"/>
  <Override PartName="/xl/drawings/drawing100.xml" ContentType="application/vnd.openxmlformats-officedocument.drawing+xml"/>
  <Override PartName="/xl/charts/chart10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1.xml" ContentType="application/vnd.openxmlformats-officedocument.drawingml.chartshapes+xml"/>
  <Override PartName="/xl/charts/chart102.xml" ContentType="application/vnd.openxmlformats-officedocument.drawingml.chart+xml"/>
  <Override PartName="/xl/drawings/drawing102.xml" ContentType="application/vnd.openxmlformats-officedocument.drawing+xml"/>
  <Override PartName="/xl/charts/chart10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3.xml" ContentType="application/vnd.openxmlformats-officedocument.drawingml.chartshapes+xml"/>
  <Override PartName="/xl/charts/chart10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autoCompressPictures="0" defaultThemeVersion="124226"/>
  <mc:AlternateContent xmlns:mc="http://schemas.openxmlformats.org/markup-compatibility/2006">
    <mc:Choice Requires="x15">
      <x15ac:absPath xmlns:x15ac="http://schemas.microsoft.com/office/spreadsheetml/2010/11/ac" url="\\192.168.1.249\Ceramic Materials Workshop\Calculators\"/>
    </mc:Choice>
  </mc:AlternateContent>
  <xr:revisionPtr revIDLastSave="0" documentId="13_ncr:1_{DFAF8445-8DFE-4C41-9D25-5AA0C22FC92B}" xr6:coauthVersionLast="47" xr6:coauthVersionMax="47" xr10:uidLastSave="{00000000-0000-0000-0000-000000000000}"/>
  <bookViews>
    <workbookView xWindow="-103" yWindow="-103" windowWidth="33120" windowHeight="18720" tabRatio="934" firstSheet="1" activeTab="4" xr2:uid="{00000000-000D-0000-FFFF-FFFF00000000}"/>
  </bookViews>
  <sheets>
    <sheet name="Reference Recipe" sheetId="80" r:id="rId1"/>
    <sheet name="Date" sheetId="18" r:id="rId2"/>
    <sheet name="Collective Formula" sheetId="14" r:id="rId3"/>
    <sheet name="Collective Maps" sheetId="30" r:id="rId4"/>
    <sheet name="1" sheetId="19" r:id="rId5"/>
    <sheet name="2" sheetId="31" r:id="rId6"/>
    <sheet name="3" sheetId="32" r:id="rId7"/>
    <sheet name="4" sheetId="33" r:id="rId8"/>
    <sheet name="5" sheetId="34" r:id="rId9"/>
    <sheet name="6" sheetId="35" r:id="rId10"/>
    <sheet name="7" sheetId="36" r:id="rId11"/>
    <sheet name="8" sheetId="37" r:id="rId12"/>
    <sheet name="9" sheetId="38" r:id="rId13"/>
    <sheet name="10" sheetId="39" r:id="rId14"/>
    <sheet name="11" sheetId="44" r:id="rId15"/>
    <sheet name="12" sheetId="45" r:id="rId16"/>
    <sheet name="13" sheetId="46" r:id="rId17"/>
    <sheet name="14" sheetId="47" r:id="rId18"/>
    <sheet name="15" sheetId="48" r:id="rId19"/>
    <sheet name="16" sheetId="49" r:id="rId20"/>
    <sheet name="17" sheetId="50" r:id="rId21"/>
    <sheet name="18" sheetId="51" r:id="rId22"/>
    <sheet name="19" sheetId="52" r:id="rId23"/>
    <sheet name="20" sheetId="40" r:id="rId24"/>
    <sheet name="21" sheetId="53" r:id="rId25"/>
    <sheet name="22" sheetId="54" r:id="rId26"/>
    <sheet name="23" sheetId="55" r:id="rId27"/>
    <sheet name="24" sheetId="56" r:id="rId28"/>
    <sheet name="25" sheetId="57" r:id="rId29"/>
    <sheet name="26" sheetId="58" r:id="rId30"/>
    <sheet name="27" sheetId="59" r:id="rId31"/>
    <sheet name="28" sheetId="60" r:id="rId32"/>
    <sheet name="29" sheetId="61" r:id="rId33"/>
    <sheet name="30" sheetId="41" r:id="rId34"/>
    <sheet name="31" sheetId="62" r:id="rId35"/>
    <sheet name="32" sheetId="63" r:id="rId36"/>
    <sheet name="33" sheetId="64" r:id="rId37"/>
    <sheet name="34" sheetId="65" r:id="rId38"/>
    <sheet name="35" sheetId="66" r:id="rId39"/>
    <sheet name="36" sheetId="67" r:id="rId40"/>
    <sheet name="37" sheetId="68" r:id="rId41"/>
    <sheet name="38" sheetId="69" r:id="rId42"/>
    <sheet name="39" sheetId="70" r:id="rId43"/>
    <sheet name="40" sheetId="42" r:id="rId44"/>
    <sheet name="41" sheetId="71" r:id="rId45"/>
    <sheet name="42" sheetId="72" r:id="rId46"/>
    <sheet name="43" sheetId="73" r:id="rId47"/>
    <sheet name="44" sheetId="74" r:id="rId48"/>
    <sheet name="45" sheetId="75" r:id="rId49"/>
    <sheet name="46" sheetId="76" r:id="rId50"/>
    <sheet name="47" sheetId="77" r:id="rId51"/>
    <sheet name="48" sheetId="78" r:id="rId52"/>
    <sheet name="49" sheetId="79" r:id="rId53"/>
    <sheet name="50" sheetId="43" r:id="rId54"/>
    <sheet name="Chemical Analysis" sheetId="29" r:id="rId55"/>
  </sheets>
  <definedNames>
    <definedName name="Alkali_Metals" localSheetId="4">'1'!$D$5</definedName>
    <definedName name="Alkali_Metals" localSheetId="13">'10'!$D$5</definedName>
    <definedName name="Alkali_Metals" localSheetId="14">'11'!$D$5</definedName>
    <definedName name="Alkali_Metals" localSheetId="15">'12'!$D$5</definedName>
    <definedName name="Alkali_Metals" localSheetId="16">'13'!$D$5</definedName>
    <definedName name="Alkali_Metals" localSheetId="17">'14'!$D$5</definedName>
    <definedName name="Alkali_Metals" localSheetId="18">'15'!$D$5</definedName>
    <definedName name="Alkali_Metals" localSheetId="19">'16'!$D$5</definedName>
    <definedName name="Alkali_Metals" localSheetId="20">'17'!$D$5</definedName>
    <definedName name="Alkali_Metals" localSheetId="21">'18'!$D$5</definedName>
    <definedName name="Alkali_Metals" localSheetId="22">'19'!$D$5</definedName>
    <definedName name="Alkali_Metals" localSheetId="5">'2'!$D$5</definedName>
    <definedName name="Alkali_Metals" localSheetId="23">'20'!$D$5</definedName>
    <definedName name="Alkali_Metals" localSheetId="24">'21'!$D$5</definedName>
    <definedName name="Alkali_Metals" localSheetId="25">'22'!$D$5</definedName>
    <definedName name="Alkali_Metals" localSheetId="26">'23'!$D$5</definedName>
    <definedName name="Alkali_Metals" localSheetId="27">'24'!$D$5</definedName>
    <definedName name="Alkali_Metals" localSheetId="28">'25'!$D$5</definedName>
    <definedName name="Alkali_Metals" localSheetId="29">'26'!$D$5</definedName>
    <definedName name="Alkali_Metals" localSheetId="30">'27'!$D$5</definedName>
    <definedName name="Alkali_Metals" localSheetId="31">'28'!$D$5</definedName>
    <definedName name="Alkali_Metals" localSheetId="32">'29'!$D$5</definedName>
    <definedName name="Alkali_Metals" localSheetId="6">'3'!$D$5</definedName>
    <definedName name="Alkali_Metals" localSheetId="33">'30'!$D$5</definedName>
    <definedName name="Alkali_Metals" localSheetId="34">'31'!$D$5</definedName>
    <definedName name="Alkali_Metals" localSheetId="35">'32'!$D$5</definedName>
    <definedName name="Alkali_Metals" localSheetId="36">'33'!$D$5</definedName>
    <definedName name="Alkali_Metals" localSheetId="37">'34'!$D$5</definedName>
    <definedName name="Alkali_Metals" localSheetId="38">'35'!$D$5</definedName>
    <definedName name="Alkali_Metals" localSheetId="39">'36'!$D$5</definedName>
    <definedName name="Alkali_Metals" localSheetId="40">'37'!$D$5</definedName>
    <definedName name="Alkali_Metals" localSheetId="41">'38'!$D$5</definedName>
    <definedName name="Alkali_Metals" localSheetId="42">'39'!$D$5</definedName>
    <definedName name="Alkali_Metals" localSheetId="7">'4'!$D$5</definedName>
    <definedName name="Alkali_Metals" localSheetId="43">'40'!$D$5</definedName>
    <definedName name="Alkali_Metals" localSheetId="44">'41'!$D$5</definedName>
    <definedName name="Alkali_Metals" localSheetId="45">'42'!$D$5</definedName>
    <definedName name="Alkali_Metals" localSheetId="46">'43'!$D$5</definedName>
    <definedName name="Alkali_Metals" localSheetId="47">'44'!$D$5</definedName>
    <definedName name="Alkali_Metals" localSheetId="48">'45'!$D$5</definedName>
    <definedName name="Alkali_Metals" localSheetId="49">'46'!$D$5</definedName>
    <definedName name="Alkali_Metals" localSheetId="50">'47'!$D$5</definedName>
    <definedName name="Alkali_Metals" localSheetId="51">'48'!$D$5</definedName>
    <definedName name="Alkali_Metals" localSheetId="52">'49'!$D$5</definedName>
    <definedName name="Alkali_Metals" localSheetId="8">'5'!$D$5</definedName>
    <definedName name="Alkali_Metals" localSheetId="53">'50'!$D$5</definedName>
    <definedName name="Alkali_Metals" localSheetId="9">'6'!$D$5</definedName>
    <definedName name="Alkali_Metals" localSheetId="10">'7'!$D$5</definedName>
    <definedName name="Alkali_Metals" localSheetId="11">'8'!$D$5</definedName>
    <definedName name="Alkali_Metals" localSheetId="12">'9'!$D$5</definedName>
    <definedName name="Alkali_Metals" localSheetId="0">'Reference Recipe'!$D$5</definedName>
    <definedName name="Alkali_Metals">'1'!$D$5</definedName>
    <definedName name="Alkaline_Earths" localSheetId="13">'10'!$F$5</definedName>
    <definedName name="Alkaline_Earths" localSheetId="14">'11'!$F$5</definedName>
    <definedName name="Alkaline_Earths" localSheetId="15">'12'!$F$5</definedName>
    <definedName name="Alkaline_Earths" localSheetId="16">'13'!$F$5</definedName>
    <definedName name="Alkaline_Earths" localSheetId="17">'14'!$F$5</definedName>
    <definedName name="Alkaline_Earths" localSheetId="18">'15'!$F$5</definedName>
    <definedName name="Alkaline_Earths" localSheetId="19">'16'!$F$5</definedName>
    <definedName name="Alkaline_Earths" localSheetId="20">'17'!$F$5</definedName>
    <definedName name="Alkaline_Earths" localSheetId="21">'18'!$F$5</definedName>
    <definedName name="Alkaline_Earths" localSheetId="22">'19'!$F$5</definedName>
    <definedName name="Alkaline_Earths" localSheetId="5">'2'!$F$5</definedName>
    <definedName name="Alkaline_Earths" localSheetId="23">'20'!$F$5</definedName>
    <definedName name="Alkaline_Earths" localSheetId="24">'21'!$F$5</definedName>
    <definedName name="Alkaline_Earths" localSheetId="25">'22'!$F$5</definedName>
    <definedName name="Alkaline_Earths" localSheetId="26">'23'!$F$5</definedName>
    <definedName name="Alkaline_Earths" localSheetId="27">'24'!$F$5</definedName>
    <definedName name="Alkaline_Earths" localSheetId="28">'25'!$F$5</definedName>
    <definedName name="Alkaline_Earths" localSheetId="29">'26'!$F$5</definedName>
    <definedName name="Alkaline_Earths" localSheetId="30">'27'!$F$5</definedName>
    <definedName name="Alkaline_Earths" localSheetId="31">'28'!$F$5</definedName>
    <definedName name="Alkaline_Earths" localSheetId="32">'29'!$F$5</definedName>
    <definedName name="Alkaline_Earths" localSheetId="6">'3'!$F$5</definedName>
    <definedName name="Alkaline_Earths" localSheetId="33">'30'!$F$5</definedName>
    <definedName name="Alkaline_Earths" localSheetId="34">'31'!$F$5</definedName>
    <definedName name="Alkaline_Earths" localSheetId="35">'32'!$F$5</definedName>
    <definedName name="Alkaline_Earths" localSheetId="36">'33'!$F$5</definedName>
    <definedName name="Alkaline_Earths" localSheetId="37">'34'!$F$5</definedName>
    <definedName name="Alkaline_Earths" localSheetId="38">'35'!$F$5</definedName>
    <definedName name="Alkaline_Earths" localSheetId="39">'36'!$F$5</definedName>
    <definedName name="Alkaline_Earths" localSheetId="40">'37'!$F$5</definedName>
    <definedName name="Alkaline_Earths" localSheetId="41">'38'!$F$5</definedName>
    <definedName name="Alkaline_Earths" localSheetId="42">'39'!$F$5</definedName>
    <definedName name="Alkaline_Earths" localSheetId="7">'4'!$F$5</definedName>
    <definedName name="Alkaline_Earths" localSheetId="43">'40'!$F$5</definedName>
    <definedName name="Alkaline_Earths" localSheetId="44">'41'!$F$5</definedName>
    <definedName name="Alkaline_Earths" localSheetId="45">'42'!$F$5</definedName>
    <definedName name="Alkaline_Earths" localSheetId="46">'43'!$F$5</definedName>
    <definedName name="Alkaline_Earths" localSheetId="47">'44'!$F$5</definedName>
    <definedName name="Alkaline_Earths" localSheetId="48">'45'!$F$5</definedName>
    <definedName name="Alkaline_Earths" localSheetId="49">'46'!$F$5</definedName>
    <definedName name="Alkaline_Earths" localSheetId="50">'47'!$F$5</definedName>
    <definedName name="Alkaline_Earths" localSheetId="51">'48'!$F$5</definedName>
    <definedName name="Alkaline_Earths" localSheetId="52">'49'!$F$5</definedName>
    <definedName name="Alkaline_Earths" localSheetId="8">'5'!$F$5</definedName>
    <definedName name="Alkaline_Earths" localSheetId="53">'50'!$F$5</definedName>
    <definedName name="Alkaline_Earths" localSheetId="9">'6'!$F$5</definedName>
    <definedName name="Alkaline_Earths" localSheetId="10">'7'!$F$5</definedName>
    <definedName name="Alkaline_Earths" localSheetId="11">'8'!$F$5</definedName>
    <definedName name="Alkaline_Earths" localSheetId="12">'9'!$F$5</definedName>
    <definedName name="Alkaline_Earths" localSheetId="0">'Reference Recipe'!$F$5</definedName>
    <definedName name="Alkaline_Earths">'1'!$F$5</definedName>
    <definedName name="Alumina" localSheetId="4">'1'!$C$7</definedName>
    <definedName name="Alumina" localSheetId="13">'10'!$C$7</definedName>
    <definedName name="Alumina" localSheetId="14">'11'!$C$7</definedName>
    <definedName name="Alumina" localSheetId="15">'12'!$C$7</definedName>
    <definedName name="Alumina" localSheetId="16">'13'!$C$7</definedName>
    <definedName name="Alumina" localSheetId="17">'14'!$C$7</definedName>
    <definedName name="Alumina" localSheetId="18">'15'!$C$7</definedName>
    <definedName name="Alumina" localSheetId="19">'16'!$C$7</definedName>
    <definedName name="Alumina" localSheetId="20">'17'!$C$7</definedName>
    <definedName name="Alumina" localSheetId="21">'18'!$C$7</definedName>
    <definedName name="Alumina" localSheetId="22">'19'!$C$7</definedName>
    <definedName name="Alumina" localSheetId="5">'2'!$C$7</definedName>
    <definedName name="Alumina" localSheetId="23">'20'!$C$7</definedName>
    <definedName name="Alumina" localSheetId="24">'21'!$C$7</definedName>
    <definedName name="Alumina" localSheetId="25">'22'!$C$7</definedName>
    <definedName name="Alumina" localSheetId="26">'23'!$C$7</definedName>
    <definedName name="Alumina" localSheetId="27">'24'!$C$7</definedName>
    <definedName name="Alumina" localSheetId="28">'25'!$C$7</definedName>
    <definedName name="Alumina" localSheetId="29">'26'!$C$7</definedName>
    <definedName name="Alumina" localSheetId="30">'27'!$C$7</definedName>
    <definedName name="Alumina" localSheetId="31">'28'!$C$7</definedName>
    <definedName name="Alumina" localSheetId="32">'29'!$C$7</definedName>
    <definedName name="Alumina" localSheetId="6">'3'!$C$7</definedName>
    <definedName name="Alumina" localSheetId="33">'30'!$C$7</definedName>
    <definedName name="Alumina" localSheetId="34">'31'!$C$7</definedName>
    <definedName name="Alumina" localSheetId="35">'32'!$C$7</definedName>
    <definedName name="Alumina" localSheetId="36">'33'!$C$7</definedName>
    <definedName name="Alumina" localSheetId="37">'34'!$C$7</definedName>
    <definedName name="Alumina" localSheetId="38">'35'!$C$7</definedName>
    <definedName name="Alumina" localSheetId="39">'36'!$C$7</definedName>
    <definedName name="Alumina" localSheetId="40">'37'!$C$7</definedName>
    <definedName name="Alumina" localSheetId="41">'38'!$C$7</definedName>
    <definedName name="Alumina" localSheetId="42">'39'!$C$7</definedName>
    <definedName name="Alumina" localSheetId="7">'4'!$C$7</definedName>
    <definedName name="Alumina" localSheetId="43">'40'!$C$7</definedName>
    <definedName name="Alumina" localSheetId="44">'41'!$C$7</definedName>
    <definedName name="Alumina" localSheetId="45">'42'!$C$7</definedName>
    <definedName name="Alumina" localSheetId="46">'43'!$C$7</definedName>
    <definedName name="Alumina" localSheetId="47">'44'!$C$7</definedName>
    <definedName name="Alumina" localSheetId="48">'45'!$C$7</definedName>
    <definedName name="Alumina" localSheetId="49">'46'!$C$7</definedName>
    <definedName name="Alumina" localSheetId="50">'47'!$C$7</definedName>
    <definedName name="Alumina" localSheetId="51">'48'!$C$7</definedName>
    <definedName name="Alumina" localSheetId="52">'49'!$C$7</definedName>
    <definedName name="Alumina" localSheetId="8">'5'!$C$7</definedName>
    <definedName name="Alumina" localSheetId="53">'50'!$C$7</definedName>
    <definedName name="Alumina" localSheetId="9">'6'!$C$7</definedName>
    <definedName name="Alumina" localSheetId="10">'7'!$C$7</definedName>
    <definedName name="Alumina" localSheetId="11">'8'!$C$7</definedName>
    <definedName name="Alumina" localSheetId="12">'9'!$C$7</definedName>
    <definedName name="Alumina" localSheetId="0">'Reference Recipe'!$C$7</definedName>
    <definedName name="Alumina">'1'!$C$7</definedName>
    <definedName name="Barium" localSheetId="4">'1'!$G$9</definedName>
    <definedName name="Barium" localSheetId="13">'10'!$G$9</definedName>
    <definedName name="Barium" localSheetId="14">'11'!$G$9</definedName>
    <definedName name="Barium" localSheetId="15">'12'!$G$9</definedName>
    <definedName name="Barium" localSheetId="16">'13'!$G$9</definedName>
    <definedName name="Barium" localSheetId="17">'14'!$G$9</definedName>
    <definedName name="Barium" localSheetId="18">'15'!$G$9</definedName>
    <definedName name="Barium" localSheetId="19">'16'!$G$9</definedName>
    <definedName name="Barium" localSheetId="20">'17'!$G$9</definedName>
    <definedName name="Barium" localSheetId="21">'18'!$G$9</definedName>
    <definedName name="Barium" localSheetId="22">'19'!$G$9</definedName>
    <definedName name="Barium" localSheetId="5">'2'!$G$9</definedName>
    <definedName name="Barium" localSheetId="23">'20'!$G$9</definedName>
    <definedName name="Barium" localSheetId="24">'21'!$G$9</definedName>
    <definedName name="Barium" localSheetId="25">'22'!$G$9</definedName>
    <definedName name="Barium" localSheetId="26">'23'!$G$9</definedName>
    <definedName name="Barium" localSheetId="27">'24'!$G$9</definedName>
    <definedName name="Barium" localSheetId="28">'25'!$G$9</definedName>
    <definedName name="Barium" localSheetId="29">'26'!$G$9</definedName>
    <definedName name="Barium" localSheetId="30">'27'!$G$9</definedName>
    <definedName name="Barium" localSheetId="31">'28'!$G$9</definedName>
    <definedName name="Barium" localSheetId="32">'29'!$G$9</definedName>
    <definedName name="Barium" localSheetId="6">'3'!$G$9</definedName>
    <definedName name="Barium" localSheetId="33">'30'!$G$9</definedName>
    <definedName name="Barium" localSheetId="34">'31'!$G$9</definedName>
    <definedName name="Barium" localSheetId="35">'32'!$G$9</definedName>
    <definedName name="Barium" localSheetId="36">'33'!$G$9</definedName>
    <definedName name="Barium" localSheetId="37">'34'!$G$9</definedName>
    <definedName name="Barium" localSheetId="38">'35'!$G$9</definedName>
    <definedName name="Barium" localSheetId="39">'36'!$G$9</definedName>
    <definedName name="Barium" localSheetId="40">'37'!$G$9</definedName>
    <definedName name="Barium" localSheetId="41">'38'!$G$9</definedName>
    <definedName name="Barium" localSheetId="42">'39'!$G$9</definedName>
    <definedName name="Barium" localSheetId="7">'4'!$G$9</definedName>
    <definedName name="Barium" localSheetId="43">'40'!$G$9</definedName>
    <definedName name="Barium" localSheetId="44">'41'!$G$9</definedName>
    <definedName name="Barium" localSheetId="45">'42'!$G$9</definedName>
    <definedName name="Barium" localSheetId="46">'43'!$G$9</definedName>
    <definedName name="Barium" localSheetId="47">'44'!$G$9</definedName>
    <definedName name="Barium" localSheetId="48">'45'!$G$9</definedName>
    <definedName name="Barium" localSheetId="49">'46'!$G$9</definedName>
    <definedName name="Barium" localSheetId="50">'47'!$G$9</definedName>
    <definedName name="Barium" localSheetId="51">'48'!$G$9</definedName>
    <definedName name="Barium" localSheetId="52">'49'!$G$9</definedName>
    <definedName name="Barium" localSheetId="8">'5'!$G$9</definedName>
    <definedName name="Barium" localSheetId="53">'50'!$G$9</definedName>
    <definedName name="Barium" localSheetId="9">'6'!$G$9</definedName>
    <definedName name="Barium" localSheetId="10">'7'!$G$9</definedName>
    <definedName name="Barium" localSheetId="11">'8'!$G$9</definedName>
    <definedName name="Barium" localSheetId="12">'9'!$G$9</definedName>
    <definedName name="Barium" localSheetId="0">'Reference Recipe'!$G$9</definedName>
    <definedName name="Barium">'1'!$G$9</definedName>
    <definedName name="Bismuth" localSheetId="4">'1'!$D$11</definedName>
    <definedName name="Bismuth" localSheetId="13">'10'!$D$11</definedName>
    <definedName name="Bismuth" localSheetId="14">'11'!$D$11</definedName>
    <definedName name="Bismuth" localSheetId="15">'12'!$D$11</definedName>
    <definedName name="Bismuth" localSheetId="16">'13'!$D$11</definedName>
    <definedName name="Bismuth" localSheetId="17">'14'!$D$11</definedName>
    <definedName name="Bismuth" localSheetId="18">'15'!$D$11</definedName>
    <definedName name="Bismuth" localSheetId="19">'16'!$D$11</definedName>
    <definedName name="Bismuth" localSheetId="20">'17'!$D$11</definedName>
    <definedName name="Bismuth" localSheetId="21">'18'!$D$11</definedName>
    <definedName name="Bismuth" localSheetId="22">'19'!$D$11</definedName>
    <definedName name="Bismuth" localSheetId="5">'2'!$D$11</definedName>
    <definedName name="Bismuth" localSheetId="23">'20'!$D$11</definedName>
    <definedName name="Bismuth" localSheetId="24">'21'!$D$11</definedName>
    <definedName name="Bismuth" localSheetId="25">'22'!$D$11</definedName>
    <definedName name="Bismuth" localSheetId="26">'23'!$D$11</definedName>
    <definedName name="Bismuth" localSheetId="27">'24'!$D$11</definedName>
    <definedName name="Bismuth" localSheetId="28">'25'!$D$11</definedName>
    <definedName name="Bismuth" localSheetId="29">'26'!$D$11</definedName>
    <definedName name="Bismuth" localSheetId="30">'27'!$D$11</definedName>
    <definedName name="Bismuth" localSheetId="31">'28'!$D$11</definedName>
    <definedName name="Bismuth" localSheetId="32">'29'!$D$11</definedName>
    <definedName name="Bismuth" localSheetId="6">'3'!$D$11</definedName>
    <definedName name="Bismuth" localSheetId="33">'30'!$D$11</definedName>
    <definedName name="Bismuth" localSheetId="34">'31'!$D$11</definedName>
    <definedName name="Bismuth" localSheetId="35">'32'!$D$11</definedName>
    <definedName name="Bismuth" localSheetId="36">'33'!$D$11</definedName>
    <definedName name="Bismuth" localSheetId="37">'34'!$D$11</definedName>
    <definedName name="Bismuth" localSheetId="38">'35'!$D$11</definedName>
    <definedName name="Bismuth" localSheetId="39">'36'!$D$11</definedName>
    <definedName name="Bismuth" localSheetId="40">'37'!$D$11</definedName>
    <definedName name="Bismuth" localSheetId="41">'38'!$D$11</definedName>
    <definedName name="Bismuth" localSheetId="42">'39'!$D$11</definedName>
    <definedName name="Bismuth" localSheetId="7">'4'!$D$11</definedName>
    <definedName name="Bismuth" localSheetId="43">'40'!$D$11</definedName>
    <definedName name="Bismuth" localSheetId="44">'41'!$D$11</definedName>
    <definedName name="Bismuth" localSheetId="45">'42'!$D$11</definedName>
    <definedName name="Bismuth" localSheetId="46">'43'!$D$11</definedName>
    <definedName name="Bismuth" localSheetId="47">'44'!$D$11</definedName>
    <definedName name="Bismuth" localSheetId="48">'45'!$D$11</definedName>
    <definedName name="Bismuth" localSheetId="49">'46'!$D$11</definedName>
    <definedName name="Bismuth" localSheetId="50">'47'!$D$11</definedName>
    <definedName name="Bismuth" localSheetId="51">'48'!$D$11</definedName>
    <definedName name="Bismuth" localSheetId="52">'49'!$D$11</definedName>
    <definedName name="Bismuth" localSheetId="8">'5'!$D$11</definedName>
    <definedName name="Bismuth" localSheetId="53">'50'!$D$11</definedName>
    <definedName name="Bismuth" localSheetId="9">'6'!$D$11</definedName>
    <definedName name="Bismuth" localSheetId="10">'7'!$D$11</definedName>
    <definedName name="Bismuth" localSheetId="11">'8'!$D$11</definedName>
    <definedName name="Bismuth" localSheetId="12">'9'!$D$11</definedName>
    <definedName name="Bismuth" localSheetId="0">'Reference Recipe'!$D$11</definedName>
    <definedName name="Bismuth">'1'!$D$11</definedName>
    <definedName name="Boron" localSheetId="4">'1'!$B$9</definedName>
    <definedName name="Boron" localSheetId="13">'10'!$B$9</definedName>
    <definedName name="Boron" localSheetId="14">'11'!$B$9</definedName>
    <definedName name="Boron" localSheetId="15">'12'!$B$9</definedName>
    <definedName name="Boron" localSheetId="16">'13'!$B$9</definedName>
    <definedName name="Boron" localSheetId="17">'14'!$B$9</definedName>
    <definedName name="Boron" localSheetId="18">'15'!$B$9</definedName>
    <definedName name="Boron" localSheetId="19">'16'!$B$9</definedName>
    <definedName name="Boron" localSheetId="20">'17'!$B$9</definedName>
    <definedName name="Boron" localSheetId="21">'18'!$B$9</definedName>
    <definedName name="Boron" localSheetId="22">'19'!$B$9</definedName>
    <definedName name="Boron" localSheetId="5">'2'!$B$9</definedName>
    <definedName name="Boron" localSheetId="23">'20'!$B$9</definedName>
    <definedName name="Boron" localSheetId="24">'21'!$B$9</definedName>
    <definedName name="Boron" localSheetId="25">'22'!$B$9</definedName>
    <definedName name="Boron" localSheetId="26">'23'!$B$9</definedName>
    <definedName name="Boron" localSheetId="27">'24'!$B$9</definedName>
    <definedName name="Boron" localSheetId="28">'25'!$B$9</definedName>
    <definedName name="Boron" localSheetId="29">'26'!$B$9</definedName>
    <definedName name="Boron" localSheetId="30">'27'!$B$9</definedName>
    <definedName name="Boron" localSheetId="31">'28'!$B$9</definedName>
    <definedName name="Boron" localSheetId="32">'29'!$B$9</definedName>
    <definedName name="Boron" localSheetId="6">'3'!$B$9</definedName>
    <definedName name="Boron" localSheetId="33">'30'!$B$9</definedName>
    <definedName name="Boron" localSheetId="34">'31'!$B$9</definedName>
    <definedName name="Boron" localSheetId="35">'32'!$B$9</definedName>
    <definedName name="Boron" localSheetId="36">'33'!$B$9</definedName>
    <definedName name="Boron" localSheetId="37">'34'!$B$9</definedName>
    <definedName name="Boron" localSheetId="38">'35'!$B$9</definedName>
    <definedName name="Boron" localSheetId="39">'36'!$B$9</definedName>
    <definedName name="Boron" localSheetId="40">'37'!$B$9</definedName>
    <definedName name="Boron" localSheetId="41">'38'!$B$9</definedName>
    <definedName name="Boron" localSheetId="42">'39'!$B$9</definedName>
    <definedName name="Boron" localSheetId="7">'4'!$B$9</definedName>
    <definedName name="Boron" localSheetId="43">'40'!$B$9</definedName>
    <definedName name="Boron" localSheetId="44">'41'!$B$9</definedName>
    <definedName name="Boron" localSheetId="45">'42'!$B$9</definedName>
    <definedName name="Boron" localSheetId="46">'43'!$B$9</definedName>
    <definedName name="Boron" localSheetId="47">'44'!$B$9</definedName>
    <definedName name="Boron" localSheetId="48">'45'!$B$9</definedName>
    <definedName name="Boron" localSheetId="49">'46'!$B$9</definedName>
    <definedName name="Boron" localSheetId="50">'47'!$B$9</definedName>
    <definedName name="Boron" localSheetId="51">'48'!$B$9</definedName>
    <definedName name="Boron" localSheetId="52">'49'!$B$9</definedName>
    <definedName name="Boron" localSheetId="8">'5'!$B$9</definedName>
    <definedName name="Boron" localSheetId="53">'50'!$B$9</definedName>
    <definedName name="Boron" localSheetId="9">'6'!$B$9</definedName>
    <definedName name="Boron" localSheetId="10">'7'!$B$9</definedName>
    <definedName name="Boron" localSheetId="11">'8'!$B$9</definedName>
    <definedName name="Boron" localSheetId="12">'9'!$B$9</definedName>
    <definedName name="Boron" localSheetId="0">'Reference Recipe'!$B$9</definedName>
    <definedName name="Boron">'1'!$B$9</definedName>
    <definedName name="Calcium" localSheetId="4">'1'!$G$7</definedName>
    <definedName name="Calcium" localSheetId="13">'10'!$G$7</definedName>
    <definedName name="Calcium" localSheetId="14">'11'!$G$7</definedName>
    <definedName name="Calcium" localSheetId="15">'12'!$G$7</definedName>
    <definedName name="Calcium" localSheetId="16">'13'!$G$7</definedName>
    <definedName name="Calcium" localSheetId="17">'14'!$G$7</definedName>
    <definedName name="Calcium" localSheetId="18">'15'!$G$7</definedName>
    <definedName name="Calcium" localSheetId="19">'16'!$G$7</definedName>
    <definedName name="Calcium" localSheetId="20">'17'!$G$7</definedName>
    <definedName name="Calcium" localSheetId="21">'18'!$G$7</definedName>
    <definedName name="Calcium" localSheetId="22">'19'!$G$7</definedName>
    <definedName name="Calcium" localSheetId="5">'2'!$G$7</definedName>
    <definedName name="Calcium" localSheetId="23">'20'!$G$7</definedName>
    <definedName name="Calcium" localSheetId="24">'21'!$G$7</definedName>
    <definedName name="Calcium" localSheetId="25">'22'!$G$7</definedName>
    <definedName name="Calcium" localSheetId="26">'23'!$G$7</definedName>
    <definedName name="Calcium" localSheetId="27">'24'!$G$7</definedName>
    <definedName name="Calcium" localSheetId="28">'25'!$G$7</definedName>
    <definedName name="Calcium" localSheetId="29">'26'!$G$7</definedName>
    <definedName name="Calcium" localSheetId="30">'27'!$G$7</definedName>
    <definedName name="Calcium" localSheetId="31">'28'!$G$7</definedName>
    <definedName name="Calcium" localSheetId="32">'29'!$G$7</definedName>
    <definedName name="Calcium" localSheetId="6">'3'!$G$7</definedName>
    <definedName name="Calcium" localSheetId="33">'30'!$G$7</definedName>
    <definedName name="Calcium" localSheetId="34">'31'!$G$7</definedName>
    <definedName name="Calcium" localSheetId="35">'32'!$G$7</definedName>
    <definedName name="Calcium" localSheetId="36">'33'!$G$7</definedName>
    <definedName name="Calcium" localSheetId="37">'34'!$G$7</definedName>
    <definedName name="Calcium" localSheetId="38">'35'!$G$7</definedName>
    <definedName name="Calcium" localSheetId="39">'36'!$G$7</definedName>
    <definedName name="Calcium" localSheetId="40">'37'!$G$7</definedName>
    <definedName name="Calcium" localSheetId="41">'38'!$G$7</definedName>
    <definedName name="Calcium" localSheetId="42">'39'!$G$7</definedName>
    <definedName name="Calcium" localSheetId="7">'4'!$G$7</definedName>
    <definedName name="Calcium" localSheetId="43">'40'!$G$7</definedName>
    <definedName name="Calcium" localSheetId="44">'41'!$G$7</definedName>
    <definedName name="Calcium" localSheetId="45">'42'!$G$7</definedName>
    <definedName name="Calcium" localSheetId="46">'43'!$G$7</definedName>
    <definedName name="Calcium" localSheetId="47">'44'!$G$7</definedName>
    <definedName name="Calcium" localSheetId="48">'45'!$G$7</definedName>
    <definedName name="Calcium" localSheetId="49">'46'!$G$7</definedName>
    <definedName name="Calcium" localSheetId="50">'47'!$G$7</definedName>
    <definedName name="Calcium" localSheetId="51">'48'!$G$7</definedName>
    <definedName name="Calcium" localSheetId="52">'49'!$G$7</definedName>
    <definedName name="Calcium" localSheetId="8">'5'!$G$7</definedName>
    <definedName name="Calcium" localSheetId="53">'50'!$G$7</definedName>
    <definedName name="Calcium" localSheetId="9">'6'!$G$7</definedName>
    <definedName name="Calcium" localSheetId="10">'7'!$G$7</definedName>
    <definedName name="Calcium" localSheetId="11">'8'!$G$7</definedName>
    <definedName name="Calcium" localSheetId="12">'9'!$G$7</definedName>
    <definedName name="Calcium" localSheetId="0">'Reference Recipe'!$G$7</definedName>
    <definedName name="Calcium">'1'!$G$7</definedName>
    <definedName name="Chem">'Chemical Analysis'!$B$4:$B$159</definedName>
    <definedName name="Chrome" localSheetId="4">'1'!$D$13</definedName>
    <definedName name="Chrome" localSheetId="13">'10'!$D$13</definedName>
    <definedName name="Chrome" localSheetId="14">'11'!$D$13</definedName>
    <definedName name="Chrome" localSheetId="15">'12'!$D$13</definedName>
    <definedName name="Chrome" localSheetId="16">'13'!$D$13</definedName>
    <definedName name="Chrome" localSheetId="17">'14'!$D$13</definedName>
    <definedName name="Chrome" localSheetId="18">'15'!$D$13</definedName>
    <definedName name="Chrome" localSheetId="19">'16'!$D$13</definedName>
    <definedName name="Chrome" localSheetId="20">'17'!$D$13</definedName>
    <definedName name="Chrome" localSheetId="21">'18'!$D$13</definedName>
    <definedName name="Chrome" localSheetId="22">'19'!$D$13</definedName>
    <definedName name="Chrome" localSheetId="5">'2'!$D$13</definedName>
    <definedName name="Chrome" localSheetId="23">'20'!$D$13</definedName>
    <definedName name="Chrome" localSheetId="24">'21'!$D$13</definedName>
    <definedName name="Chrome" localSheetId="25">'22'!$D$13</definedName>
    <definedName name="Chrome" localSheetId="26">'23'!$D$13</definedName>
    <definedName name="Chrome" localSheetId="27">'24'!$D$13</definedName>
    <definedName name="Chrome" localSheetId="28">'25'!$D$13</definedName>
    <definedName name="Chrome" localSheetId="29">'26'!$D$13</definedName>
    <definedName name="Chrome" localSheetId="30">'27'!$D$13</definedName>
    <definedName name="Chrome" localSheetId="31">'28'!$D$13</definedName>
    <definedName name="Chrome" localSheetId="32">'29'!$D$13</definedName>
    <definedName name="Chrome" localSheetId="6">'3'!$D$13</definedName>
    <definedName name="Chrome" localSheetId="33">'30'!$D$13</definedName>
    <definedName name="Chrome" localSheetId="34">'31'!$D$13</definedName>
    <definedName name="Chrome" localSheetId="35">'32'!$D$13</definedName>
    <definedName name="Chrome" localSheetId="36">'33'!$D$13</definedName>
    <definedName name="Chrome" localSheetId="37">'34'!$D$13</definedName>
    <definedName name="Chrome" localSheetId="38">'35'!$D$13</definedName>
    <definedName name="Chrome" localSheetId="39">'36'!$D$13</definedName>
    <definedName name="Chrome" localSheetId="40">'37'!$D$13</definedName>
    <definedName name="Chrome" localSheetId="41">'38'!$D$13</definedName>
    <definedName name="Chrome" localSheetId="42">'39'!$D$13</definedName>
    <definedName name="Chrome" localSheetId="7">'4'!$D$13</definedName>
    <definedName name="Chrome" localSheetId="43">'40'!$D$13</definedName>
    <definedName name="Chrome" localSheetId="44">'41'!$D$13</definedName>
    <definedName name="Chrome" localSheetId="45">'42'!$D$13</definedName>
    <definedName name="Chrome" localSheetId="46">'43'!$D$13</definedName>
    <definedName name="Chrome" localSheetId="47">'44'!$D$13</definedName>
    <definedName name="Chrome" localSheetId="48">'45'!$D$13</definedName>
    <definedName name="Chrome" localSheetId="49">'46'!$D$13</definedName>
    <definedName name="Chrome" localSheetId="50">'47'!$D$13</definedName>
    <definedName name="Chrome" localSheetId="51">'48'!$D$13</definedName>
    <definedName name="Chrome" localSheetId="52">'49'!$D$13</definedName>
    <definedName name="Chrome" localSheetId="8">'5'!$D$13</definedName>
    <definedName name="Chrome" localSheetId="53">'50'!$D$13</definedName>
    <definedName name="Chrome" localSheetId="9">'6'!$D$13</definedName>
    <definedName name="Chrome" localSheetId="10">'7'!$D$13</definedName>
    <definedName name="Chrome" localSheetId="11">'8'!$D$13</definedName>
    <definedName name="Chrome" localSheetId="12">'9'!$D$13</definedName>
    <definedName name="Chrome" localSheetId="0">'Reference Recipe'!$D$13</definedName>
    <definedName name="Chrome">'1'!$D$13</definedName>
    <definedName name="Cobalt" localSheetId="4">'1'!$G$13</definedName>
    <definedName name="Cobalt" localSheetId="13">'10'!$G$13</definedName>
    <definedName name="Cobalt" localSheetId="14">'11'!$G$13</definedName>
    <definedName name="Cobalt" localSheetId="15">'12'!$G$13</definedName>
    <definedName name="Cobalt" localSheetId="16">'13'!$G$13</definedName>
    <definedName name="Cobalt" localSheetId="17">'14'!$G$13</definedName>
    <definedName name="Cobalt" localSheetId="18">'15'!$G$13</definedName>
    <definedName name="Cobalt" localSheetId="19">'16'!$G$13</definedName>
    <definedName name="Cobalt" localSheetId="20">'17'!$G$13</definedName>
    <definedName name="Cobalt" localSheetId="21">'18'!$G$13</definedName>
    <definedName name="Cobalt" localSheetId="22">'19'!$G$13</definedName>
    <definedName name="Cobalt" localSheetId="5">'2'!$G$13</definedName>
    <definedName name="Cobalt" localSheetId="23">'20'!$G$13</definedName>
    <definedName name="Cobalt" localSheetId="24">'21'!$G$13</definedName>
    <definedName name="Cobalt" localSheetId="25">'22'!$G$13</definedName>
    <definedName name="Cobalt" localSheetId="26">'23'!$G$13</definedName>
    <definedName name="Cobalt" localSheetId="27">'24'!$G$13</definedName>
    <definedName name="Cobalt" localSheetId="28">'25'!$G$13</definedName>
    <definedName name="Cobalt" localSheetId="29">'26'!$G$13</definedName>
    <definedName name="Cobalt" localSheetId="30">'27'!$G$13</definedName>
    <definedName name="Cobalt" localSheetId="31">'28'!$G$13</definedName>
    <definedName name="Cobalt" localSheetId="32">'29'!$G$13</definedName>
    <definedName name="Cobalt" localSheetId="6">'3'!$G$13</definedName>
    <definedName name="Cobalt" localSheetId="33">'30'!$G$13</definedName>
    <definedName name="Cobalt" localSheetId="34">'31'!$G$13</definedName>
    <definedName name="Cobalt" localSheetId="35">'32'!$G$13</definedName>
    <definedName name="Cobalt" localSheetId="36">'33'!$G$13</definedName>
    <definedName name="Cobalt" localSheetId="37">'34'!$G$13</definedName>
    <definedName name="Cobalt" localSheetId="38">'35'!$G$13</definedName>
    <definedName name="Cobalt" localSheetId="39">'36'!$G$13</definedName>
    <definedName name="Cobalt" localSheetId="40">'37'!$G$13</definedName>
    <definedName name="Cobalt" localSheetId="41">'38'!$G$13</definedName>
    <definedName name="Cobalt" localSheetId="42">'39'!$G$13</definedName>
    <definedName name="Cobalt" localSheetId="7">'4'!$G$13</definedName>
    <definedName name="Cobalt" localSheetId="43">'40'!$G$13</definedName>
    <definedName name="Cobalt" localSheetId="44">'41'!$G$13</definedName>
    <definedName name="Cobalt" localSheetId="45">'42'!$G$13</definedName>
    <definedName name="Cobalt" localSheetId="46">'43'!$G$13</definedName>
    <definedName name="Cobalt" localSheetId="47">'44'!$G$13</definedName>
    <definedName name="Cobalt" localSheetId="48">'45'!$G$13</definedName>
    <definedName name="Cobalt" localSheetId="49">'46'!$G$13</definedName>
    <definedName name="Cobalt" localSheetId="50">'47'!$G$13</definedName>
    <definedName name="Cobalt" localSheetId="51">'48'!$G$13</definedName>
    <definedName name="Cobalt" localSheetId="52">'49'!$G$13</definedName>
    <definedName name="Cobalt" localSheetId="8">'5'!$G$13</definedName>
    <definedName name="Cobalt" localSheetId="53">'50'!$G$13</definedName>
    <definedName name="Cobalt" localSheetId="9">'6'!$G$13</definedName>
    <definedName name="Cobalt" localSheetId="10">'7'!$G$13</definedName>
    <definedName name="Cobalt" localSheetId="11">'8'!$G$13</definedName>
    <definedName name="Cobalt" localSheetId="12">'9'!$G$13</definedName>
    <definedName name="Cobalt" localSheetId="0">'Reference Recipe'!$G$13</definedName>
    <definedName name="Cobalt">'1'!$G$13</definedName>
    <definedName name="Collective_Alumina" localSheetId="4">'1'!$C$9</definedName>
    <definedName name="Collective_Alumina" localSheetId="13">'10'!$C$9</definedName>
    <definedName name="Collective_Alumina" localSheetId="14">'11'!$C$9</definedName>
    <definedName name="Collective_Alumina" localSheetId="15">'12'!$C$9</definedName>
    <definedName name="Collective_Alumina" localSheetId="16">'13'!$C$9</definedName>
    <definedName name="Collective_Alumina" localSheetId="17">'14'!$C$9</definedName>
    <definedName name="Collective_Alumina" localSheetId="18">'15'!$C$9</definedName>
    <definedName name="Collective_Alumina" localSheetId="19">'16'!$C$9</definedName>
    <definedName name="Collective_Alumina" localSheetId="20">'17'!$C$9</definedName>
    <definedName name="Collective_Alumina" localSheetId="21">'18'!$C$9</definedName>
    <definedName name="Collective_Alumina" localSheetId="22">'19'!$C$9</definedName>
    <definedName name="Collective_Alumina" localSheetId="5">'2'!$C$9</definedName>
    <definedName name="Collective_Alumina" localSheetId="23">'20'!$C$9</definedName>
    <definedName name="Collective_Alumina" localSheetId="24">'21'!$C$9</definedName>
    <definedName name="Collective_Alumina" localSheetId="25">'22'!$C$9</definedName>
    <definedName name="Collective_Alumina" localSheetId="26">'23'!$C$9</definedName>
    <definedName name="Collective_Alumina" localSheetId="27">'24'!$C$9</definedName>
    <definedName name="Collective_Alumina" localSheetId="28">'25'!$C$9</definedName>
    <definedName name="Collective_Alumina" localSheetId="29">'26'!$C$9</definedName>
    <definedName name="Collective_Alumina" localSheetId="30">'27'!$C$9</definedName>
    <definedName name="Collective_Alumina" localSheetId="31">'28'!$C$9</definedName>
    <definedName name="Collective_Alumina" localSheetId="32">'29'!$C$9</definedName>
    <definedName name="Collective_Alumina" localSheetId="6">'3'!$C$9</definedName>
    <definedName name="Collective_Alumina" localSheetId="33">'30'!$C$9</definedName>
    <definedName name="Collective_Alumina" localSheetId="34">'31'!$C$9</definedName>
    <definedName name="Collective_Alumina" localSheetId="35">'32'!$C$9</definedName>
    <definedName name="Collective_Alumina" localSheetId="36">'33'!$C$9</definedName>
    <definedName name="Collective_Alumina" localSheetId="37">'34'!$C$9</definedName>
    <definedName name="Collective_Alumina" localSheetId="38">'35'!$C$9</definedName>
    <definedName name="Collective_Alumina" localSheetId="39">'36'!$C$9</definedName>
    <definedName name="Collective_Alumina" localSheetId="40">'37'!$C$9</definedName>
    <definedName name="Collective_Alumina" localSheetId="41">'38'!$C$9</definedName>
    <definedName name="Collective_Alumina" localSheetId="42">'39'!$C$9</definedName>
    <definedName name="Collective_Alumina" localSheetId="7">'4'!$C$9</definedName>
    <definedName name="Collective_Alumina" localSheetId="43">'40'!$C$9</definedName>
    <definedName name="Collective_Alumina" localSheetId="44">'41'!$C$9</definedName>
    <definedName name="Collective_Alumina" localSheetId="45">'42'!$C$9</definedName>
    <definedName name="Collective_Alumina" localSheetId="46">'43'!$C$9</definedName>
    <definedName name="Collective_Alumina" localSheetId="47">'44'!$C$9</definedName>
    <definedName name="Collective_Alumina" localSheetId="48">'45'!$C$9</definedName>
    <definedName name="Collective_Alumina" localSheetId="49">'46'!$C$9</definedName>
    <definedName name="Collective_Alumina" localSheetId="50">'47'!$C$9</definedName>
    <definedName name="Collective_Alumina" localSheetId="51">'48'!$C$9</definedName>
    <definedName name="Collective_Alumina" localSheetId="52">'49'!$C$9</definedName>
    <definedName name="Collective_Alumina" localSheetId="8">'5'!$C$9</definedName>
    <definedName name="Collective_Alumina" localSheetId="53">'50'!$C$9</definedName>
    <definedName name="Collective_Alumina" localSheetId="9">'6'!$C$9</definedName>
    <definedName name="Collective_Alumina" localSheetId="10">'7'!$C$9</definedName>
    <definedName name="Collective_Alumina" localSheetId="11">'8'!$C$9</definedName>
    <definedName name="Collective_Alumina" localSheetId="12">'9'!$C$9</definedName>
    <definedName name="Collective_Alumina" localSheetId="0">'Reference Recipe'!$C$9</definedName>
    <definedName name="Collective_Alumina">'1'!$C$9</definedName>
    <definedName name="Collective_Alumina_Ratio" localSheetId="13">'10'!$B$13</definedName>
    <definedName name="Collective_Alumina_Ratio" localSheetId="14">'11'!$B$13</definedName>
    <definedName name="Collective_Alumina_Ratio" localSheetId="15">'12'!$B$13</definedName>
    <definedName name="Collective_Alumina_Ratio" localSheetId="16">'13'!$B$13</definedName>
    <definedName name="Collective_Alumina_Ratio" localSheetId="17">'14'!$B$13</definedName>
    <definedName name="Collective_Alumina_Ratio" localSheetId="18">'15'!$B$13</definedName>
    <definedName name="Collective_Alumina_Ratio" localSheetId="19">'16'!$B$13</definedName>
    <definedName name="Collective_Alumina_Ratio" localSheetId="20">'17'!$B$13</definedName>
    <definedName name="Collective_Alumina_Ratio" localSheetId="21">'18'!$B$13</definedName>
    <definedName name="Collective_Alumina_Ratio" localSheetId="22">'19'!$B$13</definedName>
    <definedName name="Collective_Alumina_Ratio" localSheetId="5">'2'!$B$13</definedName>
    <definedName name="Collective_Alumina_Ratio" localSheetId="23">'20'!$B$13</definedName>
    <definedName name="Collective_Alumina_Ratio" localSheetId="24">'21'!$B$13</definedName>
    <definedName name="Collective_Alumina_Ratio" localSheetId="25">'22'!$B$13</definedName>
    <definedName name="Collective_Alumina_Ratio" localSheetId="26">'23'!$B$13</definedName>
    <definedName name="Collective_Alumina_Ratio" localSheetId="27">'24'!$B$13</definedName>
    <definedName name="Collective_Alumina_Ratio" localSheetId="28">'25'!$B$13</definedName>
    <definedName name="Collective_Alumina_Ratio" localSheetId="29">'26'!$B$13</definedName>
    <definedName name="Collective_Alumina_Ratio" localSheetId="30">'27'!$B$13</definedName>
    <definedName name="Collective_Alumina_Ratio" localSheetId="31">'28'!$B$13</definedName>
    <definedName name="Collective_Alumina_Ratio" localSheetId="32">'29'!$B$13</definedName>
    <definedName name="Collective_Alumina_Ratio" localSheetId="6">'3'!$B$13</definedName>
    <definedName name="Collective_Alumina_Ratio" localSheetId="33">'30'!$B$13</definedName>
    <definedName name="Collective_Alumina_Ratio" localSheetId="34">'31'!$B$13</definedName>
    <definedName name="Collective_Alumina_Ratio" localSheetId="35">'32'!$B$13</definedName>
    <definedName name="Collective_Alumina_Ratio" localSheetId="36">'33'!$B$13</definedName>
    <definedName name="Collective_Alumina_Ratio" localSheetId="37">'34'!$B$13</definedName>
    <definedName name="Collective_Alumina_Ratio" localSheetId="38">'35'!$B$13</definedName>
    <definedName name="Collective_Alumina_Ratio" localSheetId="39">'36'!$B$13</definedName>
    <definedName name="Collective_Alumina_Ratio" localSheetId="40">'37'!$B$13</definedName>
    <definedName name="Collective_Alumina_Ratio" localSheetId="41">'38'!$B$13</definedName>
    <definedName name="Collective_Alumina_Ratio" localSheetId="42">'39'!$B$13</definedName>
    <definedName name="Collective_Alumina_Ratio" localSheetId="7">'4'!$B$13</definedName>
    <definedName name="Collective_Alumina_Ratio" localSheetId="43">'40'!$B$13</definedName>
    <definedName name="Collective_Alumina_Ratio" localSheetId="44">'41'!$B$13</definedName>
    <definedName name="Collective_Alumina_Ratio" localSheetId="45">'42'!$B$13</definedName>
    <definedName name="Collective_Alumina_Ratio" localSheetId="46">'43'!$B$13</definedName>
    <definedName name="Collective_Alumina_Ratio" localSheetId="47">'44'!$B$13</definedName>
    <definedName name="Collective_Alumina_Ratio" localSheetId="48">'45'!$B$13</definedName>
    <definedName name="Collective_Alumina_Ratio" localSheetId="49">'46'!$B$13</definedName>
    <definedName name="Collective_Alumina_Ratio" localSheetId="50">'47'!$B$13</definedName>
    <definedName name="Collective_Alumina_Ratio" localSheetId="51">'48'!$B$13</definedName>
    <definedName name="Collective_Alumina_Ratio" localSheetId="52">'49'!$B$13</definedName>
    <definedName name="Collective_Alumina_Ratio" localSheetId="8">'5'!$B$13</definedName>
    <definedName name="Collective_Alumina_Ratio" localSheetId="53">'50'!$B$13</definedName>
    <definedName name="Collective_Alumina_Ratio" localSheetId="9">'6'!$B$13</definedName>
    <definedName name="Collective_Alumina_Ratio" localSheetId="10">'7'!$B$13</definedName>
    <definedName name="Collective_Alumina_Ratio" localSheetId="11">'8'!$B$13</definedName>
    <definedName name="Collective_Alumina_Ratio" localSheetId="12">'9'!$B$13</definedName>
    <definedName name="Collective_Alumina_Ratio" localSheetId="0">'Reference Recipe'!$B$13</definedName>
    <definedName name="Collective_Alumina_Ratio">'1'!$B$13</definedName>
    <definedName name="Cone04">1971</definedName>
    <definedName name="Copper" localSheetId="4">'1'!$E$9</definedName>
    <definedName name="Copper" localSheetId="13">'10'!$E$9</definedName>
    <definedName name="Copper" localSheetId="14">'11'!$E$9</definedName>
    <definedName name="Copper" localSheetId="15">'12'!$E$9</definedName>
    <definedName name="Copper" localSheetId="16">'13'!$E$9</definedName>
    <definedName name="Copper" localSheetId="17">'14'!$E$9</definedName>
    <definedName name="Copper" localSheetId="18">'15'!$E$9</definedName>
    <definedName name="Copper" localSheetId="19">'16'!$E$9</definedName>
    <definedName name="Copper" localSheetId="20">'17'!$E$9</definedName>
    <definedName name="Copper" localSheetId="21">'18'!$E$9</definedName>
    <definedName name="Copper" localSheetId="22">'19'!$E$9</definedName>
    <definedName name="Copper" localSheetId="5">'2'!$E$9</definedName>
    <definedName name="Copper" localSheetId="23">'20'!$E$9</definedName>
    <definedName name="Copper" localSheetId="24">'21'!$E$9</definedName>
    <definedName name="Copper" localSheetId="25">'22'!$E$9</definedName>
    <definedName name="Copper" localSheetId="26">'23'!$E$9</definedName>
    <definedName name="Copper" localSheetId="27">'24'!$E$9</definedName>
    <definedName name="Copper" localSheetId="28">'25'!$E$9</definedName>
    <definedName name="Copper" localSheetId="29">'26'!$E$9</definedName>
    <definedName name="Copper" localSheetId="30">'27'!$E$9</definedName>
    <definedName name="Copper" localSheetId="31">'28'!$E$9</definedName>
    <definedName name="Copper" localSheetId="32">'29'!$E$9</definedName>
    <definedName name="Copper" localSheetId="6">'3'!$E$9</definedName>
    <definedName name="Copper" localSheetId="33">'30'!$E$9</definedName>
    <definedName name="Copper" localSheetId="34">'31'!$E$9</definedName>
    <definedName name="Copper" localSheetId="35">'32'!$E$9</definedName>
    <definedName name="Copper" localSheetId="36">'33'!$E$9</definedName>
    <definedName name="Copper" localSheetId="37">'34'!$E$9</definedName>
    <definedName name="Copper" localSheetId="38">'35'!$E$9</definedName>
    <definedName name="Copper" localSheetId="39">'36'!$E$9</definedName>
    <definedName name="Copper" localSheetId="40">'37'!$E$9</definedName>
    <definedName name="Copper" localSheetId="41">'38'!$E$9</definedName>
    <definedName name="Copper" localSheetId="42">'39'!$E$9</definedName>
    <definedName name="Copper" localSheetId="7">'4'!$E$9</definedName>
    <definedName name="Copper" localSheetId="43">'40'!$E$9</definedName>
    <definedName name="Copper" localSheetId="44">'41'!$E$9</definedName>
    <definedName name="Copper" localSheetId="45">'42'!$E$9</definedName>
    <definedName name="Copper" localSheetId="46">'43'!$E$9</definedName>
    <definedName name="Copper" localSheetId="47">'44'!$E$9</definedName>
    <definedName name="Copper" localSheetId="48">'45'!$E$9</definedName>
    <definedName name="Copper" localSheetId="49">'46'!$E$9</definedName>
    <definedName name="Copper" localSheetId="50">'47'!$E$9</definedName>
    <definedName name="Copper" localSheetId="51">'48'!$E$9</definedName>
    <definedName name="Copper" localSheetId="52">'49'!$E$9</definedName>
    <definedName name="Copper" localSheetId="8">'5'!$E$9</definedName>
    <definedName name="Copper" localSheetId="53">'50'!$E$9</definedName>
    <definedName name="Copper" localSheetId="9">'6'!$E$9</definedName>
    <definedName name="Copper" localSheetId="10">'7'!$E$9</definedName>
    <definedName name="Copper" localSheetId="11">'8'!$E$9</definedName>
    <definedName name="Copper" localSheetId="12">'9'!$E$9</definedName>
    <definedName name="Copper" localSheetId="0">'Reference Recipe'!$E$9</definedName>
    <definedName name="Copper">'1'!$E$9</definedName>
    <definedName name="Iron" localSheetId="4">'1'!$G$11</definedName>
    <definedName name="Iron" localSheetId="13">'10'!$G$11</definedName>
    <definedName name="Iron" localSheetId="14">'11'!$G$11</definedName>
    <definedName name="Iron" localSheetId="15">'12'!$G$11</definedName>
    <definedName name="Iron" localSheetId="16">'13'!$G$11</definedName>
    <definedName name="Iron" localSheetId="17">'14'!$G$11</definedName>
    <definedName name="Iron" localSheetId="18">'15'!$G$11</definedName>
    <definedName name="Iron" localSheetId="19">'16'!$G$11</definedName>
    <definedName name="Iron" localSheetId="20">'17'!$G$11</definedName>
    <definedName name="Iron" localSheetId="21">'18'!$G$11</definedName>
    <definedName name="Iron" localSheetId="22">'19'!$G$11</definedName>
    <definedName name="Iron" localSheetId="5">'2'!$G$11</definedName>
    <definedName name="Iron" localSheetId="23">'20'!$G$11</definedName>
    <definedName name="Iron" localSheetId="24">'21'!$G$11</definedName>
    <definedName name="Iron" localSheetId="25">'22'!$G$11</definedName>
    <definedName name="Iron" localSheetId="26">'23'!$G$11</definedName>
    <definedName name="Iron" localSheetId="27">'24'!$G$11</definedName>
    <definedName name="Iron" localSheetId="28">'25'!$G$11</definedName>
    <definedName name="Iron" localSheetId="29">'26'!$G$11</definedName>
    <definedName name="Iron" localSheetId="30">'27'!$G$11</definedName>
    <definedName name="Iron" localSheetId="31">'28'!$G$11</definedName>
    <definedName name="Iron" localSheetId="32">'29'!$G$11</definedName>
    <definedName name="Iron" localSheetId="6">'3'!$G$11</definedName>
    <definedName name="Iron" localSheetId="33">'30'!$G$11</definedName>
    <definedName name="Iron" localSheetId="34">'31'!$G$11</definedName>
    <definedName name="Iron" localSheetId="35">'32'!$G$11</definedName>
    <definedName name="Iron" localSheetId="36">'33'!$G$11</definedName>
    <definedName name="Iron" localSheetId="37">'34'!$G$11</definedName>
    <definedName name="Iron" localSheetId="38">'35'!$G$11</definedName>
    <definedName name="Iron" localSheetId="39">'36'!$G$11</definedName>
    <definedName name="Iron" localSheetId="40">'37'!$G$11</definedName>
    <definedName name="Iron" localSheetId="41">'38'!$G$11</definedName>
    <definedName name="Iron" localSheetId="42">'39'!$G$11</definedName>
    <definedName name="Iron" localSheetId="7">'4'!$G$11</definedName>
    <definedName name="Iron" localSheetId="43">'40'!$G$11</definedName>
    <definedName name="Iron" localSheetId="44">'41'!$G$11</definedName>
    <definedName name="Iron" localSheetId="45">'42'!$G$11</definedName>
    <definedName name="Iron" localSheetId="46">'43'!$G$11</definedName>
    <definedName name="Iron" localSheetId="47">'44'!$G$11</definedName>
    <definedName name="Iron" localSheetId="48">'45'!$G$11</definedName>
    <definedName name="Iron" localSheetId="49">'46'!$G$11</definedName>
    <definedName name="Iron" localSheetId="50">'47'!$G$11</definedName>
    <definedName name="Iron" localSheetId="51">'48'!$G$11</definedName>
    <definedName name="Iron" localSheetId="52">'49'!$G$11</definedName>
    <definedName name="Iron" localSheetId="8">'5'!$G$11</definedName>
    <definedName name="Iron" localSheetId="53">'50'!$G$11</definedName>
    <definedName name="Iron" localSheetId="9">'6'!$G$11</definedName>
    <definedName name="Iron" localSheetId="10">'7'!$G$11</definedName>
    <definedName name="Iron" localSheetId="11">'8'!$G$11</definedName>
    <definedName name="Iron" localSheetId="12">'9'!$G$11</definedName>
    <definedName name="Iron" localSheetId="0">'Reference Recipe'!$G$11</definedName>
    <definedName name="Iron">'1'!$G$11</definedName>
    <definedName name="Lithium" localSheetId="4">'1'!$D$9</definedName>
    <definedName name="Lithium" localSheetId="13">'10'!$D$9</definedName>
    <definedName name="Lithium" localSheetId="14">'11'!$D$9</definedName>
    <definedName name="Lithium" localSheetId="15">'12'!$D$9</definedName>
    <definedName name="Lithium" localSheetId="16">'13'!$D$9</definedName>
    <definedName name="Lithium" localSheetId="17">'14'!$D$9</definedName>
    <definedName name="Lithium" localSheetId="18">'15'!$D$9</definedName>
    <definedName name="Lithium" localSheetId="19">'16'!$D$9</definedName>
    <definedName name="Lithium" localSheetId="20">'17'!$D$9</definedName>
    <definedName name="Lithium" localSheetId="21">'18'!$D$9</definedName>
    <definedName name="Lithium" localSheetId="22">'19'!$D$9</definedName>
    <definedName name="Lithium" localSheetId="5">'2'!$D$9</definedName>
    <definedName name="Lithium" localSheetId="23">'20'!$D$9</definedName>
    <definedName name="Lithium" localSheetId="24">'21'!$D$9</definedName>
    <definedName name="Lithium" localSheetId="25">'22'!$D$9</definedName>
    <definedName name="Lithium" localSheetId="26">'23'!$D$9</definedName>
    <definedName name="Lithium" localSheetId="27">'24'!$D$9</definedName>
    <definedName name="Lithium" localSheetId="28">'25'!$D$9</definedName>
    <definedName name="Lithium" localSheetId="29">'26'!$D$9</definedName>
    <definedName name="Lithium" localSheetId="30">'27'!$D$9</definedName>
    <definedName name="Lithium" localSheetId="31">'28'!$D$9</definedName>
    <definedName name="Lithium" localSheetId="32">'29'!$D$9</definedName>
    <definedName name="Lithium" localSheetId="6">'3'!$D$9</definedName>
    <definedName name="Lithium" localSheetId="33">'30'!$D$9</definedName>
    <definedName name="Lithium" localSheetId="34">'31'!$D$9</definedName>
    <definedName name="Lithium" localSheetId="35">'32'!$D$9</definedName>
    <definedName name="Lithium" localSheetId="36">'33'!$D$9</definedName>
    <definedName name="Lithium" localSheetId="37">'34'!$D$9</definedName>
    <definedName name="Lithium" localSheetId="38">'35'!$D$9</definedName>
    <definedName name="Lithium" localSheetId="39">'36'!$D$9</definedName>
    <definedName name="Lithium" localSheetId="40">'37'!$D$9</definedName>
    <definedName name="Lithium" localSheetId="41">'38'!$D$9</definedName>
    <definedName name="Lithium" localSheetId="42">'39'!$D$9</definedName>
    <definedName name="Lithium" localSheetId="7">'4'!$D$9</definedName>
    <definedName name="Lithium" localSheetId="43">'40'!$D$9</definedName>
    <definedName name="Lithium" localSheetId="44">'41'!$D$9</definedName>
    <definedName name="Lithium" localSheetId="45">'42'!$D$9</definedName>
    <definedName name="Lithium" localSheetId="46">'43'!$D$9</definedName>
    <definedName name="Lithium" localSheetId="47">'44'!$D$9</definedName>
    <definedName name="Lithium" localSheetId="48">'45'!$D$9</definedName>
    <definedName name="Lithium" localSheetId="49">'46'!$D$9</definedName>
    <definedName name="Lithium" localSheetId="50">'47'!$D$9</definedName>
    <definedName name="Lithium" localSheetId="51">'48'!$D$9</definedName>
    <definedName name="Lithium" localSheetId="52">'49'!$D$9</definedName>
    <definedName name="Lithium" localSheetId="8">'5'!$D$9</definedName>
    <definedName name="Lithium" localSheetId="53">'50'!$D$9</definedName>
    <definedName name="Lithium" localSheetId="9">'6'!$D$9</definedName>
    <definedName name="Lithium" localSheetId="10">'7'!$D$9</definedName>
    <definedName name="Lithium" localSheetId="11">'8'!$D$9</definedName>
    <definedName name="Lithium" localSheetId="12">'9'!$D$9</definedName>
    <definedName name="Lithium" localSheetId="0">'Reference Recipe'!$D$9</definedName>
    <definedName name="Lithium">'1'!$D$9</definedName>
    <definedName name="Magnesium" localSheetId="4">'1'!$F$7</definedName>
    <definedName name="Magnesium" localSheetId="13">'10'!$F$7</definedName>
    <definedName name="Magnesium" localSheetId="14">'11'!$F$7</definedName>
    <definedName name="Magnesium" localSheetId="15">'12'!$F$7</definedName>
    <definedName name="Magnesium" localSheetId="16">'13'!$F$7</definedName>
    <definedName name="Magnesium" localSheetId="17">'14'!$F$7</definedName>
    <definedName name="Magnesium" localSheetId="18">'15'!$F$7</definedName>
    <definedName name="Magnesium" localSheetId="19">'16'!$F$7</definedName>
    <definedName name="Magnesium" localSheetId="20">'17'!$F$7</definedName>
    <definedName name="Magnesium" localSheetId="21">'18'!$F$7</definedName>
    <definedName name="Magnesium" localSheetId="22">'19'!$F$7</definedName>
    <definedName name="Magnesium" localSheetId="5">'2'!$F$7</definedName>
    <definedName name="Magnesium" localSheetId="23">'20'!$F$7</definedName>
    <definedName name="Magnesium" localSheetId="24">'21'!$F$7</definedName>
    <definedName name="Magnesium" localSheetId="25">'22'!$F$7</definedName>
    <definedName name="Magnesium" localSheetId="26">'23'!$F$7</definedName>
    <definedName name="Magnesium" localSheetId="27">'24'!$F$7</definedName>
    <definedName name="Magnesium" localSheetId="28">'25'!$F$7</definedName>
    <definedName name="Magnesium" localSheetId="29">'26'!$F$7</definedName>
    <definedName name="Magnesium" localSheetId="30">'27'!$F$7</definedName>
    <definedName name="Magnesium" localSheetId="31">'28'!$F$7</definedName>
    <definedName name="Magnesium" localSheetId="32">'29'!$F$7</definedName>
    <definedName name="Magnesium" localSheetId="6">'3'!$F$7</definedName>
    <definedName name="Magnesium" localSheetId="33">'30'!$F$7</definedName>
    <definedName name="Magnesium" localSheetId="34">'31'!$F$7</definedName>
    <definedName name="Magnesium" localSheetId="35">'32'!$F$7</definedName>
    <definedName name="Magnesium" localSheetId="36">'33'!$F$7</definedName>
    <definedName name="Magnesium" localSheetId="37">'34'!$F$7</definedName>
    <definedName name="Magnesium" localSheetId="38">'35'!$F$7</definedName>
    <definedName name="Magnesium" localSheetId="39">'36'!$F$7</definedName>
    <definedName name="Magnesium" localSheetId="40">'37'!$F$7</definedName>
    <definedName name="Magnesium" localSheetId="41">'38'!$F$7</definedName>
    <definedName name="Magnesium" localSheetId="42">'39'!$F$7</definedName>
    <definedName name="Magnesium" localSheetId="7">'4'!$F$7</definedName>
    <definedName name="Magnesium" localSheetId="43">'40'!$F$7</definedName>
    <definedName name="Magnesium" localSheetId="44">'41'!$F$7</definedName>
    <definedName name="Magnesium" localSheetId="45">'42'!$F$7</definedName>
    <definedName name="Magnesium" localSheetId="46">'43'!$F$7</definedName>
    <definedName name="Magnesium" localSheetId="47">'44'!$F$7</definedName>
    <definedName name="Magnesium" localSheetId="48">'45'!$F$7</definedName>
    <definedName name="Magnesium" localSheetId="49">'46'!$F$7</definedName>
    <definedName name="Magnesium" localSheetId="50">'47'!$F$7</definedName>
    <definedName name="Magnesium" localSheetId="51">'48'!$F$7</definedName>
    <definedName name="Magnesium" localSheetId="52">'49'!$F$7</definedName>
    <definedName name="Magnesium" localSheetId="8">'5'!$F$7</definedName>
    <definedName name="Magnesium" localSheetId="53">'50'!$F$7</definedName>
    <definedName name="Magnesium" localSheetId="9">'6'!$F$7</definedName>
    <definedName name="Magnesium" localSheetId="10">'7'!$F$7</definedName>
    <definedName name="Magnesium" localSheetId="11">'8'!$F$7</definedName>
    <definedName name="Magnesium" localSheetId="12">'9'!$F$7</definedName>
    <definedName name="Magnesium" localSheetId="0">'Reference Recipe'!$F$7</definedName>
    <definedName name="Magnesium">'1'!$F$7</definedName>
    <definedName name="Manganese" localSheetId="4">'1'!$F$13</definedName>
    <definedName name="Manganese" localSheetId="13">'10'!$F$13</definedName>
    <definedName name="Manganese" localSheetId="14">'11'!$F$13</definedName>
    <definedName name="Manganese" localSheetId="15">'12'!$F$13</definedName>
    <definedName name="Manganese" localSheetId="16">'13'!$F$13</definedName>
    <definedName name="Manganese" localSheetId="17">'14'!$F$13</definedName>
    <definedName name="Manganese" localSheetId="18">'15'!$F$13</definedName>
    <definedName name="Manganese" localSheetId="19">'16'!$F$13</definedName>
    <definedName name="Manganese" localSheetId="20">'17'!$F$13</definedName>
    <definedName name="Manganese" localSheetId="21">'18'!$F$13</definedName>
    <definedName name="Manganese" localSheetId="22">'19'!$F$13</definedName>
    <definedName name="Manganese" localSheetId="5">'2'!$F$13</definedName>
    <definedName name="Manganese" localSheetId="23">'20'!$F$13</definedName>
    <definedName name="Manganese" localSheetId="24">'21'!$F$13</definedName>
    <definedName name="Manganese" localSheetId="25">'22'!$F$13</definedName>
    <definedName name="Manganese" localSheetId="26">'23'!$F$13</definedName>
    <definedName name="Manganese" localSheetId="27">'24'!$F$13</definedName>
    <definedName name="Manganese" localSheetId="28">'25'!$F$13</definedName>
    <definedName name="Manganese" localSheetId="29">'26'!$F$13</definedName>
    <definedName name="Manganese" localSheetId="30">'27'!$F$13</definedName>
    <definedName name="Manganese" localSheetId="31">'28'!$F$13</definedName>
    <definedName name="Manganese" localSheetId="32">'29'!$F$13</definedName>
    <definedName name="Manganese" localSheetId="6">'3'!$F$13</definedName>
    <definedName name="Manganese" localSheetId="33">'30'!$F$13</definedName>
    <definedName name="Manganese" localSheetId="34">'31'!$F$13</definedName>
    <definedName name="Manganese" localSheetId="35">'32'!$F$13</definedName>
    <definedName name="Manganese" localSheetId="36">'33'!$F$13</definedName>
    <definedName name="Manganese" localSheetId="37">'34'!$F$13</definedName>
    <definedName name="Manganese" localSheetId="38">'35'!$F$13</definedName>
    <definedName name="Manganese" localSheetId="39">'36'!$F$13</definedName>
    <definedName name="Manganese" localSheetId="40">'37'!$F$13</definedName>
    <definedName name="Manganese" localSheetId="41">'38'!$F$13</definedName>
    <definedName name="Manganese" localSheetId="42">'39'!$F$13</definedName>
    <definedName name="Manganese" localSheetId="7">'4'!$F$13</definedName>
    <definedName name="Manganese" localSheetId="43">'40'!$F$13</definedName>
    <definedName name="Manganese" localSheetId="44">'41'!$F$13</definedName>
    <definedName name="Manganese" localSheetId="45">'42'!$F$13</definedName>
    <definedName name="Manganese" localSheetId="46">'43'!$F$13</definedName>
    <definedName name="Manganese" localSheetId="47">'44'!$F$13</definedName>
    <definedName name="Manganese" localSheetId="48">'45'!$F$13</definedName>
    <definedName name="Manganese" localSheetId="49">'46'!$F$13</definedName>
    <definedName name="Manganese" localSheetId="50">'47'!$F$13</definedName>
    <definedName name="Manganese" localSheetId="51">'48'!$F$13</definedName>
    <definedName name="Manganese" localSheetId="52">'49'!$F$13</definedName>
    <definedName name="Manganese" localSheetId="8">'5'!$F$13</definedName>
    <definedName name="Manganese" localSheetId="53">'50'!$F$13</definedName>
    <definedName name="Manganese" localSheetId="9">'6'!$F$13</definedName>
    <definedName name="Manganese" localSheetId="10">'7'!$F$13</definedName>
    <definedName name="Manganese" localSheetId="11">'8'!$F$13</definedName>
    <definedName name="Manganese" localSheetId="12">'9'!$F$13</definedName>
    <definedName name="Manganese" localSheetId="0">'Reference Recipe'!$F$13</definedName>
    <definedName name="Manganese">'1'!$F$13</definedName>
    <definedName name="Nickel" localSheetId="4">'1'!$B$11</definedName>
    <definedName name="Nickel" localSheetId="13">'10'!$B$11</definedName>
    <definedName name="Nickel" localSheetId="14">'11'!$B$11</definedName>
    <definedName name="Nickel" localSheetId="15">'12'!$B$11</definedName>
    <definedName name="Nickel" localSheetId="16">'13'!$B$11</definedName>
    <definedName name="Nickel" localSheetId="17">'14'!$B$11</definedName>
    <definedName name="Nickel" localSheetId="18">'15'!$B$11</definedName>
    <definedName name="Nickel" localSheetId="19">'16'!$B$11</definedName>
    <definedName name="Nickel" localSheetId="20">'17'!$B$11</definedName>
    <definedName name="Nickel" localSheetId="21">'18'!$B$11</definedName>
    <definedName name="Nickel" localSheetId="22">'19'!$B$11</definedName>
    <definedName name="Nickel" localSheetId="5">'2'!$B$11</definedName>
    <definedName name="Nickel" localSheetId="23">'20'!$B$11</definedName>
    <definedName name="Nickel" localSheetId="24">'21'!$B$11</definedName>
    <definedName name="Nickel" localSheetId="25">'22'!$B$11</definedName>
    <definedName name="Nickel" localSheetId="26">'23'!$B$11</definedName>
    <definedName name="Nickel" localSheetId="27">'24'!$B$11</definedName>
    <definedName name="Nickel" localSheetId="28">'25'!$B$11</definedName>
    <definedName name="Nickel" localSheetId="29">'26'!$B$11</definedName>
    <definedName name="Nickel" localSheetId="30">'27'!$B$11</definedName>
    <definedName name="Nickel" localSheetId="31">'28'!$B$11</definedName>
    <definedName name="Nickel" localSheetId="32">'29'!$B$11</definedName>
    <definedName name="Nickel" localSheetId="6">'3'!$B$11</definedName>
    <definedName name="Nickel" localSheetId="33">'30'!$B$11</definedName>
    <definedName name="Nickel" localSheetId="34">'31'!$B$11</definedName>
    <definedName name="Nickel" localSheetId="35">'32'!$B$11</definedName>
    <definedName name="Nickel" localSheetId="36">'33'!$B$11</definedName>
    <definedName name="Nickel" localSheetId="37">'34'!$B$11</definedName>
    <definedName name="Nickel" localSheetId="38">'35'!$B$11</definedName>
    <definedName name="Nickel" localSheetId="39">'36'!$B$11</definedName>
    <definedName name="Nickel" localSheetId="40">'37'!$B$11</definedName>
    <definedName name="Nickel" localSheetId="41">'38'!$B$11</definedName>
    <definedName name="Nickel" localSheetId="42">'39'!$B$11</definedName>
    <definedName name="Nickel" localSheetId="7">'4'!$B$11</definedName>
    <definedName name="Nickel" localSheetId="43">'40'!$B$11</definedName>
    <definedName name="Nickel" localSheetId="44">'41'!$B$11</definedName>
    <definedName name="Nickel" localSheetId="45">'42'!$B$11</definedName>
    <definedName name="Nickel" localSheetId="46">'43'!$B$11</definedName>
    <definedName name="Nickel" localSheetId="47">'44'!$B$11</definedName>
    <definedName name="Nickel" localSheetId="48">'45'!$B$11</definedName>
    <definedName name="Nickel" localSheetId="49">'46'!$B$11</definedName>
    <definedName name="Nickel" localSheetId="50">'47'!$B$11</definedName>
    <definedName name="Nickel" localSheetId="51">'48'!$B$11</definedName>
    <definedName name="Nickel" localSheetId="52">'49'!$B$11</definedName>
    <definedName name="Nickel" localSheetId="8">'5'!$B$11</definedName>
    <definedName name="Nickel" localSheetId="53">'50'!$B$11</definedName>
    <definedName name="Nickel" localSheetId="9">'6'!$B$11</definedName>
    <definedName name="Nickel" localSheetId="10">'7'!$B$11</definedName>
    <definedName name="Nickel" localSheetId="11">'8'!$B$11</definedName>
    <definedName name="Nickel" localSheetId="12">'9'!$B$11</definedName>
    <definedName name="Nickel" localSheetId="0">'Reference Recipe'!$B$11</definedName>
    <definedName name="Nickel">'1'!$B$11</definedName>
    <definedName name="Phosphorous" localSheetId="4">'1'!$E$13</definedName>
    <definedName name="Phosphorous" localSheetId="13">'10'!$E$13</definedName>
    <definedName name="Phosphorous" localSheetId="14">'11'!$E$13</definedName>
    <definedName name="Phosphorous" localSheetId="15">'12'!$E$13</definedName>
    <definedName name="Phosphorous" localSheetId="16">'13'!$E$13</definedName>
    <definedName name="Phosphorous" localSheetId="17">'14'!$E$13</definedName>
    <definedName name="Phosphorous" localSheetId="18">'15'!$E$13</definedName>
    <definedName name="Phosphorous" localSheetId="19">'16'!$E$13</definedName>
    <definedName name="Phosphorous" localSheetId="20">'17'!$E$13</definedName>
    <definedName name="Phosphorous" localSheetId="21">'18'!$E$13</definedName>
    <definedName name="Phosphorous" localSheetId="22">'19'!$E$13</definedName>
    <definedName name="Phosphorous" localSheetId="5">'2'!$E$13</definedName>
    <definedName name="Phosphorous" localSheetId="23">'20'!$E$13</definedName>
    <definedName name="Phosphorous" localSheetId="24">'21'!$E$13</definedName>
    <definedName name="Phosphorous" localSheetId="25">'22'!$E$13</definedName>
    <definedName name="Phosphorous" localSheetId="26">'23'!$E$13</definedName>
    <definedName name="Phosphorous" localSheetId="27">'24'!$E$13</definedName>
    <definedName name="Phosphorous" localSheetId="28">'25'!$E$13</definedName>
    <definedName name="Phosphorous" localSheetId="29">'26'!$E$13</definedName>
    <definedName name="Phosphorous" localSheetId="30">'27'!$E$13</definedName>
    <definedName name="Phosphorous" localSheetId="31">'28'!$E$13</definedName>
    <definedName name="Phosphorous" localSheetId="32">'29'!$E$13</definedName>
    <definedName name="Phosphorous" localSheetId="6">'3'!$E$13</definedName>
    <definedName name="Phosphorous" localSheetId="33">'30'!$E$13</definedName>
    <definedName name="Phosphorous" localSheetId="34">'31'!$E$13</definedName>
    <definedName name="Phosphorous" localSheetId="35">'32'!$E$13</definedName>
    <definedName name="Phosphorous" localSheetId="36">'33'!$E$13</definedName>
    <definedName name="Phosphorous" localSheetId="37">'34'!$E$13</definedName>
    <definedName name="Phosphorous" localSheetId="38">'35'!$E$13</definedName>
    <definedName name="Phosphorous" localSheetId="39">'36'!$E$13</definedName>
    <definedName name="Phosphorous" localSheetId="40">'37'!$E$13</definedName>
    <definedName name="Phosphorous" localSheetId="41">'38'!$E$13</definedName>
    <definedName name="Phosphorous" localSheetId="42">'39'!$E$13</definedName>
    <definedName name="Phosphorous" localSheetId="7">'4'!$E$13</definedName>
    <definedName name="Phosphorous" localSheetId="43">'40'!$E$13</definedName>
    <definedName name="Phosphorous" localSheetId="44">'41'!$E$13</definedName>
    <definedName name="Phosphorous" localSheetId="45">'42'!$E$13</definedName>
    <definedName name="Phosphorous" localSheetId="46">'43'!$E$13</definedName>
    <definedName name="Phosphorous" localSheetId="47">'44'!$E$13</definedName>
    <definedName name="Phosphorous" localSheetId="48">'45'!$E$13</definedName>
    <definedName name="Phosphorous" localSheetId="49">'46'!$E$13</definedName>
    <definedName name="Phosphorous" localSheetId="50">'47'!$E$13</definedName>
    <definedName name="Phosphorous" localSheetId="51">'48'!$E$13</definedName>
    <definedName name="Phosphorous" localSheetId="52">'49'!$E$13</definedName>
    <definedName name="Phosphorous" localSheetId="8">'5'!$E$13</definedName>
    <definedName name="Phosphorous" localSheetId="53">'50'!$E$13</definedName>
    <definedName name="Phosphorous" localSheetId="9">'6'!$E$13</definedName>
    <definedName name="Phosphorous" localSheetId="10">'7'!$E$13</definedName>
    <definedName name="Phosphorous" localSheetId="11">'8'!$E$13</definedName>
    <definedName name="Phosphorous" localSheetId="12">'9'!$E$13</definedName>
    <definedName name="Phosphorous" localSheetId="0">'Reference Recipe'!$E$13</definedName>
    <definedName name="Phosphorous">'1'!$E$13</definedName>
    <definedName name="Potassium" localSheetId="4">'1'!$E$7</definedName>
    <definedName name="Potassium" localSheetId="13">'10'!$E$7</definedName>
    <definedName name="Potassium" localSheetId="14">'11'!$E$7</definedName>
    <definedName name="Potassium" localSheetId="15">'12'!$E$7</definedName>
    <definedName name="Potassium" localSheetId="16">'13'!$E$7</definedName>
    <definedName name="Potassium" localSheetId="17">'14'!$E$7</definedName>
    <definedName name="Potassium" localSheetId="18">'15'!$E$7</definedName>
    <definedName name="Potassium" localSheetId="19">'16'!$E$7</definedName>
    <definedName name="Potassium" localSheetId="20">'17'!$E$7</definedName>
    <definedName name="Potassium" localSheetId="21">'18'!$E$7</definedName>
    <definedName name="Potassium" localSheetId="22">'19'!$E$7</definedName>
    <definedName name="Potassium" localSheetId="5">'2'!$E$7</definedName>
    <definedName name="Potassium" localSheetId="23">'20'!$E$7</definedName>
    <definedName name="Potassium" localSheetId="24">'21'!$E$7</definedName>
    <definedName name="Potassium" localSheetId="25">'22'!$E$7</definedName>
    <definedName name="Potassium" localSheetId="26">'23'!$E$7</definedName>
    <definedName name="Potassium" localSheetId="27">'24'!$E$7</definedName>
    <definedName name="Potassium" localSheetId="28">'25'!$E$7</definedName>
    <definedName name="Potassium" localSheetId="29">'26'!$E$7</definedName>
    <definedName name="Potassium" localSheetId="30">'27'!$E$7</definedName>
    <definedName name="Potassium" localSheetId="31">'28'!$E$7</definedName>
    <definedName name="Potassium" localSheetId="32">'29'!$E$7</definedName>
    <definedName name="Potassium" localSheetId="6">'3'!$E$7</definedName>
    <definedName name="Potassium" localSheetId="33">'30'!$E$7</definedName>
    <definedName name="Potassium" localSheetId="34">'31'!$E$7</definedName>
    <definedName name="Potassium" localSheetId="35">'32'!$E$7</definedName>
    <definedName name="Potassium" localSheetId="36">'33'!$E$7</definedName>
    <definedName name="Potassium" localSheetId="37">'34'!$E$7</definedName>
    <definedName name="Potassium" localSheetId="38">'35'!$E$7</definedName>
    <definedName name="Potassium" localSheetId="39">'36'!$E$7</definedName>
    <definedName name="Potassium" localSheetId="40">'37'!$E$7</definedName>
    <definedName name="Potassium" localSheetId="41">'38'!$E$7</definedName>
    <definedName name="Potassium" localSheetId="42">'39'!$E$7</definedName>
    <definedName name="Potassium" localSheetId="7">'4'!$E$7</definedName>
    <definedName name="Potassium" localSheetId="43">'40'!$E$7</definedName>
    <definedName name="Potassium" localSheetId="44">'41'!$E$7</definedName>
    <definedName name="Potassium" localSheetId="45">'42'!$E$7</definedName>
    <definedName name="Potassium" localSheetId="46">'43'!$E$7</definedName>
    <definedName name="Potassium" localSheetId="47">'44'!$E$7</definedName>
    <definedName name="Potassium" localSheetId="48">'45'!$E$7</definedName>
    <definedName name="Potassium" localSheetId="49">'46'!$E$7</definedName>
    <definedName name="Potassium" localSheetId="50">'47'!$E$7</definedName>
    <definedName name="Potassium" localSheetId="51">'48'!$E$7</definedName>
    <definedName name="Potassium" localSheetId="52">'49'!$E$7</definedName>
    <definedName name="Potassium" localSheetId="8">'5'!$E$7</definedName>
    <definedName name="Potassium" localSheetId="53">'50'!$E$7</definedName>
    <definedName name="Potassium" localSheetId="9">'6'!$E$7</definedName>
    <definedName name="Potassium" localSheetId="10">'7'!$E$7</definedName>
    <definedName name="Potassium" localSheetId="11">'8'!$E$7</definedName>
    <definedName name="Potassium" localSheetId="12">'9'!$E$7</definedName>
    <definedName name="Potassium" localSheetId="0">'Reference Recipe'!$E$7</definedName>
    <definedName name="Potassium">'1'!$E$7</definedName>
    <definedName name="_xlnm.Print_Area" localSheetId="4">'1'!$B$2:$T$33</definedName>
    <definedName name="_xlnm.Print_Area" localSheetId="2">'Collective Formula'!$B$2:$Q$55</definedName>
    <definedName name="Silica" localSheetId="4">'1'!$B$7</definedName>
    <definedName name="Silica" localSheetId="13">'10'!$B$7</definedName>
    <definedName name="Silica" localSheetId="14">'11'!$B$7</definedName>
    <definedName name="Silica" localSheetId="15">'12'!$B$7</definedName>
    <definedName name="Silica" localSheetId="16">'13'!$B$7</definedName>
    <definedName name="Silica" localSheetId="17">'14'!$B$7</definedName>
    <definedName name="Silica" localSheetId="18">'15'!$B$7</definedName>
    <definedName name="Silica" localSheetId="19">'16'!$B$7</definedName>
    <definedName name="Silica" localSheetId="20">'17'!$B$7</definedName>
    <definedName name="Silica" localSheetId="21">'18'!$B$7</definedName>
    <definedName name="Silica" localSheetId="22">'19'!$B$7</definedName>
    <definedName name="Silica" localSheetId="5">'2'!$B$7</definedName>
    <definedName name="Silica" localSheetId="23">'20'!$B$7</definedName>
    <definedName name="Silica" localSheetId="24">'21'!$B$7</definedName>
    <definedName name="Silica" localSheetId="25">'22'!$B$7</definedName>
    <definedName name="Silica" localSheetId="26">'23'!$B$7</definedName>
    <definedName name="Silica" localSheetId="27">'24'!$B$7</definedName>
    <definedName name="Silica" localSheetId="28">'25'!$B$7</definedName>
    <definedName name="Silica" localSheetId="29">'26'!$B$7</definedName>
    <definedName name="Silica" localSheetId="30">'27'!$B$7</definedName>
    <definedName name="Silica" localSheetId="31">'28'!$B$7</definedName>
    <definedName name="Silica" localSheetId="32">'29'!$B$7</definedName>
    <definedName name="Silica" localSheetId="6">'3'!$B$7</definedName>
    <definedName name="Silica" localSheetId="33">'30'!$B$7</definedName>
    <definedName name="Silica" localSheetId="34">'31'!$B$7</definedName>
    <definedName name="Silica" localSheetId="35">'32'!$B$7</definedName>
    <definedName name="Silica" localSheetId="36">'33'!$B$7</definedName>
    <definedName name="Silica" localSheetId="37">'34'!$B$7</definedName>
    <definedName name="Silica" localSheetId="38">'35'!$B$7</definedName>
    <definedName name="Silica" localSheetId="39">'36'!$B$7</definedName>
    <definedName name="Silica" localSheetId="40">'37'!$B$7</definedName>
    <definedName name="Silica" localSheetId="41">'38'!$B$7</definedName>
    <definedName name="Silica" localSheetId="42">'39'!$B$7</definedName>
    <definedName name="Silica" localSheetId="7">'4'!$B$7</definedName>
    <definedName name="Silica" localSheetId="43">'40'!$B$7</definedName>
    <definedName name="Silica" localSheetId="44">'41'!$B$7</definedName>
    <definedName name="Silica" localSheetId="45">'42'!$B$7</definedName>
    <definedName name="Silica" localSheetId="46">'43'!$B$7</definedName>
    <definedName name="Silica" localSheetId="47">'44'!$B$7</definedName>
    <definedName name="Silica" localSheetId="48">'45'!$B$7</definedName>
    <definedName name="Silica" localSheetId="49">'46'!$B$7</definedName>
    <definedName name="Silica" localSheetId="50">'47'!$B$7</definedName>
    <definedName name="Silica" localSheetId="51">'48'!$B$7</definedName>
    <definedName name="Silica" localSheetId="52">'49'!$B$7</definedName>
    <definedName name="Silica" localSheetId="8">'5'!$B$7</definedName>
    <definedName name="Silica" localSheetId="53">'50'!$B$7</definedName>
    <definedName name="Silica" localSheetId="9">'6'!$B$7</definedName>
    <definedName name="Silica" localSheetId="10">'7'!$B$7</definedName>
    <definedName name="Silica" localSheetId="11">'8'!$B$7</definedName>
    <definedName name="Silica" localSheetId="12">'9'!$B$7</definedName>
    <definedName name="Silica" localSheetId="0">'Reference Recipe'!$B$7</definedName>
    <definedName name="Silica">'1'!$B$7</definedName>
    <definedName name="Sodium" localSheetId="4">'1'!$D$7</definedName>
    <definedName name="Sodium" localSheetId="13">'10'!$D$7</definedName>
    <definedName name="Sodium" localSheetId="14">'11'!$D$7</definedName>
    <definedName name="Sodium" localSheetId="15">'12'!$D$7</definedName>
    <definedName name="Sodium" localSheetId="16">'13'!$D$7</definedName>
    <definedName name="Sodium" localSheetId="17">'14'!$D$7</definedName>
    <definedName name="Sodium" localSheetId="18">'15'!$D$7</definedName>
    <definedName name="Sodium" localSheetId="19">'16'!$D$7</definedName>
    <definedName name="Sodium" localSheetId="20">'17'!$D$7</definedName>
    <definedName name="Sodium" localSheetId="21">'18'!$D$7</definedName>
    <definedName name="Sodium" localSheetId="22">'19'!$D$7</definedName>
    <definedName name="Sodium" localSheetId="5">'2'!$D$7</definedName>
    <definedName name="Sodium" localSheetId="23">'20'!$D$7</definedName>
    <definedName name="Sodium" localSheetId="24">'21'!$D$7</definedName>
    <definedName name="Sodium" localSheetId="25">'22'!$D$7</definedName>
    <definedName name="Sodium" localSheetId="26">'23'!$D$7</definedName>
    <definedName name="Sodium" localSheetId="27">'24'!$D$7</definedName>
    <definedName name="Sodium" localSheetId="28">'25'!$D$7</definedName>
    <definedName name="Sodium" localSheetId="29">'26'!$D$7</definedName>
    <definedName name="Sodium" localSheetId="30">'27'!$D$7</definedName>
    <definedName name="Sodium" localSheetId="31">'28'!$D$7</definedName>
    <definedName name="Sodium" localSheetId="32">'29'!$D$7</definedName>
    <definedName name="Sodium" localSheetId="6">'3'!$D$7</definedName>
    <definedName name="Sodium" localSheetId="33">'30'!$D$7</definedName>
    <definedName name="Sodium" localSheetId="34">'31'!$D$7</definedName>
    <definedName name="Sodium" localSheetId="35">'32'!$D$7</definedName>
    <definedName name="Sodium" localSheetId="36">'33'!$D$7</definedName>
    <definedName name="Sodium" localSheetId="37">'34'!$D$7</definedName>
    <definedName name="Sodium" localSheetId="38">'35'!$D$7</definedName>
    <definedName name="Sodium" localSheetId="39">'36'!$D$7</definedName>
    <definedName name="Sodium" localSheetId="40">'37'!$D$7</definedName>
    <definedName name="Sodium" localSheetId="41">'38'!$D$7</definedName>
    <definedName name="Sodium" localSheetId="42">'39'!$D$7</definedName>
    <definedName name="Sodium" localSheetId="7">'4'!$D$7</definedName>
    <definedName name="Sodium" localSheetId="43">'40'!$D$7</definedName>
    <definedName name="Sodium" localSheetId="44">'41'!$D$7</definedName>
    <definedName name="Sodium" localSheetId="45">'42'!$D$7</definedName>
    <definedName name="Sodium" localSheetId="46">'43'!$D$7</definedName>
    <definedName name="Sodium" localSheetId="47">'44'!$D$7</definedName>
    <definedName name="Sodium" localSheetId="48">'45'!$D$7</definedName>
    <definedName name="Sodium" localSheetId="49">'46'!$D$7</definedName>
    <definedName name="Sodium" localSheetId="50">'47'!$D$7</definedName>
    <definedName name="Sodium" localSheetId="51">'48'!$D$7</definedName>
    <definedName name="Sodium" localSheetId="52">'49'!$D$7</definedName>
    <definedName name="Sodium" localSheetId="8">'5'!$D$7</definedName>
    <definedName name="Sodium" localSheetId="53">'50'!$D$7</definedName>
    <definedName name="Sodium" localSheetId="9">'6'!$D$7</definedName>
    <definedName name="Sodium" localSheetId="10">'7'!$D$7</definedName>
    <definedName name="Sodium" localSheetId="11">'8'!$D$7</definedName>
    <definedName name="Sodium" localSheetId="12">'9'!$D$7</definedName>
    <definedName name="Sodium" localSheetId="0">'Reference Recipe'!$D$7</definedName>
    <definedName name="Sodium">'1'!$D$7</definedName>
    <definedName name="solver_adj" localSheetId="4" hidden="1">'1'!$C$18:$C$33</definedName>
    <definedName name="solver_adj" localSheetId="13" hidden="1">'10'!$C$18:$C$33</definedName>
    <definedName name="solver_adj" localSheetId="14" hidden="1">'11'!$C$18:$C$33</definedName>
    <definedName name="solver_adj" localSheetId="15" hidden="1">'12'!$C$18:$C$33</definedName>
    <definedName name="solver_adj" localSheetId="16" hidden="1">'13'!$C$18:$C$33</definedName>
    <definedName name="solver_adj" localSheetId="17" hidden="1">'14'!$C$18:$C$33</definedName>
    <definedName name="solver_adj" localSheetId="18" hidden="1">'15'!$C$18:$C$33</definedName>
    <definedName name="solver_adj" localSheetId="19" hidden="1">'16'!$C$18:$C$33</definedName>
    <definedName name="solver_adj" localSheetId="20" hidden="1">'17'!$C$18:$C$33</definedName>
    <definedName name="solver_adj" localSheetId="21" hidden="1">'18'!$C$18:$C$33</definedName>
    <definedName name="solver_adj" localSheetId="22" hidden="1">'19'!$C$18:$C$33</definedName>
    <definedName name="solver_adj" localSheetId="5" hidden="1">'2'!$C$18:$C$33</definedName>
    <definedName name="solver_adj" localSheetId="23" hidden="1">'20'!$C$18:$C$33</definedName>
    <definedName name="solver_adj" localSheetId="24" hidden="1">'21'!$C$18:$C$33</definedName>
    <definedName name="solver_adj" localSheetId="25" hidden="1">'22'!$C$18:$C$33</definedName>
    <definedName name="solver_adj" localSheetId="26" hidden="1">'23'!$C$18:$C$33</definedName>
    <definedName name="solver_adj" localSheetId="27" hidden="1">'24'!$C$18:$C$33</definedName>
    <definedName name="solver_adj" localSheetId="28" hidden="1">'25'!$C$18:$C$33</definedName>
    <definedName name="solver_adj" localSheetId="29" hidden="1">'26'!$C$18:$C$33</definedName>
    <definedName name="solver_adj" localSheetId="30" hidden="1">'27'!$C$18:$C$33</definedName>
    <definedName name="solver_adj" localSheetId="31" hidden="1">'28'!$C$18:$C$33</definedName>
    <definedName name="solver_adj" localSheetId="32" hidden="1">'29'!$C$18:$C$33</definedName>
    <definedName name="solver_adj" localSheetId="6" hidden="1">'3'!$C$18:$C$33</definedName>
    <definedName name="solver_adj" localSheetId="33" hidden="1">'30'!$C$18:$C$33</definedName>
    <definedName name="solver_adj" localSheetId="34" hidden="1">'31'!$C$18:$C$33</definedName>
    <definedName name="solver_adj" localSheetId="35" hidden="1">'32'!$C$18:$C$33</definedName>
    <definedName name="solver_adj" localSheetId="36" hidden="1">'33'!$C$18:$C$33</definedName>
    <definedName name="solver_adj" localSheetId="37" hidden="1">'34'!$C$18:$C$33</definedName>
    <definedName name="solver_adj" localSheetId="38" hidden="1">'35'!$C$18:$C$33</definedName>
    <definedName name="solver_adj" localSheetId="39" hidden="1">'36'!$C$18:$C$33</definedName>
    <definedName name="solver_adj" localSheetId="40" hidden="1">'37'!$C$18:$C$33</definedName>
    <definedName name="solver_adj" localSheetId="41" hidden="1">'38'!$C$18:$C$33</definedName>
    <definedName name="solver_adj" localSheetId="42" hidden="1">'39'!$C$18:$C$33</definedName>
    <definedName name="solver_adj" localSheetId="7" hidden="1">'4'!$C$18:$C$33</definedName>
    <definedName name="solver_adj" localSheetId="43" hidden="1">'40'!$C$18:$C$33</definedName>
    <definedName name="solver_adj" localSheetId="44" hidden="1">'41'!$C$18:$C$33</definedName>
    <definedName name="solver_adj" localSheetId="45" hidden="1">'42'!$C$18:$C$33</definedName>
    <definedName name="solver_adj" localSheetId="46" hidden="1">'43'!$C$18:$C$33</definedName>
    <definedName name="solver_adj" localSheetId="47" hidden="1">'44'!$C$18:$C$33</definedName>
    <definedName name="solver_adj" localSheetId="48" hidden="1">'45'!$C$18:$C$33</definedName>
    <definedName name="solver_adj" localSheetId="49" hidden="1">'46'!$C$18:$C$33</definedName>
    <definedName name="solver_adj" localSheetId="50" hidden="1">'47'!$C$18:$C$33</definedName>
    <definedName name="solver_adj" localSheetId="51" hidden="1">'48'!$C$18:$C$33</definedName>
    <definedName name="solver_adj" localSheetId="52" hidden="1">'49'!$C$18:$C$33</definedName>
    <definedName name="solver_adj" localSheetId="8" hidden="1">'5'!$C$18:$C$33</definedName>
    <definedName name="solver_adj" localSheetId="53" hidden="1">'50'!$C$18:$C$33</definedName>
    <definedName name="solver_adj" localSheetId="9" hidden="1">'6'!$C$18:$C$33</definedName>
    <definedName name="solver_adj" localSheetId="10" hidden="1">'7'!$C$18:$C$33</definedName>
    <definedName name="solver_adj" localSheetId="11" hidden="1">'8'!$C$18:$C$33</definedName>
    <definedName name="solver_adj" localSheetId="12" hidden="1">'9'!$C$18:$C$33</definedName>
    <definedName name="solver_adj" localSheetId="0" hidden="1">'Reference Recipe'!$C$18:$C$33</definedName>
    <definedName name="solver_cvg" localSheetId="4" hidden="1">0.0001</definedName>
    <definedName name="solver_cvg" localSheetId="13" hidden="1">0.0001</definedName>
    <definedName name="solver_cvg" localSheetId="14" hidden="1">0.0001</definedName>
    <definedName name="solver_cvg" localSheetId="15" hidden="1">0.0001</definedName>
    <definedName name="solver_cvg" localSheetId="16" hidden="1">0.0001</definedName>
    <definedName name="solver_cvg" localSheetId="17" hidden="1">0.0001</definedName>
    <definedName name="solver_cvg" localSheetId="18" hidden="1">0.0001</definedName>
    <definedName name="solver_cvg" localSheetId="19" hidden="1">0.0001</definedName>
    <definedName name="solver_cvg" localSheetId="20" hidden="1">0.0001</definedName>
    <definedName name="solver_cvg" localSheetId="21" hidden="1">0.0001</definedName>
    <definedName name="solver_cvg" localSheetId="22" hidden="1">0.0001</definedName>
    <definedName name="solver_cvg" localSheetId="5" hidden="1">0.0001</definedName>
    <definedName name="solver_cvg" localSheetId="23" hidden="1">0.0001</definedName>
    <definedName name="solver_cvg" localSheetId="24" hidden="1">0.0001</definedName>
    <definedName name="solver_cvg" localSheetId="25" hidden="1">0.0001</definedName>
    <definedName name="solver_cvg" localSheetId="26" hidden="1">0.0001</definedName>
    <definedName name="solver_cvg" localSheetId="27" hidden="1">0.0001</definedName>
    <definedName name="solver_cvg" localSheetId="28" hidden="1">0.0001</definedName>
    <definedName name="solver_cvg" localSheetId="29" hidden="1">0.0001</definedName>
    <definedName name="solver_cvg" localSheetId="30" hidden="1">0.0001</definedName>
    <definedName name="solver_cvg" localSheetId="31" hidden="1">0.0001</definedName>
    <definedName name="solver_cvg" localSheetId="32" hidden="1">0.0001</definedName>
    <definedName name="solver_cvg" localSheetId="6" hidden="1">0.0001</definedName>
    <definedName name="solver_cvg" localSheetId="33" hidden="1">0.0001</definedName>
    <definedName name="solver_cvg" localSheetId="34" hidden="1">0.0001</definedName>
    <definedName name="solver_cvg" localSheetId="35" hidden="1">0.0001</definedName>
    <definedName name="solver_cvg" localSheetId="36" hidden="1">0.0001</definedName>
    <definedName name="solver_cvg" localSheetId="37" hidden="1">0.0001</definedName>
    <definedName name="solver_cvg" localSheetId="38" hidden="1">0.0001</definedName>
    <definedName name="solver_cvg" localSheetId="39" hidden="1">0.0001</definedName>
    <definedName name="solver_cvg" localSheetId="40" hidden="1">0.0001</definedName>
    <definedName name="solver_cvg" localSheetId="41" hidden="1">0.0001</definedName>
    <definedName name="solver_cvg" localSheetId="42" hidden="1">0.0001</definedName>
    <definedName name="solver_cvg" localSheetId="7" hidden="1">0.0001</definedName>
    <definedName name="solver_cvg" localSheetId="43" hidden="1">0.0001</definedName>
    <definedName name="solver_cvg" localSheetId="44" hidden="1">0.0001</definedName>
    <definedName name="solver_cvg" localSheetId="45" hidden="1">0.0001</definedName>
    <definedName name="solver_cvg" localSheetId="46" hidden="1">0.0001</definedName>
    <definedName name="solver_cvg" localSheetId="47" hidden="1">0.0001</definedName>
    <definedName name="solver_cvg" localSheetId="48" hidden="1">0.0001</definedName>
    <definedName name="solver_cvg" localSheetId="49" hidden="1">0.0001</definedName>
    <definedName name="solver_cvg" localSheetId="50" hidden="1">0.0001</definedName>
    <definedName name="solver_cvg" localSheetId="51" hidden="1">0.0001</definedName>
    <definedName name="solver_cvg" localSheetId="52" hidden="1">0.0001</definedName>
    <definedName name="solver_cvg" localSheetId="8" hidden="1">0.0001</definedName>
    <definedName name="solver_cvg" localSheetId="53" hidden="1">0.0001</definedName>
    <definedName name="solver_cvg" localSheetId="9" hidden="1">0.0001</definedName>
    <definedName name="solver_cvg" localSheetId="10" hidden="1">0.0001</definedName>
    <definedName name="solver_cvg" localSheetId="11" hidden="1">0.0001</definedName>
    <definedName name="solver_cvg" localSheetId="12" hidden="1">0.0001</definedName>
    <definedName name="solver_cvg" localSheetId="0" hidden="1">0.0001</definedName>
    <definedName name="solver_drv" localSheetId="4" hidden="1">2</definedName>
    <definedName name="solver_drv" localSheetId="13" hidden="1">2</definedName>
    <definedName name="solver_drv" localSheetId="14" hidden="1">2</definedName>
    <definedName name="solver_drv" localSheetId="15" hidden="1">2</definedName>
    <definedName name="solver_drv" localSheetId="16" hidden="1">2</definedName>
    <definedName name="solver_drv" localSheetId="17" hidden="1">2</definedName>
    <definedName name="solver_drv" localSheetId="18" hidden="1">2</definedName>
    <definedName name="solver_drv" localSheetId="19" hidden="1">2</definedName>
    <definedName name="solver_drv" localSheetId="20" hidden="1">2</definedName>
    <definedName name="solver_drv" localSheetId="21" hidden="1">2</definedName>
    <definedName name="solver_drv" localSheetId="22" hidden="1">2</definedName>
    <definedName name="solver_drv" localSheetId="5" hidden="1">2</definedName>
    <definedName name="solver_drv" localSheetId="23" hidden="1">2</definedName>
    <definedName name="solver_drv" localSheetId="24" hidden="1">2</definedName>
    <definedName name="solver_drv" localSheetId="25" hidden="1">2</definedName>
    <definedName name="solver_drv" localSheetId="26" hidden="1">2</definedName>
    <definedName name="solver_drv" localSheetId="27" hidden="1">2</definedName>
    <definedName name="solver_drv" localSheetId="28" hidden="1">2</definedName>
    <definedName name="solver_drv" localSheetId="29" hidden="1">2</definedName>
    <definedName name="solver_drv" localSheetId="30" hidden="1">2</definedName>
    <definedName name="solver_drv" localSheetId="31" hidden="1">2</definedName>
    <definedName name="solver_drv" localSheetId="32" hidden="1">2</definedName>
    <definedName name="solver_drv" localSheetId="6" hidden="1">2</definedName>
    <definedName name="solver_drv" localSheetId="33" hidden="1">2</definedName>
    <definedName name="solver_drv" localSheetId="34" hidden="1">2</definedName>
    <definedName name="solver_drv" localSheetId="35" hidden="1">2</definedName>
    <definedName name="solver_drv" localSheetId="36" hidden="1">2</definedName>
    <definedName name="solver_drv" localSheetId="37" hidden="1">2</definedName>
    <definedName name="solver_drv" localSheetId="38" hidden="1">2</definedName>
    <definedName name="solver_drv" localSheetId="39" hidden="1">2</definedName>
    <definedName name="solver_drv" localSheetId="40" hidden="1">2</definedName>
    <definedName name="solver_drv" localSheetId="41" hidden="1">2</definedName>
    <definedName name="solver_drv" localSheetId="42" hidden="1">2</definedName>
    <definedName name="solver_drv" localSheetId="7" hidden="1">2</definedName>
    <definedName name="solver_drv" localSheetId="43" hidden="1">2</definedName>
    <definedName name="solver_drv" localSheetId="44" hidden="1">2</definedName>
    <definedName name="solver_drv" localSheetId="45" hidden="1">2</definedName>
    <definedName name="solver_drv" localSheetId="46" hidden="1">2</definedName>
    <definedName name="solver_drv" localSheetId="47" hidden="1">2</definedName>
    <definedName name="solver_drv" localSheetId="48" hidden="1">2</definedName>
    <definedName name="solver_drv" localSheetId="49" hidden="1">2</definedName>
    <definedName name="solver_drv" localSheetId="50" hidden="1">2</definedName>
    <definedName name="solver_drv" localSheetId="51" hidden="1">2</definedName>
    <definedName name="solver_drv" localSheetId="52" hidden="1">2</definedName>
    <definedName name="solver_drv" localSheetId="8" hidden="1">2</definedName>
    <definedName name="solver_drv" localSheetId="53" hidden="1">2</definedName>
    <definedName name="solver_drv" localSheetId="9" hidden="1">2</definedName>
    <definedName name="solver_drv" localSheetId="10" hidden="1">2</definedName>
    <definedName name="solver_drv" localSheetId="11" hidden="1">2</definedName>
    <definedName name="solver_drv" localSheetId="12" hidden="1">2</definedName>
    <definedName name="solver_drv" localSheetId="0" hidden="1">2</definedName>
    <definedName name="solver_eng" localSheetId="4" hidden="1">1</definedName>
    <definedName name="solver_eng" localSheetId="13" hidden="1">1</definedName>
    <definedName name="solver_eng" localSheetId="14" hidden="1">1</definedName>
    <definedName name="solver_eng" localSheetId="15" hidden="1">1</definedName>
    <definedName name="solver_eng" localSheetId="16" hidden="1">1</definedName>
    <definedName name="solver_eng" localSheetId="17" hidden="1">1</definedName>
    <definedName name="solver_eng" localSheetId="18" hidden="1">1</definedName>
    <definedName name="solver_eng" localSheetId="19" hidden="1">1</definedName>
    <definedName name="solver_eng" localSheetId="20" hidden="1">1</definedName>
    <definedName name="solver_eng" localSheetId="21" hidden="1">1</definedName>
    <definedName name="solver_eng" localSheetId="22" hidden="1">1</definedName>
    <definedName name="solver_eng" localSheetId="5" hidden="1">1</definedName>
    <definedName name="solver_eng" localSheetId="23" hidden="1">1</definedName>
    <definedName name="solver_eng" localSheetId="24" hidden="1">1</definedName>
    <definedName name="solver_eng" localSheetId="25" hidden="1">1</definedName>
    <definedName name="solver_eng" localSheetId="26" hidden="1">1</definedName>
    <definedName name="solver_eng" localSheetId="27" hidden="1">1</definedName>
    <definedName name="solver_eng" localSheetId="28" hidden="1">1</definedName>
    <definedName name="solver_eng" localSheetId="29" hidden="1">1</definedName>
    <definedName name="solver_eng" localSheetId="30" hidden="1">1</definedName>
    <definedName name="solver_eng" localSheetId="31" hidden="1">1</definedName>
    <definedName name="solver_eng" localSheetId="32" hidden="1">1</definedName>
    <definedName name="solver_eng" localSheetId="6" hidden="1">1</definedName>
    <definedName name="solver_eng" localSheetId="33" hidden="1">1</definedName>
    <definedName name="solver_eng" localSheetId="34" hidden="1">1</definedName>
    <definedName name="solver_eng" localSheetId="35" hidden="1">1</definedName>
    <definedName name="solver_eng" localSheetId="36" hidden="1">1</definedName>
    <definedName name="solver_eng" localSheetId="37" hidden="1">1</definedName>
    <definedName name="solver_eng" localSheetId="38" hidden="1">1</definedName>
    <definedName name="solver_eng" localSheetId="39" hidden="1">1</definedName>
    <definedName name="solver_eng" localSheetId="40" hidden="1">1</definedName>
    <definedName name="solver_eng" localSheetId="41" hidden="1">1</definedName>
    <definedName name="solver_eng" localSheetId="42" hidden="1">1</definedName>
    <definedName name="solver_eng" localSheetId="7" hidden="1">1</definedName>
    <definedName name="solver_eng" localSheetId="43" hidden="1">1</definedName>
    <definedName name="solver_eng" localSheetId="44" hidden="1">1</definedName>
    <definedName name="solver_eng" localSheetId="45" hidden="1">1</definedName>
    <definedName name="solver_eng" localSheetId="46" hidden="1">1</definedName>
    <definedName name="solver_eng" localSheetId="47" hidden="1">1</definedName>
    <definedName name="solver_eng" localSheetId="48" hidden="1">1</definedName>
    <definedName name="solver_eng" localSheetId="49" hidden="1">1</definedName>
    <definedName name="solver_eng" localSheetId="50" hidden="1">1</definedName>
    <definedName name="solver_eng" localSheetId="51" hidden="1">1</definedName>
    <definedName name="solver_eng" localSheetId="52" hidden="1">1</definedName>
    <definedName name="solver_eng" localSheetId="8" hidden="1">1</definedName>
    <definedName name="solver_eng" localSheetId="53" hidden="1">1</definedName>
    <definedName name="solver_eng" localSheetId="9" hidden="1">1</definedName>
    <definedName name="solver_eng" localSheetId="10" hidden="1">1</definedName>
    <definedName name="solver_eng" localSheetId="11" hidden="1">1</definedName>
    <definedName name="solver_eng" localSheetId="12" hidden="1">1</definedName>
    <definedName name="solver_eng" localSheetId="0" hidden="1">1</definedName>
    <definedName name="solver_est" localSheetId="4" hidden="1">1</definedName>
    <definedName name="solver_est" localSheetId="13" hidden="1">1</definedName>
    <definedName name="solver_est" localSheetId="14" hidden="1">1</definedName>
    <definedName name="solver_est" localSheetId="15" hidden="1">1</definedName>
    <definedName name="solver_est" localSheetId="16" hidden="1">1</definedName>
    <definedName name="solver_est" localSheetId="17" hidden="1">1</definedName>
    <definedName name="solver_est" localSheetId="18" hidden="1">1</definedName>
    <definedName name="solver_est" localSheetId="19" hidden="1">1</definedName>
    <definedName name="solver_est" localSheetId="20" hidden="1">1</definedName>
    <definedName name="solver_est" localSheetId="21" hidden="1">1</definedName>
    <definedName name="solver_est" localSheetId="22" hidden="1">1</definedName>
    <definedName name="solver_est" localSheetId="5" hidden="1">1</definedName>
    <definedName name="solver_est" localSheetId="23" hidden="1">1</definedName>
    <definedName name="solver_est" localSheetId="24" hidden="1">1</definedName>
    <definedName name="solver_est" localSheetId="25" hidden="1">1</definedName>
    <definedName name="solver_est" localSheetId="26" hidden="1">1</definedName>
    <definedName name="solver_est" localSheetId="27" hidden="1">1</definedName>
    <definedName name="solver_est" localSheetId="28" hidden="1">1</definedName>
    <definedName name="solver_est" localSheetId="29" hidden="1">1</definedName>
    <definedName name="solver_est" localSheetId="30" hidden="1">1</definedName>
    <definedName name="solver_est" localSheetId="31" hidden="1">1</definedName>
    <definedName name="solver_est" localSheetId="32" hidden="1">1</definedName>
    <definedName name="solver_est" localSheetId="6" hidden="1">1</definedName>
    <definedName name="solver_est" localSheetId="33" hidden="1">1</definedName>
    <definedName name="solver_est" localSheetId="34" hidden="1">1</definedName>
    <definedName name="solver_est" localSheetId="35" hidden="1">1</definedName>
    <definedName name="solver_est" localSheetId="36" hidden="1">1</definedName>
    <definedName name="solver_est" localSheetId="37" hidden="1">1</definedName>
    <definedName name="solver_est" localSheetId="38" hidden="1">1</definedName>
    <definedName name="solver_est" localSheetId="39" hidden="1">1</definedName>
    <definedName name="solver_est" localSheetId="40" hidden="1">1</definedName>
    <definedName name="solver_est" localSheetId="41" hidden="1">1</definedName>
    <definedName name="solver_est" localSheetId="42" hidden="1">1</definedName>
    <definedName name="solver_est" localSheetId="7" hidden="1">1</definedName>
    <definedName name="solver_est" localSheetId="43" hidden="1">1</definedName>
    <definedName name="solver_est" localSheetId="44" hidden="1">1</definedName>
    <definedName name="solver_est" localSheetId="45" hidden="1">1</definedName>
    <definedName name="solver_est" localSheetId="46" hidden="1">1</definedName>
    <definedName name="solver_est" localSheetId="47" hidden="1">1</definedName>
    <definedName name="solver_est" localSheetId="48" hidden="1">1</definedName>
    <definedName name="solver_est" localSheetId="49" hidden="1">1</definedName>
    <definedName name="solver_est" localSheetId="50" hidden="1">1</definedName>
    <definedName name="solver_est" localSheetId="51" hidden="1">1</definedName>
    <definedName name="solver_est" localSheetId="52" hidden="1">1</definedName>
    <definedName name="solver_est" localSheetId="8" hidden="1">1</definedName>
    <definedName name="solver_est" localSheetId="53" hidden="1">1</definedName>
    <definedName name="solver_est" localSheetId="9" hidden="1">1</definedName>
    <definedName name="solver_est" localSheetId="10" hidden="1">1</definedName>
    <definedName name="solver_est" localSheetId="11" hidden="1">1</definedName>
    <definedName name="solver_est" localSheetId="12" hidden="1">1</definedName>
    <definedName name="solver_est" localSheetId="0" hidden="1">1</definedName>
    <definedName name="solver_itr" localSheetId="4" hidden="1">2147483647</definedName>
    <definedName name="solver_itr" localSheetId="13" hidden="1">2147483647</definedName>
    <definedName name="solver_itr" localSheetId="14" hidden="1">2147483647</definedName>
    <definedName name="solver_itr" localSheetId="15" hidden="1">2147483647</definedName>
    <definedName name="solver_itr" localSheetId="16" hidden="1">2147483647</definedName>
    <definedName name="solver_itr" localSheetId="17" hidden="1">2147483647</definedName>
    <definedName name="solver_itr" localSheetId="18" hidden="1">2147483647</definedName>
    <definedName name="solver_itr" localSheetId="19" hidden="1">2147483647</definedName>
    <definedName name="solver_itr" localSheetId="20" hidden="1">2147483647</definedName>
    <definedName name="solver_itr" localSheetId="21" hidden="1">2147483647</definedName>
    <definedName name="solver_itr" localSheetId="22" hidden="1">2147483647</definedName>
    <definedName name="solver_itr" localSheetId="5" hidden="1">2147483647</definedName>
    <definedName name="solver_itr" localSheetId="23" hidden="1">2147483647</definedName>
    <definedName name="solver_itr" localSheetId="24" hidden="1">2147483647</definedName>
    <definedName name="solver_itr" localSheetId="25" hidden="1">2147483647</definedName>
    <definedName name="solver_itr" localSheetId="26" hidden="1">2147483647</definedName>
    <definedName name="solver_itr" localSheetId="27" hidden="1">2147483647</definedName>
    <definedName name="solver_itr" localSheetId="28" hidden="1">2147483647</definedName>
    <definedName name="solver_itr" localSheetId="29" hidden="1">2147483647</definedName>
    <definedName name="solver_itr" localSheetId="30" hidden="1">2147483647</definedName>
    <definedName name="solver_itr" localSheetId="31" hidden="1">2147483647</definedName>
    <definedName name="solver_itr" localSheetId="32" hidden="1">2147483647</definedName>
    <definedName name="solver_itr" localSheetId="6" hidden="1">2147483647</definedName>
    <definedName name="solver_itr" localSheetId="33" hidden="1">2147483647</definedName>
    <definedName name="solver_itr" localSheetId="34" hidden="1">2147483647</definedName>
    <definedName name="solver_itr" localSheetId="35" hidden="1">2147483647</definedName>
    <definedName name="solver_itr" localSheetId="36" hidden="1">2147483647</definedName>
    <definedName name="solver_itr" localSheetId="37" hidden="1">2147483647</definedName>
    <definedName name="solver_itr" localSheetId="38" hidden="1">2147483647</definedName>
    <definedName name="solver_itr" localSheetId="39" hidden="1">2147483647</definedName>
    <definedName name="solver_itr" localSheetId="40" hidden="1">2147483647</definedName>
    <definedName name="solver_itr" localSheetId="41" hidden="1">2147483647</definedName>
    <definedName name="solver_itr" localSheetId="42" hidden="1">2147483647</definedName>
    <definedName name="solver_itr" localSheetId="7" hidden="1">2147483647</definedName>
    <definedName name="solver_itr" localSheetId="43" hidden="1">2147483647</definedName>
    <definedName name="solver_itr" localSheetId="44" hidden="1">2147483647</definedName>
    <definedName name="solver_itr" localSheetId="45" hidden="1">2147483647</definedName>
    <definedName name="solver_itr" localSheetId="46" hidden="1">2147483647</definedName>
    <definedName name="solver_itr" localSheetId="47" hidden="1">2147483647</definedName>
    <definedName name="solver_itr" localSheetId="48" hidden="1">2147483647</definedName>
    <definedName name="solver_itr" localSheetId="49" hidden="1">2147483647</definedName>
    <definedName name="solver_itr" localSheetId="50" hidden="1">2147483647</definedName>
    <definedName name="solver_itr" localSheetId="51" hidden="1">2147483647</definedName>
    <definedName name="solver_itr" localSheetId="52" hidden="1">2147483647</definedName>
    <definedName name="solver_itr" localSheetId="8" hidden="1">2147483647</definedName>
    <definedName name="solver_itr" localSheetId="53" hidden="1">2147483647</definedName>
    <definedName name="solver_itr" localSheetId="9" hidden="1">2147483647</definedName>
    <definedName name="solver_itr" localSheetId="10" hidden="1">2147483647</definedName>
    <definedName name="solver_itr" localSheetId="11" hidden="1">2147483647</definedName>
    <definedName name="solver_itr" localSheetId="12" hidden="1">2147483647</definedName>
    <definedName name="solver_itr" localSheetId="0" hidden="1">2147483647</definedName>
    <definedName name="solver_lhs1" localSheetId="4" hidden="1">'1'!$B$7</definedName>
    <definedName name="solver_lhs1" localSheetId="13" hidden="1">'10'!$B$7</definedName>
    <definedName name="solver_lhs1" localSheetId="14" hidden="1">'11'!$B$7</definedName>
    <definedName name="solver_lhs1" localSheetId="15" hidden="1">'12'!$B$7</definedName>
    <definedName name="solver_lhs1" localSheetId="16" hidden="1">'13'!$B$7</definedName>
    <definedName name="solver_lhs1" localSheetId="17" hidden="1">'14'!$B$7</definedName>
    <definedName name="solver_lhs1" localSheetId="18" hidden="1">'15'!$B$7</definedName>
    <definedName name="solver_lhs1" localSheetId="19" hidden="1">'16'!$B$7</definedName>
    <definedName name="solver_lhs1" localSheetId="20" hidden="1">'17'!$B$7</definedName>
    <definedName name="solver_lhs1" localSheetId="21" hidden="1">'18'!$B$7</definedName>
    <definedName name="solver_lhs1" localSheetId="22" hidden="1">'19'!$B$7</definedName>
    <definedName name="solver_lhs1" localSheetId="5" hidden="1">'2'!$B$7</definedName>
    <definedName name="solver_lhs1" localSheetId="23" hidden="1">'20'!$B$7</definedName>
    <definedName name="solver_lhs1" localSheetId="24" hidden="1">'21'!$B$7</definedName>
    <definedName name="solver_lhs1" localSheetId="25" hidden="1">'22'!$B$7</definedName>
    <definedName name="solver_lhs1" localSheetId="26" hidden="1">'23'!$B$7</definedName>
    <definedName name="solver_lhs1" localSheetId="27" hidden="1">'24'!$B$7</definedName>
    <definedName name="solver_lhs1" localSheetId="28" hidden="1">'25'!$B$7</definedName>
    <definedName name="solver_lhs1" localSheetId="29" hidden="1">'26'!$B$7</definedName>
    <definedName name="solver_lhs1" localSheetId="30" hidden="1">'27'!$B$7</definedName>
    <definedName name="solver_lhs1" localSheetId="31" hidden="1">'28'!$B$7</definedName>
    <definedName name="solver_lhs1" localSheetId="32" hidden="1">'29'!$B$7</definedName>
    <definedName name="solver_lhs1" localSheetId="6" hidden="1">'3'!$B$7</definedName>
    <definedName name="solver_lhs1" localSheetId="33" hidden="1">'30'!$B$7</definedName>
    <definedName name="solver_lhs1" localSheetId="34" hidden="1">'31'!$B$7</definedName>
    <definedName name="solver_lhs1" localSheetId="35" hidden="1">'32'!$B$7</definedName>
    <definedName name="solver_lhs1" localSheetId="36" hidden="1">'33'!$B$7</definedName>
    <definedName name="solver_lhs1" localSheetId="37" hidden="1">'34'!$B$7</definedName>
    <definedName name="solver_lhs1" localSheetId="38" hidden="1">'35'!$B$7</definedName>
    <definedName name="solver_lhs1" localSheetId="39" hidden="1">'36'!$B$7</definedName>
    <definedName name="solver_lhs1" localSheetId="40" hidden="1">'37'!$B$7</definedName>
    <definedName name="solver_lhs1" localSheetId="41" hidden="1">'38'!$B$7</definedName>
    <definedName name="solver_lhs1" localSheetId="42" hidden="1">'39'!$B$7</definedName>
    <definedName name="solver_lhs1" localSheetId="7" hidden="1">'4'!$B$7</definedName>
    <definedName name="solver_lhs1" localSheetId="43" hidden="1">'40'!$B$7</definedName>
    <definedName name="solver_lhs1" localSheetId="44" hidden="1">'41'!$B$7</definedName>
    <definedName name="solver_lhs1" localSheetId="45" hidden="1">'42'!$B$7</definedName>
    <definedName name="solver_lhs1" localSheetId="46" hidden="1">'43'!$B$7</definedName>
    <definedName name="solver_lhs1" localSheetId="47" hidden="1">'44'!$B$7</definedName>
    <definedName name="solver_lhs1" localSheetId="48" hidden="1">'45'!$B$7</definedName>
    <definedName name="solver_lhs1" localSheetId="49" hidden="1">'46'!$B$7</definedName>
    <definedName name="solver_lhs1" localSheetId="50" hidden="1">'47'!$B$7</definedName>
    <definedName name="solver_lhs1" localSheetId="51" hidden="1">'48'!$B$7</definedName>
    <definedName name="solver_lhs1" localSheetId="52" hidden="1">'49'!$B$7</definedName>
    <definedName name="solver_lhs1" localSheetId="8" hidden="1">'5'!$B$7</definedName>
    <definedName name="solver_lhs1" localSheetId="53" hidden="1">'50'!$B$7</definedName>
    <definedName name="solver_lhs1" localSheetId="9" hidden="1">'6'!$B$7</definedName>
    <definedName name="solver_lhs1" localSheetId="10" hidden="1">'7'!$B$7</definedName>
    <definedName name="solver_lhs1" localSheetId="11" hidden="1">'8'!$B$7</definedName>
    <definedName name="solver_lhs1" localSheetId="12" hidden="1">'9'!$B$7</definedName>
    <definedName name="solver_lhs1" localSheetId="0" hidden="1">'Reference Recipe'!$B$7</definedName>
    <definedName name="solver_mip" localSheetId="4" hidden="1">2147483647</definedName>
    <definedName name="solver_mip" localSheetId="13" hidden="1">2147483647</definedName>
    <definedName name="solver_mip" localSheetId="14" hidden="1">2147483647</definedName>
    <definedName name="solver_mip" localSheetId="15" hidden="1">2147483647</definedName>
    <definedName name="solver_mip" localSheetId="16" hidden="1">2147483647</definedName>
    <definedName name="solver_mip" localSheetId="17" hidden="1">2147483647</definedName>
    <definedName name="solver_mip" localSheetId="18" hidden="1">2147483647</definedName>
    <definedName name="solver_mip" localSheetId="19" hidden="1">2147483647</definedName>
    <definedName name="solver_mip" localSheetId="20" hidden="1">2147483647</definedName>
    <definedName name="solver_mip" localSheetId="21" hidden="1">2147483647</definedName>
    <definedName name="solver_mip" localSheetId="22" hidden="1">2147483647</definedName>
    <definedName name="solver_mip" localSheetId="5" hidden="1">2147483647</definedName>
    <definedName name="solver_mip" localSheetId="23" hidden="1">2147483647</definedName>
    <definedName name="solver_mip" localSheetId="24" hidden="1">2147483647</definedName>
    <definedName name="solver_mip" localSheetId="25" hidden="1">2147483647</definedName>
    <definedName name="solver_mip" localSheetId="26" hidden="1">2147483647</definedName>
    <definedName name="solver_mip" localSheetId="27" hidden="1">2147483647</definedName>
    <definedName name="solver_mip" localSheetId="28" hidden="1">2147483647</definedName>
    <definedName name="solver_mip" localSheetId="29" hidden="1">2147483647</definedName>
    <definedName name="solver_mip" localSheetId="30" hidden="1">2147483647</definedName>
    <definedName name="solver_mip" localSheetId="31" hidden="1">2147483647</definedName>
    <definedName name="solver_mip" localSheetId="32" hidden="1">2147483647</definedName>
    <definedName name="solver_mip" localSheetId="6" hidden="1">2147483647</definedName>
    <definedName name="solver_mip" localSheetId="33" hidden="1">2147483647</definedName>
    <definedName name="solver_mip" localSheetId="34" hidden="1">2147483647</definedName>
    <definedName name="solver_mip" localSheetId="35" hidden="1">2147483647</definedName>
    <definedName name="solver_mip" localSheetId="36" hidden="1">2147483647</definedName>
    <definedName name="solver_mip" localSheetId="37" hidden="1">2147483647</definedName>
    <definedName name="solver_mip" localSheetId="38" hidden="1">2147483647</definedName>
    <definedName name="solver_mip" localSheetId="39" hidden="1">2147483647</definedName>
    <definedName name="solver_mip" localSheetId="40" hidden="1">2147483647</definedName>
    <definedName name="solver_mip" localSheetId="41" hidden="1">2147483647</definedName>
    <definedName name="solver_mip" localSheetId="42" hidden="1">2147483647</definedName>
    <definedName name="solver_mip" localSheetId="7" hidden="1">2147483647</definedName>
    <definedName name="solver_mip" localSheetId="43" hidden="1">2147483647</definedName>
    <definedName name="solver_mip" localSheetId="44" hidden="1">2147483647</definedName>
    <definedName name="solver_mip" localSheetId="45" hidden="1">2147483647</definedName>
    <definedName name="solver_mip" localSheetId="46" hidden="1">2147483647</definedName>
    <definedName name="solver_mip" localSheetId="47" hidden="1">2147483647</definedName>
    <definedName name="solver_mip" localSheetId="48" hidden="1">2147483647</definedName>
    <definedName name="solver_mip" localSheetId="49" hidden="1">2147483647</definedName>
    <definedName name="solver_mip" localSheetId="50" hidden="1">2147483647</definedName>
    <definedName name="solver_mip" localSheetId="51" hidden="1">2147483647</definedName>
    <definedName name="solver_mip" localSheetId="52" hidden="1">2147483647</definedName>
    <definedName name="solver_mip" localSheetId="8" hidden="1">2147483647</definedName>
    <definedName name="solver_mip" localSheetId="53" hidden="1">2147483647</definedName>
    <definedName name="solver_mip" localSheetId="9" hidden="1">2147483647</definedName>
    <definedName name="solver_mip" localSheetId="10" hidden="1">2147483647</definedName>
    <definedName name="solver_mip" localSheetId="11" hidden="1">2147483647</definedName>
    <definedName name="solver_mip" localSheetId="12" hidden="1">2147483647</definedName>
    <definedName name="solver_mip" localSheetId="0" hidden="1">2147483647</definedName>
    <definedName name="solver_mni" localSheetId="4" hidden="1">30</definedName>
    <definedName name="solver_mni" localSheetId="13" hidden="1">30</definedName>
    <definedName name="solver_mni" localSheetId="14" hidden="1">30</definedName>
    <definedName name="solver_mni" localSheetId="15" hidden="1">30</definedName>
    <definedName name="solver_mni" localSheetId="16" hidden="1">30</definedName>
    <definedName name="solver_mni" localSheetId="17" hidden="1">30</definedName>
    <definedName name="solver_mni" localSheetId="18" hidden="1">30</definedName>
    <definedName name="solver_mni" localSheetId="19" hidden="1">30</definedName>
    <definedName name="solver_mni" localSheetId="20" hidden="1">30</definedName>
    <definedName name="solver_mni" localSheetId="21" hidden="1">30</definedName>
    <definedName name="solver_mni" localSheetId="22" hidden="1">30</definedName>
    <definedName name="solver_mni" localSheetId="5" hidden="1">30</definedName>
    <definedName name="solver_mni" localSheetId="23" hidden="1">30</definedName>
    <definedName name="solver_mni" localSheetId="24" hidden="1">30</definedName>
    <definedName name="solver_mni" localSheetId="25" hidden="1">30</definedName>
    <definedName name="solver_mni" localSheetId="26" hidden="1">30</definedName>
    <definedName name="solver_mni" localSheetId="27" hidden="1">30</definedName>
    <definedName name="solver_mni" localSheetId="28" hidden="1">30</definedName>
    <definedName name="solver_mni" localSheetId="29" hidden="1">30</definedName>
    <definedName name="solver_mni" localSheetId="30" hidden="1">30</definedName>
    <definedName name="solver_mni" localSheetId="31" hidden="1">30</definedName>
    <definedName name="solver_mni" localSheetId="32" hidden="1">30</definedName>
    <definedName name="solver_mni" localSheetId="6" hidden="1">30</definedName>
    <definedName name="solver_mni" localSheetId="33" hidden="1">30</definedName>
    <definedName name="solver_mni" localSheetId="34" hidden="1">30</definedName>
    <definedName name="solver_mni" localSheetId="35" hidden="1">30</definedName>
    <definedName name="solver_mni" localSheetId="36" hidden="1">30</definedName>
    <definedName name="solver_mni" localSheetId="37" hidden="1">30</definedName>
    <definedName name="solver_mni" localSheetId="38" hidden="1">30</definedName>
    <definedName name="solver_mni" localSheetId="39" hidden="1">30</definedName>
    <definedName name="solver_mni" localSheetId="40" hidden="1">30</definedName>
    <definedName name="solver_mni" localSheetId="41" hidden="1">30</definedName>
    <definedName name="solver_mni" localSheetId="42" hidden="1">30</definedName>
    <definedName name="solver_mni" localSheetId="7" hidden="1">30</definedName>
    <definedName name="solver_mni" localSheetId="43" hidden="1">30</definedName>
    <definedName name="solver_mni" localSheetId="44" hidden="1">30</definedName>
    <definedName name="solver_mni" localSheetId="45" hidden="1">30</definedName>
    <definedName name="solver_mni" localSheetId="46" hidden="1">30</definedName>
    <definedName name="solver_mni" localSheetId="47" hidden="1">30</definedName>
    <definedName name="solver_mni" localSheetId="48" hidden="1">30</definedName>
    <definedName name="solver_mni" localSheetId="49" hidden="1">30</definedName>
    <definedName name="solver_mni" localSheetId="50" hidden="1">30</definedName>
    <definedName name="solver_mni" localSheetId="51" hidden="1">30</definedName>
    <definedName name="solver_mni" localSheetId="52" hidden="1">30</definedName>
    <definedName name="solver_mni" localSheetId="8" hidden="1">30</definedName>
    <definedName name="solver_mni" localSheetId="53" hidden="1">30</definedName>
    <definedName name="solver_mni" localSheetId="9" hidden="1">30</definedName>
    <definedName name="solver_mni" localSheetId="10" hidden="1">30</definedName>
    <definedName name="solver_mni" localSheetId="11" hidden="1">30</definedName>
    <definedName name="solver_mni" localSheetId="12" hidden="1">30</definedName>
    <definedName name="solver_mni" localSheetId="0" hidden="1">30</definedName>
    <definedName name="solver_mrt" localSheetId="4" hidden="1">0.075</definedName>
    <definedName name="solver_mrt" localSheetId="13" hidden="1">0.075</definedName>
    <definedName name="solver_mrt" localSheetId="14" hidden="1">0.075</definedName>
    <definedName name="solver_mrt" localSheetId="15" hidden="1">0.075</definedName>
    <definedName name="solver_mrt" localSheetId="16" hidden="1">0.075</definedName>
    <definedName name="solver_mrt" localSheetId="17" hidden="1">0.075</definedName>
    <definedName name="solver_mrt" localSheetId="18" hidden="1">0.075</definedName>
    <definedName name="solver_mrt" localSheetId="19" hidden="1">0.075</definedName>
    <definedName name="solver_mrt" localSheetId="20" hidden="1">0.075</definedName>
    <definedName name="solver_mrt" localSheetId="21" hidden="1">0.075</definedName>
    <definedName name="solver_mrt" localSheetId="22" hidden="1">0.075</definedName>
    <definedName name="solver_mrt" localSheetId="5" hidden="1">0.075</definedName>
    <definedName name="solver_mrt" localSheetId="23" hidden="1">0.075</definedName>
    <definedName name="solver_mrt" localSheetId="24" hidden="1">0.075</definedName>
    <definedName name="solver_mrt" localSheetId="25" hidden="1">0.075</definedName>
    <definedName name="solver_mrt" localSheetId="26" hidden="1">0.075</definedName>
    <definedName name="solver_mrt" localSheetId="27" hidden="1">0.075</definedName>
    <definedName name="solver_mrt" localSheetId="28" hidden="1">0.075</definedName>
    <definedName name="solver_mrt" localSheetId="29" hidden="1">0.075</definedName>
    <definedName name="solver_mrt" localSheetId="30" hidden="1">0.075</definedName>
    <definedName name="solver_mrt" localSheetId="31" hidden="1">0.075</definedName>
    <definedName name="solver_mrt" localSheetId="32" hidden="1">0.075</definedName>
    <definedName name="solver_mrt" localSheetId="6" hidden="1">0.075</definedName>
    <definedName name="solver_mrt" localSheetId="33" hidden="1">0.075</definedName>
    <definedName name="solver_mrt" localSheetId="34" hidden="1">0.075</definedName>
    <definedName name="solver_mrt" localSheetId="35" hidden="1">0.075</definedName>
    <definedName name="solver_mrt" localSheetId="36" hidden="1">0.075</definedName>
    <definedName name="solver_mrt" localSheetId="37" hidden="1">0.075</definedName>
    <definedName name="solver_mrt" localSheetId="38" hidden="1">0.075</definedName>
    <definedName name="solver_mrt" localSheetId="39" hidden="1">0.075</definedName>
    <definedName name="solver_mrt" localSheetId="40" hidden="1">0.075</definedName>
    <definedName name="solver_mrt" localSheetId="41" hidden="1">0.075</definedName>
    <definedName name="solver_mrt" localSheetId="42" hidden="1">0.075</definedName>
    <definedName name="solver_mrt" localSheetId="7" hidden="1">0.075</definedName>
    <definedName name="solver_mrt" localSheetId="43" hidden="1">0.075</definedName>
    <definedName name="solver_mrt" localSheetId="44" hidden="1">0.075</definedName>
    <definedName name="solver_mrt" localSheetId="45" hidden="1">0.075</definedName>
    <definedName name="solver_mrt" localSheetId="46" hidden="1">0.075</definedName>
    <definedName name="solver_mrt" localSheetId="47" hidden="1">0.075</definedName>
    <definedName name="solver_mrt" localSheetId="48" hidden="1">0.075</definedName>
    <definedName name="solver_mrt" localSheetId="49" hidden="1">0.075</definedName>
    <definedName name="solver_mrt" localSheetId="50" hidden="1">0.075</definedName>
    <definedName name="solver_mrt" localSheetId="51" hidden="1">0.075</definedName>
    <definedName name="solver_mrt" localSheetId="52" hidden="1">0.075</definedName>
    <definedName name="solver_mrt" localSheetId="8" hidden="1">0.075</definedName>
    <definedName name="solver_mrt" localSheetId="53" hidden="1">0.075</definedName>
    <definedName name="solver_mrt" localSheetId="9" hidden="1">0.075</definedName>
    <definedName name="solver_mrt" localSheetId="10" hidden="1">0.075</definedName>
    <definedName name="solver_mrt" localSheetId="11" hidden="1">0.075</definedName>
    <definedName name="solver_mrt" localSheetId="12" hidden="1">0.075</definedName>
    <definedName name="solver_mrt" localSheetId="0" hidden="1">0.075</definedName>
    <definedName name="solver_msl" localSheetId="4" hidden="1">2</definedName>
    <definedName name="solver_msl" localSheetId="13" hidden="1">2</definedName>
    <definedName name="solver_msl" localSheetId="14" hidden="1">2</definedName>
    <definedName name="solver_msl" localSheetId="15" hidden="1">2</definedName>
    <definedName name="solver_msl" localSheetId="16" hidden="1">2</definedName>
    <definedName name="solver_msl" localSheetId="17" hidden="1">2</definedName>
    <definedName name="solver_msl" localSheetId="18" hidden="1">2</definedName>
    <definedName name="solver_msl" localSheetId="19" hidden="1">2</definedName>
    <definedName name="solver_msl" localSheetId="20" hidden="1">2</definedName>
    <definedName name="solver_msl" localSheetId="21" hidden="1">2</definedName>
    <definedName name="solver_msl" localSheetId="22" hidden="1">2</definedName>
    <definedName name="solver_msl" localSheetId="5" hidden="1">2</definedName>
    <definedName name="solver_msl" localSheetId="23" hidden="1">2</definedName>
    <definedName name="solver_msl" localSheetId="24" hidden="1">2</definedName>
    <definedName name="solver_msl" localSheetId="25" hidden="1">2</definedName>
    <definedName name="solver_msl" localSheetId="26" hidden="1">2</definedName>
    <definedName name="solver_msl" localSheetId="27" hidden="1">2</definedName>
    <definedName name="solver_msl" localSheetId="28" hidden="1">2</definedName>
    <definedName name="solver_msl" localSheetId="29" hidden="1">2</definedName>
    <definedName name="solver_msl" localSheetId="30" hidden="1">2</definedName>
    <definedName name="solver_msl" localSheetId="31" hidden="1">2</definedName>
    <definedName name="solver_msl" localSheetId="32" hidden="1">2</definedName>
    <definedName name="solver_msl" localSheetId="6" hidden="1">2</definedName>
    <definedName name="solver_msl" localSheetId="33" hidden="1">2</definedName>
    <definedName name="solver_msl" localSheetId="34" hidden="1">2</definedName>
    <definedName name="solver_msl" localSheetId="35" hidden="1">2</definedName>
    <definedName name="solver_msl" localSheetId="36" hidden="1">2</definedName>
    <definedName name="solver_msl" localSheetId="37" hidden="1">2</definedName>
    <definedName name="solver_msl" localSheetId="38" hidden="1">2</definedName>
    <definedName name="solver_msl" localSheetId="39" hidden="1">2</definedName>
    <definedName name="solver_msl" localSheetId="40" hidden="1">2</definedName>
    <definedName name="solver_msl" localSheetId="41" hidden="1">2</definedName>
    <definedName name="solver_msl" localSheetId="42" hidden="1">2</definedName>
    <definedName name="solver_msl" localSheetId="7" hidden="1">2</definedName>
    <definedName name="solver_msl" localSheetId="43" hidden="1">2</definedName>
    <definedName name="solver_msl" localSheetId="44" hidden="1">2</definedName>
    <definedName name="solver_msl" localSheetId="45" hidden="1">2</definedName>
    <definedName name="solver_msl" localSheetId="46" hidden="1">2</definedName>
    <definedName name="solver_msl" localSheetId="47" hidden="1">2</definedName>
    <definedName name="solver_msl" localSheetId="48" hidden="1">2</definedName>
    <definedName name="solver_msl" localSheetId="49" hidden="1">2</definedName>
    <definedName name="solver_msl" localSheetId="50" hidden="1">2</definedName>
    <definedName name="solver_msl" localSheetId="51" hidden="1">2</definedName>
    <definedName name="solver_msl" localSheetId="52" hidden="1">2</definedName>
    <definedName name="solver_msl" localSheetId="8" hidden="1">2</definedName>
    <definedName name="solver_msl" localSheetId="53" hidden="1">2</definedName>
    <definedName name="solver_msl" localSheetId="9" hidden="1">2</definedName>
    <definedName name="solver_msl" localSheetId="10" hidden="1">2</definedName>
    <definedName name="solver_msl" localSheetId="11" hidden="1">2</definedName>
    <definedName name="solver_msl" localSheetId="12" hidden="1">2</definedName>
    <definedName name="solver_msl" localSheetId="0" hidden="1">2</definedName>
    <definedName name="solver_neg" localSheetId="4" hidden="1">1</definedName>
    <definedName name="solver_neg" localSheetId="13" hidden="1">1</definedName>
    <definedName name="solver_neg" localSheetId="14" hidden="1">1</definedName>
    <definedName name="solver_neg" localSheetId="15" hidden="1">1</definedName>
    <definedName name="solver_neg" localSheetId="16" hidden="1">1</definedName>
    <definedName name="solver_neg" localSheetId="17" hidden="1">1</definedName>
    <definedName name="solver_neg" localSheetId="18" hidden="1">1</definedName>
    <definedName name="solver_neg" localSheetId="19" hidden="1">1</definedName>
    <definedName name="solver_neg" localSheetId="20" hidden="1">1</definedName>
    <definedName name="solver_neg" localSheetId="21" hidden="1">1</definedName>
    <definedName name="solver_neg" localSheetId="22" hidden="1">1</definedName>
    <definedName name="solver_neg" localSheetId="5" hidden="1">1</definedName>
    <definedName name="solver_neg" localSheetId="23" hidden="1">1</definedName>
    <definedName name="solver_neg" localSheetId="24" hidden="1">1</definedName>
    <definedName name="solver_neg" localSheetId="25" hidden="1">1</definedName>
    <definedName name="solver_neg" localSheetId="26" hidden="1">1</definedName>
    <definedName name="solver_neg" localSheetId="27" hidden="1">1</definedName>
    <definedName name="solver_neg" localSheetId="28" hidden="1">1</definedName>
    <definedName name="solver_neg" localSheetId="29" hidden="1">1</definedName>
    <definedName name="solver_neg" localSheetId="30" hidden="1">1</definedName>
    <definedName name="solver_neg" localSheetId="31" hidden="1">1</definedName>
    <definedName name="solver_neg" localSheetId="32" hidden="1">1</definedName>
    <definedName name="solver_neg" localSheetId="6" hidden="1">1</definedName>
    <definedName name="solver_neg" localSheetId="33" hidden="1">1</definedName>
    <definedName name="solver_neg" localSheetId="34" hidden="1">1</definedName>
    <definedName name="solver_neg" localSheetId="35" hidden="1">1</definedName>
    <definedName name="solver_neg" localSheetId="36" hidden="1">1</definedName>
    <definedName name="solver_neg" localSheetId="37" hidden="1">1</definedName>
    <definedName name="solver_neg" localSheetId="38" hidden="1">1</definedName>
    <definedName name="solver_neg" localSheetId="39" hidden="1">1</definedName>
    <definedName name="solver_neg" localSheetId="40" hidden="1">1</definedName>
    <definedName name="solver_neg" localSheetId="41" hidden="1">1</definedName>
    <definedName name="solver_neg" localSheetId="42" hidden="1">1</definedName>
    <definedName name="solver_neg" localSheetId="7" hidden="1">1</definedName>
    <definedName name="solver_neg" localSheetId="43" hidden="1">1</definedName>
    <definedName name="solver_neg" localSheetId="44" hidden="1">1</definedName>
    <definedName name="solver_neg" localSheetId="45" hidden="1">1</definedName>
    <definedName name="solver_neg" localSheetId="46" hidden="1">1</definedName>
    <definedName name="solver_neg" localSheetId="47" hidden="1">1</definedName>
    <definedName name="solver_neg" localSheetId="48" hidden="1">1</definedName>
    <definedName name="solver_neg" localSheetId="49" hidden="1">1</definedName>
    <definedName name="solver_neg" localSheetId="50" hidden="1">1</definedName>
    <definedName name="solver_neg" localSheetId="51" hidden="1">1</definedName>
    <definedName name="solver_neg" localSheetId="52" hidden="1">1</definedName>
    <definedName name="solver_neg" localSheetId="8" hidden="1">1</definedName>
    <definedName name="solver_neg" localSheetId="53" hidden="1">1</definedName>
    <definedName name="solver_neg" localSheetId="9" hidden="1">1</definedName>
    <definedName name="solver_neg" localSheetId="10" hidden="1">1</definedName>
    <definedName name="solver_neg" localSheetId="11" hidden="1">1</definedName>
    <definedName name="solver_neg" localSheetId="12" hidden="1">1</definedName>
    <definedName name="solver_neg" localSheetId="0" hidden="1">1</definedName>
    <definedName name="solver_nod" localSheetId="4" hidden="1">2147483647</definedName>
    <definedName name="solver_nod" localSheetId="13" hidden="1">2147483647</definedName>
    <definedName name="solver_nod" localSheetId="14" hidden="1">2147483647</definedName>
    <definedName name="solver_nod" localSheetId="15" hidden="1">2147483647</definedName>
    <definedName name="solver_nod" localSheetId="16" hidden="1">2147483647</definedName>
    <definedName name="solver_nod" localSheetId="17" hidden="1">2147483647</definedName>
    <definedName name="solver_nod" localSheetId="18" hidden="1">2147483647</definedName>
    <definedName name="solver_nod" localSheetId="19" hidden="1">2147483647</definedName>
    <definedName name="solver_nod" localSheetId="20" hidden="1">2147483647</definedName>
    <definedName name="solver_nod" localSheetId="21" hidden="1">2147483647</definedName>
    <definedName name="solver_nod" localSheetId="22" hidden="1">2147483647</definedName>
    <definedName name="solver_nod" localSheetId="5" hidden="1">2147483647</definedName>
    <definedName name="solver_nod" localSheetId="23" hidden="1">2147483647</definedName>
    <definedName name="solver_nod" localSheetId="24" hidden="1">2147483647</definedName>
    <definedName name="solver_nod" localSheetId="25" hidden="1">2147483647</definedName>
    <definedName name="solver_nod" localSheetId="26" hidden="1">2147483647</definedName>
    <definedName name="solver_nod" localSheetId="27" hidden="1">2147483647</definedName>
    <definedName name="solver_nod" localSheetId="28" hidden="1">2147483647</definedName>
    <definedName name="solver_nod" localSheetId="29" hidden="1">2147483647</definedName>
    <definedName name="solver_nod" localSheetId="30" hidden="1">2147483647</definedName>
    <definedName name="solver_nod" localSheetId="31" hidden="1">2147483647</definedName>
    <definedName name="solver_nod" localSheetId="32" hidden="1">2147483647</definedName>
    <definedName name="solver_nod" localSheetId="6" hidden="1">2147483647</definedName>
    <definedName name="solver_nod" localSheetId="33" hidden="1">2147483647</definedName>
    <definedName name="solver_nod" localSheetId="34" hidden="1">2147483647</definedName>
    <definedName name="solver_nod" localSheetId="35" hidden="1">2147483647</definedName>
    <definedName name="solver_nod" localSheetId="36" hidden="1">2147483647</definedName>
    <definedName name="solver_nod" localSheetId="37" hidden="1">2147483647</definedName>
    <definedName name="solver_nod" localSheetId="38" hidden="1">2147483647</definedName>
    <definedName name="solver_nod" localSheetId="39" hidden="1">2147483647</definedName>
    <definedName name="solver_nod" localSheetId="40" hidden="1">2147483647</definedName>
    <definedName name="solver_nod" localSheetId="41" hidden="1">2147483647</definedName>
    <definedName name="solver_nod" localSheetId="42" hidden="1">2147483647</definedName>
    <definedName name="solver_nod" localSheetId="7" hidden="1">2147483647</definedName>
    <definedName name="solver_nod" localSheetId="43" hidden="1">2147483647</definedName>
    <definedName name="solver_nod" localSheetId="44" hidden="1">2147483647</definedName>
    <definedName name="solver_nod" localSheetId="45" hidden="1">2147483647</definedName>
    <definedName name="solver_nod" localSheetId="46" hidden="1">2147483647</definedName>
    <definedName name="solver_nod" localSheetId="47" hidden="1">2147483647</definedName>
    <definedName name="solver_nod" localSheetId="48" hidden="1">2147483647</definedName>
    <definedName name="solver_nod" localSheetId="49" hidden="1">2147483647</definedName>
    <definedName name="solver_nod" localSheetId="50" hidden="1">2147483647</definedName>
    <definedName name="solver_nod" localSheetId="51" hidden="1">2147483647</definedName>
    <definedName name="solver_nod" localSheetId="52" hidden="1">2147483647</definedName>
    <definedName name="solver_nod" localSheetId="8" hidden="1">2147483647</definedName>
    <definedName name="solver_nod" localSheetId="53" hidden="1">2147483647</definedName>
    <definedName name="solver_nod" localSheetId="9" hidden="1">2147483647</definedName>
    <definedName name="solver_nod" localSheetId="10" hidden="1">2147483647</definedName>
    <definedName name="solver_nod" localSheetId="11" hidden="1">2147483647</definedName>
    <definedName name="solver_nod" localSheetId="12" hidden="1">2147483647</definedName>
    <definedName name="solver_nod" localSheetId="0" hidden="1">2147483647</definedName>
    <definedName name="solver_num" localSheetId="4" hidden="1">1</definedName>
    <definedName name="solver_num" localSheetId="13" hidden="1">1</definedName>
    <definedName name="solver_num" localSheetId="14" hidden="1">1</definedName>
    <definedName name="solver_num" localSheetId="15" hidden="1">1</definedName>
    <definedName name="solver_num" localSheetId="16" hidden="1">1</definedName>
    <definedName name="solver_num" localSheetId="17" hidden="1">1</definedName>
    <definedName name="solver_num" localSheetId="18" hidden="1">1</definedName>
    <definedName name="solver_num" localSheetId="19" hidden="1">1</definedName>
    <definedName name="solver_num" localSheetId="20" hidden="1">1</definedName>
    <definedName name="solver_num" localSheetId="21" hidden="1">1</definedName>
    <definedName name="solver_num" localSheetId="22" hidden="1">1</definedName>
    <definedName name="solver_num" localSheetId="5" hidden="1">1</definedName>
    <definedName name="solver_num" localSheetId="23" hidden="1">1</definedName>
    <definedName name="solver_num" localSheetId="24" hidden="1">1</definedName>
    <definedName name="solver_num" localSheetId="25" hidden="1">1</definedName>
    <definedName name="solver_num" localSheetId="26" hidden="1">1</definedName>
    <definedName name="solver_num" localSheetId="27" hidden="1">1</definedName>
    <definedName name="solver_num" localSheetId="28" hidden="1">1</definedName>
    <definedName name="solver_num" localSheetId="29" hidden="1">1</definedName>
    <definedName name="solver_num" localSheetId="30" hidden="1">1</definedName>
    <definedName name="solver_num" localSheetId="31" hidden="1">1</definedName>
    <definedName name="solver_num" localSheetId="32" hidden="1">1</definedName>
    <definedName name="solver_num" localSheetId="6" hidden="1">1</definedName>
    <definedName name="solver_num" localSheetId="33" hidden="1">1</definedName>
    <definedName name="solver_num" localSheetId="34" hidden="1">1</definedName>
    <definedName name="solver_num" localSheetId="35" hidden="1">1</definedName>
    <definedName name="solver_num" localSheetId="36" hidden="1">1</definedName>
    <definedName name="solver_num" localSheetId="37" hidden="1">1</definedName>
    <definedName name="solver_num" localSheetId="38" hidden="1">1</definedName>
    <definedName name="solver_num" localSheetId="39" hidden="1">1</definedName>
    <definedName name="solver_num" localSheetId="40" hidden="1">1</definedName>
    <definedName name="solver_num" localSheetId="41" hidden="1">1</definedName>
    <definedName name="solver_num" localSheetId="42" hidden="1">1</definedName>
    <definedName name="solver_num" localSheetId="7" hidden="1">1</definedName>
    <definedName name="solver_num" localSheetId="43" hidden="1">1</definedName>
    <definedName name="solver_num" localSheetId="44" hidden="1">1</definedName>
    <definedName name="solver_num" localSheetId="45" hidden="1">1</definedName>
    <definedName name="solver_num" localSheetId="46" hidden="1">1</definedName>
    <definedName name="solver_num" localSheetId="47" hidden="1">1</definedName>
    <definedName name="solver_num" localSheetId="48" hidden="1">1</definedName>
    <definedName name="solver_num" localSheetId="49" hidden="1">1</definedName>
    <definedName name="solver_num" localSheetId="50" hidden="1">1</definedName>
    <definedName name="solver_num" localSheetId="51" hidden="1">1</definedName>
    <definedName name="solver_num" localSheetId="52" hidden="1">1</definedName>
    <definedName name="solver_num" localSheetId="8" hidden="1">1</definedName>
    <definedName name="solver_num" localSheetId="53" hidden="1">1</definedName>
    <definedName name="solver_num" localSheetId="9" hidden="1">1</definedName>
    <definedName name="solver_num" localSheetId="10" hidden="1">1</definedName>
    <definedName name="solver_num" localSheetId="11" hidden="1">1</definedName>
    <definedName name="solver_num" localSheetId="12" hidden="1">1</definedName>
    <definedName name="solver_num" localSheetId="0" hidden="1">1</definedName>
    <definedName name="solver_nwt" localSheetId="4" hidden="1">1</definedName>
    <definedName name="solver_nwt" localSheetId="13" hidden="1">1</definedName>
    <definedName name="solver_nwt" localSheetId="14" hidden="1">1</definedName>
    <definedName name="solver_nwt" localSheetId="15" hidden="1">1</definedName>
    <definedName name="solver_nwt" localSheetId="16" hidden="1">1</definedName>
    <definedName name="solver_nwt" localSheetId="17" hidden="1">1</definedName>
    <definedName name="solver_nwt" localSheetId="18" hidden="1">1</definedName>
    <definedName name="solver_nwt" localSheetId="19" hidden="1">1</definedName>
    <definedName name="solver_nwt" localSheetId="20" hidden="1">1</definedName>
    <definedName name="solver_nwt" localSheetId="21" hidden="1">1</definedName>
    <definedName name="solver_nwt" localSheetId="22" hidden="1">1</definedName>
    <definedName name="solver_nwt" localSheetId="5" hidden="1">1</definedName>
    <definedName name="solver_nwt" localSheetId="23" hidden="1">1</definedName>
    <definedName name="solver_nwt" localSheetId="24" hidden="1">1</definedName>
    <definedName name="solver_nwt" localSheetId="25" hidden="1">1</definedName>
    <definedName name="solver_nwt" localSheetId="26" hidden="1">1</definedName>
    <definedName name="solver_nwt" localSheetId="27" hidden="1">1</definedName>
    <definedName name="solver_nwt" localSheetId="28" hidden="1">1</definedName>
    <definedName name="solver_nwt" localSheetId="29" hidden="1">1</definedName>
    <definedName name="solver_nwt" localSheetId="30" hidden="1">1</definedName>
    <definedName name="solver_nwt" localSheetId="31" hidden="1">1</definedName>
    <definedName name="solver_nwt" localSheetId="32" hidden="1">1</definedName>
    <definedName name="solver_nwt" localSheetId="6" hidden="1">1</definedName>
    <definedName name="solver_nwt" localSheetId="33" hidden="1">1</definedName>
    <definedName name="solver_nwt" localSheetId="34" hidden="1">1</definedName>
    <definedName name="solver_nwt" localSheetId="35" hidden="1">1</definedName>
    <definedName name="solver_nwt" localSheetId="36" hidden="1">1</definedName>
    <definedName name="solver_nwt" localSheetId="37" hidden="1">1</definedName>
    <definedName name="solver_nwt" localSheetId="38" hidden="1">1</definedName>
    <definedName name="solver_nwt" localSheetId="39" hidden="1">1</definedName>
    <definedName name="solver_nwt" localSheetId="40" hidden="1">1</definedName>
    <definedName name="solver_nwt" localSheetId="41" hidden="1">1</definedName>
    <definedName name="solver_nwt" localSheetId="42" hidden="1">1</definedName>
    <definedName name="solver_nwt" localSheetId="7" hidden="1">1</definedName>
    <definedName name="solver_nwt" localSheetId="43" hidden="1">1</definedName>
    <definedName name="solver_nwt" localSheetId="44" hidden="1">1</definedName>
    <definedName name="solver_nwt" localSheetId="45" hidden="1">1</definedName>
    <definedName name="solver_nwt" localSheetId="46" hidden="1">1</definedName>
    <definedName name="solver_nwt" localSheetId="47" hidden="1">1</definedName>
    <definedName name="solver_nwt" localSheetId="48" hidden="1">1</definedName>
    <definedName name="solver_nwt" localSheetId="49" hidden="1">1</definedName>
    <definedName name="solver_nwt" localSheetId="50" hidden="1">1</definedName>
    <definedName name="solver_nwt" localSheetId="51" hidden="1">1</definedName>
    <definedName name="solver_nwt" localSheetId="52" hidden="1">1</definedName>
    <definedName name="solver_nwt" localSheetId="8" hidden="1">1</definedName>
    <definedName name="solver_nwt" localSheetId="53" hidden="1">1</definedName>
    <definedName name="solver_nwt" localSheetId="9" hidden="1">1</definedName>
    <definedName name="solver_nwt" localSheetId="10" hidden="1">1</definedName>
    <definedName name="solver_nwt" localSheetId="11" hidden="1">1</definedName>
    <definedName name="solver_nwt" localSheetId="12" hidden="1">1</definedName>
    <definedName name="solver_nwt" localSheetId="0" hidden="1">1</definedName>
    <definedName name="solver_opt" localSheetId="4" hidden="1">'1'!$B$7</definedName>
    <definedName name="solver_opt" localSheetId="13" hidden="1">'10'!$B$7</definedName>
    <definedName name="solver_opt" localSheetId="14" hidden="1">'11'!$B$7</definedName>
    <definedName name="solver_opt" localSheetId="15" hidden="1">'12'!$B$7</definedName>
    <definedName name="solver_opt" localSheetId="16" hidden="1">'13'!$B$7</definedName>
    <definedName name="solver_opt" localSheetId="17" hidden="1">'14'!$B$7</definedName>
    <definedName name="solver_opt" localSheetId="18" hidden="1">'15'!$B$7</definedName>
    <definedName name="solver_opt" localSheetId="19" hidden="1">'16'!$B$7</definedName>
    <definedName name="solver_opt" localSheetId="20" hidden="1">'17'!$B$7</definedName>
    <definedName name="solver_opt" localSheetId="21" hidden="1">'18'!$B$7</definedName>
    <definedName name="solver_opt" localSheetId="22" hidden="1">'19'!$B$7</definedName>
    <definedName name="solver_opt" localSheetId="5" hidden="1">'2'!$B$7</definedName>
    <definedName name="solver_opt" localSheetId="23" hidden="1">'20'!$B$7</definedName>
    <definedName name="solver_opt" localSheetId="24" hidden="1">'21'!$B$7</definedName>
    <definedName name="solver_opt" localSheetId="25" hidden="1">'22'!$B$7</definedName>
    <definedName name="solver_opt" localSheetId="26" hidden="1">'23'!$B$7</definedName>
    <definedName name="solver_opt" localSheetId="27" hidden="1">'24'!$B$7</definedName>
    <definedName name="solver_opt" localSheetId="28" hidden="1">'25'!$B$7</definedName>
    <definedName name="solver_opt" localSheetId="29" hidden="1">'26'!$B$7</definedName>
    <definedName name="solver_opt" localSheetId="30" hidden="1">'27'!$B$7</definedName>
    <definedName name="solver_opt" localSheetId="31" hidden="1">'28'!$B$7</definedName>
    <definedName name="solver_opt" localSheetId="32" hidden="1">'29'!$B$7</definedName>
    <definedName name="solver_opt" localSheetId="6" hidden="1">'3'!$B$7</definedName>
    <definedName name="solver_opt" localSheetId="33" hidden="1">'30'!$B$7</definedName>
    <definedName name="solver_opt" localSheetId="34" hidden="1">'31'!$B$7</definedName>
    <definedName name="solver_opt" localSheetId="35" hidden="1">'32'!$B$7</definedName>
    <definedName name="solver_opt" localSheetId="36" hidden="1">'33'!$B$7</definedName>
    <definedName name="solver_opt" localSheetId="37" hidden="1">'34'!$B$7</definedName>
    <definedName name="solver_opt" localSheetId="38" hidden="1">'35'!$B$7</definedName>
    <definedName name="solver_opt" localSheetId="39" hidden="1">'36'!$B$7</definedName>
    <definedName name="solver_opt" localSheetId="40" hidden="1">'37'!$B$7</definedName>
    <definedName name="solver_opt" localSheetId="41" hidden="1">'38'!$B$7</definedName>
    <definedName name="solver_opt" localSheetId="42" hidden="1">'39'!$B$7</definedName>
    <definedName name="solver_opt" localSheetId="7" hidden="1">'4'!$B$7</definedName>
    <definedName name="solver_opt" localSheetId="43" hidden="1">'40'!$B$7</definedName>
    <definedName name="solver_opt" localSheetId="44" hidden="1">'41'!$B$7</definedName>
    <definedName name="solver_opt" localSheetId="45" hidden="1">'42'!$B$7</definedName>
    <definedName name="solver_opt" localSheetId="46" hidden="1">'43'!$B$7</definedName>
    <definedName name="solver_opt" localSheetId="47" hidden="1">'44'!$B$7</definedName>
    <definedName name="solver_opt" localSheetId="48" hidden="1">'45'!$B$7</definedName>
    <definedName name="solver_opt" localSheetId="49" hidden="1">'46'!$B$7</definedName>
    <definedName name="solver_opt" localSheetId="50" hidden="1">'47'!$B$7</definedName>
    <definedName name="solver_opt" localSheetId="51" hidden="1">'48'!$B$7</definedName>
    <definedName name="solver_opt" localSheetId="52" hidden="1">'49'!$B$7</definedName>
    <definedName name="solver_opt" localSheetId="8" hidden="1">'5'!$B$7</definedName>
    <definedName name="solver_opt" localSheetId="53" hidden="1">'50'!$B$7</definedName>
    <definedName name="solver_opt" localSheetId="9" hidden="1">'6'!$B$7</definedName>
    <definedName name="solver_opt" localSheetId="10" hidden="1">'7'!$B$7</definedName>
    <definedName name="solver_opt" localSheetId="11" hidden="1">'8'!$B$7</definedName>
    <definedName name="solver_opt" localSheetId="12" hidden="1">'9'!$B$7</definedName>
    <definedName name="solver_opt" localSheetId="0" hidden="1">'Reference Recipe'!$B$7</definedName>
    <definedName name="solver_pre" localSheetId="4" hidden="1">0.000001</definedName>
    <definedName name="solver_pre" localSheetId="13" hidden="1">0.000001</definedName>
    <definedName name="solver_pre" localSheetId="14" hidden="1">0.000001</definedName>
    <definedName name="solver_pre" localSheetId="15" hidden="1">0.000001</definedName>
    <definedName name="solver_pre" localSheetId="16" hidden="1">0.000001</definedName>
    <definedName name="solver_pre" localSheetId="17" hidden="1">0.000001</definedName>
    <definedName name="solver_pre" localSheetId="18" hidden="1">0.000001</definedName>
    <definedName name="solver_pre" localSheetId="19" hidden="1">0.000001</definedName>
    <definedName name="solver_pre" localSheetId="20" hidden="1">0.000001</definedName>
    <definedName name="solver_pre" localSheetId="21" hidden="1">0.000001</definedName>
    <definedName name="solver_pre" localSheetId="22" hidden="1">0.000001</definedName>
    <definedName name="solver_pre" localSheetId="5" hidden="1">0.000001</definedName>
    <definedName name="solver_pre" localSheetId="23" hidden="1">0.000001</definedName>
    <definedName name="solver_pre" localSheetId="24" hidden="1">0.000001</definedName>
    <definedName name="solver_pre" localSheetId="25" hidden="1">0.000001</definedName>
    <definedName name="solver_pre" localSheetId="26" hidden="1">0.000001</definedName>
    <definedName name="solver_pre" localSheetId="27" hidden="1">0.000001</definedName>
    <definedName name="solver_pre" localSheetId="28" hidden="1">0.000001</definedName>
    <definedName name="solver_pre" localSheetId="29" hidden="1">0.000001</definedName>
    <definedName name="solver_pre" localSheetId="30" hidden="1">0.000001</definedName>
    <definedName name="solver_pre" localSheetId="31" hidden="1">0.000001</definedName>
    <definedName name="solver_pre" localSheetId="32" hidden="1">0.000001</definedName>
    <definedName name="solver_pre" localSheetId="6" hidden="1">0.000001</definedName>
    <definedName name="solver_pre" localSheetId="33" hidden="1">0.000001</definedName>
    <definedName name="solver_pre" localSheetId="34" hidden="1">0.000001</definedName>
    <definedName name="solver_pre" localSheetId="35" hidden="1">0.000001</definedName>
    <definedName name="solver_pre" localSheetId="36" hidden="1">0.000001</definedName>
    <definedName name="solver_pre" localSheetId="37" hidden="1">0.000001</definedName>
    <definedName name="solver_pre" localSheetId="38" hidden="1">0.000001</definedName>
    <definedName name="solver_pre" localSheetId="39" hidden="1">0.000001</definedName>
    <definedName name="solver_pre" localSheetId="40" hidden="1">0.000001</definedName>
    <definedName name="solver_pre" localSheetId="41" hidden="1">0.000001</definedName>
    <definedName name="solver_pre" localSheetId="42" hidden="1">0.000001</definedName>
    <definedName name="solver_pre" localSheetId="7" hidden="1">0.000001</definedName>
    <definedName name="solver_pre" localSheetId="43" hidden="1">0.000001</definedName>
    <definedName name="solver_pre" localSheetId="44" hidden="1">0.000001</definedName>
    <definedName name="solver_pre" localSheetId="45" hidden="1">0.000001</definedName>
    <definedName name="solver_pre" localSheetId="46" hidden="1">0.000001</definedName>
    <definedName name="solver_pre" localSheetId="47" hidden="1">0.000001</definedName>
    <definedName name="solver_pre" localSheetId="48" hidden="1">0.000001</definedName>
    <definedName name="solver_pre" localSheetId="49" hidden="1">0.000001</definedName>
    <definedName name="solver_pre" localSheetId="50" hidden="1">0.000001</definedName>
    <definedName name="solver_pre" localSheetId="51" hidden="1">0.000001</definedName>
    <definedName name="solver_pre" localSheetId="52" hidden="1">0.000001</definedName>
    <definedName name="solver_pre" localSheetId="8" hidden="1">0.000001</definedName>
    <definedName name="solver_pre" localSheetId="53" hidden="1">0.000001</definedName>
    <definedName name="solver_pre" localSheetId="9" hidden="1">0.000001</definedName>
    <definedName name="solver_pre" localSheetId="10" hidden="1">0.000001</definedName>
    <definedName name="solver_pre" localSheetId="11" hidden="1">0.000001</definedName>
    <definedName name="solver_pre" localSheetId="12" hidden="1">0.000001</definedName>
    <definedName name="solver_pre" localSheetId="0" hidden="1">0.000001</definedName>
    <definedName name="solver_rbv" localSheetId="4" hidden="1">2</definedName>
    <definedName name="solver_rbv" localSheetId="13" hidden="1">2</definedName>
    <definedName name="solver_rbv" localSheetId="14" hidden="1">2</definedName>
    <definedName name="solver_rbv" localSheetId="15" hidden="1">2</definedName>
    <definedName name="solver_rbv" localSheetId="16" hidden="1">2</definedName>
    <definedName name="solver_rbv" localSheetId="17" hidden="1">2</definedName>
    <definedName name="solver_rbv" localSheetId="18" hidden="1">2</definedName>
    <definedName name="solver_rbv" localSheetId="19" hidden="1">2</definedName>
    <definedName name="solver_rbv" localSheetId="20" hidden="1">2</definedName>
    <definedName name="solver_rbv" localSheetId="21" hidden="1">2</definedName>
    <definedName name="solver_rbv" localSheetId="22" hidden="1">2</definedName>
    <definedName name="solver_rbv" localSheetId="5" hidden="1">2</definedName>
    <definedName name="solver_rbv" localSheetId="23" hidden="1">2</definedName>
    <definedName name="solver_rbv" localSheetId="24" hidden="1">2</definedName>
    <definedName name="solver_rbv" localSheetId="25" hidden="1">2</definedName>
    <definedName name="solver_rbv" localSheetId="26" hidden="1">2</definedName>
    <definedName name="solver_rbv" localSheetId="27" hidden="1">2</definedName>
    <definedName name="solver_rbv" localSheetId="28" hidden="1">2</definedName>
    <definedName name="solver_rbv" localSheetId="29" hidden="1">2</definedName>
    <definedName name="solver_rbv" localSheetId="30" hidden="1">2</definedName>
    <definedName name="solver_rbv" localSheetId="31" hidden="1">2</definedName>
    <definedName name="solver_rbv" localSheetId="32" hidden="1">2</definedName>
    <definedName name="solver_rbv" localSheetId="6" hidden="1">2</definedName>
    <definedName name="solver_rbv" localSheetId="33" hidden="1">2</definedName>
    <definedName name="solver_rbv" localSheetId="34" hidden="1">2</definedName>
    <definedName name="solver_rbv" localSheetId="35" hidden="1">2</definedName>
    <definedName name="solver_rbv" localSheetId="36" hidden="1">2</definedName>
    <definedName name="solver_rbv" localSheetId="37" hidden="1">2</definedName>
    <definedName name="solver_rbv" localSheetId="38" hidden="1">2</definedName>
    <definedName name="solver_rbv" localSheetId="39" hidden="1">2</definedName>
    <definedName name="solver_rbv" localSheetId="40" hidden="1">2</definedName>
    <definedName name="solver_rbv" localSheetId="41" hidden="1">2</definedName>
    <definedName name="solver_rbv" localSheetId="42" hidden="1">2</definedName>
    <definedName name="solver_rbv" localSheetId="7" hidden="1">2</definedName>
    <definedName name="solver_rbv" localSheetId="43" hidden="1">2</definedName>
    <definedName name="solver_rbv" localSheetId="44" hidden="1">2</definedName>
    <definedName name="solver_rbv" localSheetId="45" hidden="1">2</definedName>
    <definedName name="solver_rbv" localSheetId="46" hidden="1">2</definedName>
    <definedName name="solver_rbv" localSheetId="47" hidden="1">2</definedName>
    <definedName name="solver_rbv" localSheetId="48" hidden="1">2</definedName>
    <definedName name="solver_rbv" localSheetId="49" hidden="1">2</definedName>
    <definedName name="solver_rbv" localSheetId="50" hidden="1">2</definedName>
    <definedName name="solver_rbv" localSheetId="51" hidden="1">2</definedName>
    <definedName name="solver_rbv" localSheetId="52" hidden="1">2</definedName>
    <definedName name="solver_rbv" localSheetId="8" hidden="1">2</definedName>
    <definedName name="solver_rbv" localSheetId="53" hidden="1">2</definedName>
    <definedName name="solver_rbv" localSheetId="9" hidden="1">2</definedName>
    <definedName name="solver_rbv" localSheetId="10" hidden="1">2</definedName>
    <definedName name="solver_rbv" localSheetId="11" hidden="1">2</definedName>
    <definedName name="solver_rbv" localSheetId="12" hidden="1">2</definedName>
    <definedName name="solver_rbv" localSheetId="0" hidden="1">2</definedName>
    <definedName name="solver_rel1" localSheetId="4" hidden="1">2</definedName>
    <definedName name="solver_rel1" localSheetId="13" hidden="1">2</definedName>
    <definedName name="solver_rel1" localSheetId="14" hidden="1">2</definedName>
    <definedName name="solver_rel1" localSheetId="15" hidden="1">2</definedName>
    <definedName name="solver_rel1" localSheetId="16" hidden="1">2</definedName>
    <definedName name="solver_rel1" localSheetId="17" hidden="1">2</definedName>
    <definedName name="solver_rel1" localSheetId="18" hidden="1">2</definedName>
    <definedName name="solver_rel1" localSheetId="19" hidden="1">2</definedName>
    <definedName name="solver_rel1" localSheetId="20" hidden="1">2</definedName>
    <definedName name="solver_rel1" localSheetId="21" hidden="1">2</definedName>
    <definedName name="solver_rel1" localSheetId="22" hidden="1">2</definedName>
    <definedName name="solver_rel1" localSheetId="5" hidden="1">2</definedName>
    <definedName name="solver_rel1" localSheetId="23" hidden="1">2</definedName>
    <definedName name="solver_rel1" localSheetId="24" hidden="1">2</definedName>
    <definedName name="solver_rel1" localSheetId="25" hidden="1">2</definedName>
    <definedName name="solver_rel1" localSheetId="26" hidden="1">2</definedName>
    <definedName name="solver_rel1" localSheetId="27" hidden="1">2</definedName>
    <definedName name="solver_rel1" localSheetId="28" hidden="1">2</definedName>
    <definedName name="solver_rel1" localSheetId="29" hidden="1">2</definedName>
    <definedName name="solver_rel1" localSheetId="30" hidden="1">2</definedName>
    <definedName name="solver_rel1" localSheetId="31" hidden="1">2</definedName>
    <definedName name="solver_rel1" localSheetId="32" hidden="1">2</definedName>
    <definedName name="solver_rel1" localSheetId="6" hidden="1">2</definedName>
    <definedName name="solver_rel1" localSheetId="33" hidden="1">2</definedName>
    <definedName name="solver_rel1" localSheetId="34" hidden="1">2</definedName>
    <definedName name="solver_rel1" localSheetId="35" hidden="1">2</definedName>
    <definedName name="solver_rel1" localSheetId="36" hidden="1">2</definedName>
    <definedName name="solver_rel1" localSheetId="37" hidden="1">2</definedName>
    <definedName name="solver_rel1" localSheetId="38" hidden="1">2</definedName>
    <definedName name="solver_rel1" localSheetId="39" hidden="1">2</definedName>
    <definedName name="solver_rel1" localSheetId="40" hidden="1">2</definedName>
    <definedName name="solver_rel1" localSheetId="41" hidden="1">2</definedName>
    <definedName name="solver_rel1" localSheetId="42" hidden="1">2</definedName>
    <definedName name="solver_rel1" localSheetId="7" hidden="1">2</definedName>
    <definedName name="solver_rel1" localSheetId="43" hidden="1">2</definedName>
    <definedName name="solver_rel1" localSheetId="44" hidden="1">2</definedName>
    <definedName name="solver_rel1" localSheetId="45" hidden="1">2</definedName>
    <definedName name="solver_rel1" localSheetId="46" hidden="1">2</definedName>
    <definedName name="solver_rel1" localSheetId="47" hidden="1">2</definedName>
    <definedName name="solver_rel1" localSheetId="48" hidden="1">2</definedName>
    <definedName name="solver_rel1" localSheetId="49" hidden="1">2</definedName>
    <definedName name="solver_rel1" localSheetId="50" hidden="1">2</definedName>
    <definedName name="solver_rel1" localSheetId="51" hidden="1">2</definedName>
    <definedName name="solver_rel1" localSheetId="52" hidden="1">2</definedName>
    <definedName name="solver_rel1" localSheetId="8" hidden="1">2</definedName>
    <definedName name="solver_rel1" localSheetId="53" hidden="1">2</definedName>
    <definedName name="solver_rel1" localSheetId="9" hidden="1">2</definedName>
    <definedName name="solver_rel1" localSheetId="10" hidden="1">2</definedName>
    <definedName name="solver_rel1" localSheetId="11" hidden="1">2</definedName>
    <definedName name="solver_rel1" localSheetId="12" hidden="1">2</definedName>
    <definedName name="solver_rel1" localSheetId="0" hidden="1">2</definedName>
    <definedName name="solver_rhs1" localSheetId="4" hidden="1">0.2</definedName>
    <definedName name="solver_rhs1" localSheetId="13" hidden="1">0.2</definedName>
    <definedName name="solver_rhs1" localSheetId="14" hidden="1">0.2</definedName>
    <definedName name="solver_rhs1" localSheetId="15" hidden="1">0.2</definedName>
    <definedName name="solver_rhs1" localSheetId="16" hidden="1">0.2</definedName>
    <definedName name="solver_rhs1" localSheetId="17" hidden="1">0.2</definedName>
    <definedName name="solver_rhs1" localSheetId="18" hidden="1">0.2</definedName>
    <definedName name="solver_rhs1" localSheetId="19" hidden="1">0.2</definedName>
    <definedName name="solver_rhs1" localSheetId="20" hidden="1">0.2</definedName>
    <definedName name="solver_rhs1" localSheetId="21" hidden="1">0.2</definedName>
    <definedName name="solver_rhs1" localSheetId="22" hidden="1">0.2</definedName>
    <definedName name="solver_rhs1" localSheetId="5" hidden="1">0.2</definedName>
    <definedName name="solver_rhs1" localSheetId="23" hidden="1">0.2</definedName>
    <definedName name="solver_rhs1" localSheetId="24" hidden="1">0.2</definedName>
    <definedName name="solver_rhs1" localSheetId="25" hidden="1">0.2</definedName>
    <definedName name="solver_rhs1" localSheetId="26" hidden="1">0.2</definedName>
    <definedName name="solver_rhs1" localSheetId="27" hidden="1">0.2</definedName>
    <definedName name="solver_rhs1" localSheetId="28" hidden="1">0.2</definedName>
    <definedName name="solver_rhs1" localSheetId="29" hidden="1">0.2</definedName>
    <definedName name="solver_rhs1" localSheetId="30" hidden="1">0.2</definedName>
    <definedName name="solver_rhs1" localSheetId="31" hidden="1">0.2</definedName>
    <definedName name="solver_rhs1" localSheetId="32" hidden="1">0.2</definedName>
    <definedName name="solver_rhs1" localSheetId="6" hidden="1">0.2</definedName>
    <definedName name="solver_rhs1" localSheetId="33" hidden="1">0.2</definedName>
    <definedName name="solver_rhs1" localSheetId="34" hidden="1">0.2</definedName>
    <definedName name="solver_rhs1" localSheetId="35" hidden="1">0.2</definedName>
    <definedName name="solver_rhs1" localSheetId="36" hidden="1">0.2</definedName>
    <definedName name="solver_rhs1" localSheetId="37" hidden="1">0.2</definedName>
    <definedName name="solver_rhs1" localSheetId="38" hidden="1">0.2</definedName>
    <definedName name="solver_rhs1" localSheetId="39" hidden="1">0.2</definedName>
    <definedName name="solver_rhs1" localSheetId="40" hidden="1">0.2</definedName>
    <definedName name="solver_rhs1" localSheetId="41" hidden="1">0.2</definedName>
    <definedName name="solver_rhs1" localSheetId="42" hidden="1">0.2</definedName>
    <definedName name="solver_rhs1" localSheetId="7" hidden="1">0.2</definedName>
    <definedName name="solver_rhs1" localSheetId="43" hidden="1">0.2</definedName>
    <definedName name="solver_rhs1" localSheetId="44" hidden="1">0.2</definedName>
    <definedName name="solver_rhs1" localSheetId="45" hidden="1">0.2</definedName>
    <definedName name="solver_rhs1" localSheetId="46" hidden="1">0.2</definedName>
    <definedName name="solver_rhs1" localSheetId="47" hidden="1">0.2</definedName>
    <definedName name="solver_rhs1" localSheetId="48" hidden="1">0.2</definedName>
    <definedName name="solver_rhs1" localSheetId="49" hidden="1">0.2</definedName>
    <definedName name="solver_rhs1" localSheetId="50" hidden="1">0.2</definedName>
    <definedName name="solver_rhs1" localSheetId="51" hidden="1">0.2</definedName>
    <definedName name="solver_rhs1" localSheetId="52" hidden="1">0.2</definedName>
    <definedName name="solver_rhs1" localSheetId="8" hidden="1">0.2</definedName>
    <definedName name="solver_rhs1" localSheetId="53" hidden="1">0.2</definedName>
    <definedName name="solver_rhs1" localSheetId="9" hidden="1">0.2</definedName>
    <definedName name="solver_rhs1" localSheetId="10" hidden="1">0.2</definedName>
    <definedName name="solver_rhs1" localSheetId="11" hidden="1">0.2</definedName>
    <definedName name="solver_rhs1" localSheetId="12" hidden="1">0.2</definedName>
    <definedName name="solver_rhs1" localSheetId="0" hidden="1">0.2</definedName>
    <definedName name="solver_rlx" localSheetId="4" hidden="1">2</definedName>
    <definedName name="solver_rlx" localSheetId="13" hidden="1">2</definedName>
    <definedName name="solver_rlx" localSheetId="14" hidden="1">2</definedName>
    <definedName name="solver_rlx" localSheetId="15" hidden="1">2</definedName>
    <definedName name="solver_rlx" localSheetId="16" hidden="1">2</definedName>
    <definedName name="solver_rlx" localSheetId="17" hidden="1">2</definedName>
    <definedName name="solver_rlx" localSheetId="18" hidden="1">2</definedName>
    <definedName name="solver_rlx" localSheetId="19" hidden="1">2</definedName>
    <definedName name="solver_rlx" localSheetId="20" hidden="1">2</definedName>
    <definedName name="solver_rlx" localSheetId="21" hidden="1">2</definedName>
    <definedName name="solver_rlx" localSheetId="22" hidden="1">2</definedName>
    <definedName name="solver_rlx" localSheetId="5" hidden="1">2</definedName>
    <definedName name="solver_rlx" localSheetId="23" hidden="1">2</definedName>
    <definedName name="solver_rlx" localSheetId="24" hidden="1">2</definedName>
    <definedName name="solver_rlx" localSheetId="25" hidden="1">2</definedName>
    <definedName name="solver_rlx" localSheetId="26" hidden="1">2</definedName>
    <definedName name="solver_rlx" localSheetId="27" hidden="1">2</definedName>
    <definedName name="solver_rlx" localSheetId="28" hidden="1">2</definedName>
    <definedName name="solver_rlx" localSheetId="29" hidden="1">2</definedName>
    <definedName name="solver_rlx" localSheetId="30" hidden="1">2</definedName>
    <definedName name="solver_rlx" localSheetId="31" hidden="1">2</definedName>
    <definedName name="solver_rlx" localSheetId="32" hidden="1">2</definedName>
    <definedName name="solver_rlx" localSheetId="6" hidden="1">2</definedName>
    <definedName name="solver_rlx" localSheetId="33" hidden="1">2</definedName>
    <definedName name="solver_rlx" localSheetId="34" hidden="1">2</definedName>
    <definedName name="solver_rlx" localSheetId="35" hidden="1">2</definedName>
    <definedName name="solver_rlx" localSheetId="36" hidden="1">2</definedName>
    <definedName name="solver_rlx" localSheetId="37" hidden="1">2</definedName>
    <definedName name="solver_rlx" localSheetId="38" hidden="1">2</definedName>
    <definedName name="solver_rlx" localSheetId="39" hidden="1">2</definedName>
    <definedName name="solver_rlx" localSheetId="40" hidden="1">2</definedName>
    <definedName name="solver_rlx" localSheetId="41" hidden="1">2</definedName>
    <definedName name="solver_rlx" localSheetId="42" hidden="1">2</definedName>
    <definedName name="solver_rlx" localSheetId="7" hidden="1">2</definedName>
    <definedName name="solver_rlx" localSheetId="43" hidden="1">2</definedName>
    <definedName name="solver_rlx" localSheetId="44" hidden="1">2</definedName>
    <definedName name="solver_rlx" localSheetId="45" hidden="1">2</definedName>
    <definedName name="solver_rlx" localSheetId="46" hidden="1">2</definedName>
    <definedName name="solver_rlx" localSheetId="47" hidden="1">2</definedName>
    <definedName name="solver_rlx" localSheetId="48" hidden="1">2</definedName>
    <definedName name="solver_rlx" localSheetId="49" hidden="1">2</definedName>
    <definedName name="solver_rlx" localSheetId="50" hidden="1">2</definedName>
    <definedName name="solver_rlx" localSheetId="51" hidden="1">2</definedName>
    <definedName name="solver_rlx" localSheetId="52" hidden="1">2</definedName>
    <definedName name="solver_rlx" localSheetId="8" hidden="1">2</definedName>
    <definedName name="solver_rlx" localSheetId="53" hidden="1">2</definedName>
    <definedName name="solver_rlx" localSheetId="9" hidden="1">2</definedName>
    <definedName name="solver_rlx" localSheetId="10" hidden="1">2</definedName>
    <definedName name="solver_rlx" localSheetId="11" hidden="1">2</definedName>
    <definedName name="solver_rlx" localSheetId="12" hidden="1">2</definedName>
    <definedName name="solver_rlx" localSheetId="0" hidden="1">2</definedName>
    <definedName name="solver_rsd" localSheetId="4" hidden="1">0</definedName>
    <definedName name="solver_rsd" localSheetId="13" hidden="1">0</definedName>
    <definedName name="solver_rsd" localSheetId="14" hidden="1">0</definedName>
    <definedName name="solver_rsd" localSheetId="15" hidden="1">0</definedName>
    <definedName name="solver_rsd" localSheetId="16" hidden="1">0</definedName>
    <definedName name="solver_rsd" localSheetId="17" hidden="1">0</definedName>
    <definedName name="solver_rsd" localSheetId="18" hidden="1">0</definedName>
    <definedName name="solver_rsd" localSheetId="19" hidden="1">0</definedName>
    <definedName name="solver_rsd" localSheetId="20" hidden="1">0</definedName>
    <definedName name="solver_rsd" localSheetId="21" hidden="1">0</definedName>
    <definedName name="solver_rsd" localSheetId="22" hidden="1">0</definedName>
    <definedName name="solver_rsd" localSheetId="5" hidden="1">0</definedName>
    <definedName name="solver_rsd" localSheetId="23" hidden="1">0</definedName>
    <definedName name="solver_rsd" localSheetId="24" hidden="1">0</definedName>
    <definedName name="solver_rsd" localSheetId="25" hidden="1">0</definedName>
    <definedName name="solver_rsd" localSheetId="26" hidden="1">0</definedName>
    <definedName name="solver_rsd" localSheetId="27" hidden="1">0</definedName>
    <definedName name="solver_rsd" localSheetId="28" hidden="1">0</definedName>
    <definedName name="solver_rsd" localSheetId="29" hidden="1">0</definedName>
    <definedName name="solver_rsd" localSheetId="30" hidden="1">0</definedName>
    <definedName name="solver_rsd" localSheetId="31" hidden="1">0</definedName>
    <definedName name="solver_rsd" localSheetId="32" hidden="1">0</definedName>
    <definedName name="solver_rsd" localSheetId="6" hidden="1">0</definedName>
    <definedName name="solver_rsd" localSheetId="33" hidden="1">0</definedName>
    <definedName name="solver_rsd" localSheetId="34" hidden="1">0</definedName>
    <definedName name="solver_rsd" localSheetId="35" hidden="1">0</definedName>
    <definedName name="solver_rsd" localSheetId="36" hidden="1">0</definedName>
    <definedName name="solver_rsd" localSheetId="37" hidden="1">0</definedName>
    <definedName name="solver_rsd" localSheetId="38" hidden="1">0</definedName>
    <definedName name="solver_rsd" localSheetId="39" hidden="1">0</definedName>
    <definedName name="solver_rsd" localSheetId="40" hidden="1">0</definedName>
    <definedName name="solver_rsd" localSheetId="41" hidden="1">0</definedName>
    <definedName name="solver_rsd" localSheetId="42" hidden="1">0</definedName>
    <definedName name="solver_rsd" localSheetId="7" hidden="1">0</definedName>
    <definedName name="solver_rsd" localSheetId="43" hidden="1">0</definedName>
    <definedName name="solver_rsd" localSheetId="44" hidden="1">0</definedName>
    <definedName name="solver_rsd" localSheetId="45" hidden="1">0</definedName>
    <definedName name="solver_rsd" localSheetId="46" hidden="1">0</definedName>
    <definedName name="solver_rsd" localSheetId="47" hidden="1">0</definedName>
    <definedName name="solver_rsd" localSheetId="48" hidden="1">0</definedName>
    <definedName name="solver_rsd" localSheetId="49" hidden="1">0</definedName>
    <definedName name="solver_rsd" localSheetId="50" hidden="1">0</definedName>
    <definedName name="solver_rsd" localSheetId="51" hidden="1">0</definedName>
    <definedName name="solver_rsd" localSheetId="52" hidden="1">0</definedName>
    <definedName name="solver_rsd" localSheetId="8" hidden="1">0</definedName>
    <definedName name="solver_rsd" localSheetId="53" hidden="1">0</definedName>
    <definedName name="solver_rsd" localSheetId="9" hidden="1">0</definedName>
    <definedName name="solver_rsd" localSheetId="10" hidden="1">0</definedName>
    <definedName name="solver_rsd" localSheetId="11" hidden="1">0</definedName>
    <definedName name="solver_rsd" localSheetId="12" hidden="1">0</definedName>
    <definedName name="solver_rsd" localSheetId="0" hidden="1">0</definedName>
    <definedName name="solver_scl" localSheetId="4" hidden="1">2</definedName>
    <definedName name="solver_scl" localSheetId="13" hidden="1">2</definedName>
    <definedName name="solver_scl" localSheetId="14" hidden="1">2</definedName>
    <definedName name="solver_scl" localSheetId="15" hidden="1">2</definedName>
    <definedName name="solver_scl" localSheetId="16" hidden="1">2</definedName>
    <definedName name="solver_scl" localSheetId="17" hidden="1">2</definedName>
    <definedName name="solver_scl" localSheetId="18" hidden="1">2</definedName>
    <definedName name="solver_scl" localSheetId="19" hidden="1">2</definedName>
    <definedName name="solver_scl" localSheetId="20" hidden="1">2</definedName>
    <definedName name="solver_scl" localSheetId="21" hidden="1">2</definedName>
    <definedName name="solver_scl" localSheetId="22" hidden="1">2</definedName>
    <definedName name="solver_scl" localSheetId="5" hidden="1">2</definedName>
    <definedName name="solver_scl" localSheetId="23" hidden="1">2</definedName>
    <definedName name="solver_scl" localSheetId="24" hidden="1">2</definedName>
    <definedName name="solver_scl" localSheetId="25" hidden="1">2</definedName>
    <definedName name="solver_scl" localSheetId="26" hidden="1">2</definedName>
    <definedName name="solver_scl" localSheetId="27" hidden="1">2</definedName>
    <definedName name="solver_scl" localSheetId="28" hidden="1">2</definedName>
    <definedName name="solver_scl" localSheetId="29" hidden="1">2</definedName>
    <definedName name="solver_scl" localSheetId="30" hidden="1">2</definedName>
    <definedName name="solver_scl" localSheetId="31" hidden="1">2</definedName>
    <definedName name="solver_scl" localSheetId="32" hidden="1">2</definedName>
    <definedName name="solver_scl" localSheetId="6" hidden="1">2</definedName>
    <definedName name="solver_scl" localSheetId="33" hidden="1">2</definedName>
    <definedName name="solver_scl" localSheetId="34" hidden="1">2</definedName>
    <definedName name="solver_scl" localSheetId="35" hidden="1">2</definedName>
    <definedName name="solver_scl" localSheetId="36" hidden="1">2</definedName>
    <definedName name="solver_scl" localSheetId="37" hidden="1">2</definedName>
    <definedName name="solver_scl" localSheetId="38" hidden="1">2</definedName>
    <definedName name="solver_scl" localSheetId="39" hidden="1">2</definedName>
    <definedName name="solver_scl" localSheetId="40" hidden="1">2</definedName>
    <definedName name="solver_scl" localSheetId="41" hidden="1">2</definedName>
    <definedName name="solver_scl" localSheetId="42" hidden="1">2</definedName>
    <definedName name="solver_scl" localSheetId="7" hidden="1">2</definedName>
    <definedName name="solver_scl" localSheetId="43" hidden="1">2</definedName>
    <definedName name="solver_scl" localSheetId="44" hidden="1">2</definedName>
    <definedName name="solver_scl" localSheetId="45" hidden="1">2</definedName>
    <definedName name="solver_scl" localSheetId="46" hidden="1">2</definedName>
    <definedName name="solver_scl" localSheetId="47" hidden="1">2</definedName>
    <definedName name="solver_scl" localSheetId="48" hidden="1">2</definedName>
    <definedName name="solver_scl" localSheetId="49" hidden="1">2</definedName>
    <definedName name="solver_scl" localSheetId="50" hidden="1">2</definedName>
    <definedName name="solver_scl" localSheetId="51" hidden="1">2</definedName>
    <definedName name="solver_scl" localSheetId="52" hidden="1">2</definedName>
    <definedName name="solver_scl" localSheetId="8" hidden="1">2</definedName>
    <definedName name="solver_scl" localSheetId="53" hidden="1">2</definedName>
    <definedName name="solver_scl" localSheetId="9" hidden="1">2</definedName>
    <definedName name="solver_scl" localSheetId="10" hidden="1">2</definedName>
    <definedName name="solver_scl" localSheetId="11" hidden="1">2</definedName>
    <definedName name="solver_scl" localSheetId="12" hidden="1">2</definedName>
    <definedName name="solver_scl" localSheetId="0" hidden="1">2</definedName>
    <definedName name="solver_sho" localSheetId="4" hidden="1">2</definedName>
    <definedName name="solver_sho" localSheetId="13" hidden="1">2</definedName>
    <definedName name="solver_sho" localSheetId="14" hidden="1">2</definedName>
    <definedName name="solver_sho" localSheetId="15" hidden="1">2</definedName>
    <definedName name="solver_sho" localSheetId="16" hidden="1">2</definedName>
    <definedName name="solver_sho" localSheetId="17" hidden="1">2</definedName>
    <definedName name="solver_sho" localSheetId="18" hidden="1">2</definedName>
    <definedName name="solver_sho" localSheetId="19" hidden="1">2</definedName>
    <definedName name="solver_sho" localSheetId="20" hidden="1">2</definedName>
    <definedName name="solver_sho" localSheetId="21" hidden="1">2</definedName>
    <definedName name="solver_sho" localSheetId="22" hidden="1">2</definedName>
    <definedName name="solver_sho" localSheetId="5" hidden="1">2</definedName>
    <definedName name="solver_sho" localSheetId="23" hidden="1">2</definedName>
    <definedName name="solver_sho" localSheetId="24" hidden="1">2</definedName>
    <definedName name="solver_sho" localSheetId="25" hidden="1">2</definedName>
    <definedName name="solver_sho" localSheetId="26" hidden="1">2</definedName>
    <definedName name="solver_sho" localSheetId="27" hidden="1">2</definedName>
    <definedName name="solver_sho" localSheetId="28" hidden="1">2</definedName>
    <definedName name="solver_sho" localSheetId="29" hidden="1">2</definedName>
    <definedName name="solver_sho" localSheetId="30" hidden="1">2</definedName>
    <definedName name="solver_sho" localSheetId="31" hidden="1">2</definedName>
    <definedName name="solver_sho" localSheetId="32" hidden="1">2</definedName>
    <definedName name="solver_sho" localSheetId="6" hidden="1">2</definedName>
    <definedName name="solver_sho" localSheetId="33" hidden="1">2</definedName>
    <definedName name="solver_sho" localSheetId="34" hidden="1">2</definedName>
    <definedName name="solver_sho" localSheetId="35" hidden="1">2</definedName>
    <definedName name="solver_sho" localSheetId="36" hidden="1">2</definedName>
    <definedName name="solver_sho" localSheetId="37" hidden="1">2</definedName>
    <definedName name="solver_sho" localSheetId="38" hidden="1">2</definedName>
    <definedName name="solver_sho" localSheetId="39" hidden="1">2</definedName>
    <definedName name="solver_sho" localSheetId="40" hidden="1">2</definedName>
    <definedName name="solver_sho" localSheetId="41" hidden="1">2</definedName>
    <definedName name="solver_sho" localSheetId="42" hidden="1">2</definedName>
    <definedName name="solver_sho" localSheetId="7" hidden="1">2</definedName>
    <definedName name="solver_sho" localSheetId="43" hidden="1">2</definedName>
    <definedName name="solver_sho" localSheetId="44" hidden="1">2</definedName>
    <definedName name="solver_sho" localSheetId="45" hidden="1">2</definedName>
    <definedName name="solver_sho" localSheetId="46" hidden="1">2</definedName>
    <definedName name="solver_sho" localSheetId="47" hidden="1">2</definedName>
    <definedName name="solver_sho" localSheetId="48" hidden="1">2</definedName>
    <definedName name="solver_sho" localSheetId="49" hidden="1">2</definedName>
    <definedName name="solver_sho" localSheetId="50" hidden="1">2</definedName>
    <definedName name="solver_sho" localSheetId="51" hidden="1">2</definedName>
    <definedName name="solver_sho" localSheetId="52" hidden="1">2</definedName>
    <definedName name="solver_sho" localSheetId="8" hidden="1">2</definedName>
    <definedName name="solver_sho" localSheetId="53" hidden="1">2</definedName>
    <definedName name="solver_sho" localSheetId="9" hidden="1">2</definedName>
    <definedName name="solver_sho" localSheetId="10" hidden="1">2</definedName>
    <definedName name="solver_sho" localSheetId="11" hidden="1">2</definedName>
    <definedName name="solver_sho" localSheetId="12" hidden="1">2</definedName>
    <definedName name="solver_sho" localSheetId="0" hidden="1">2</definedName>
    <definedName name="solver_ssz" localSheetId="4" hidden="1">100</definedName>
    <definedName name="solver_ssz" localSheetId="13" hidden="1">100</definedName>
    <definedName name="solver_ssz" localSheetId="14" hidden="1">100</definedName>
    <definedName name="solver_ssz" localSheetId="15" hidden="1">100</definedName>
    <definedName name="solver_ssz" localSheetId="16" hidden="1">100</definedName>
    <definedName name="solver_ssz" localSheetId="17" hidden="1">100</definedName>
    <definedName name="solver_ssz" localSheetId="18" hidden="1">100</definedName>
    <definedName name="solver_ssz" localSheetId="19" hidden="1">100</definedName>
    <definedName name="solver_ssz" localSheetId="20" hidden="1">100</definedName>
    <definedName name="solver_ssz" localSheetId="21" hidden="1">100</definedName>
    <definedName name="solver_ssz" localSheetId="22" hidden="1">100</definedName>
    <definedName name="solver_ssz" localSheetId="5" hidden="1">100</definedName>
    <definedName name="solver_ssz" localSheetId="23" hidden="1">100</definedName>
    <definedName name="solver_ssz" localSheetId="24" hidden="1">100</definedName>
    <definedName name="solver_ssz" localSheetId="25" hidden="1">100</definedName>
    <definedName name="solver_ssz" localSheetId="26" hidden="1">100</definedName>
    <definedName name="solver_ssz" localSheetId="27" hidden="1">100</definedName>
    <definedName name="solver_ssz" localSheetId="28" hidden="1">100</definedName>
    <definedName name="solver_ssz" localSheetId="29" hidden="1">100</definedName>
    <definedName name="solver_ssz" localSheetId="30" hidden="1">100</definedName>
    <definedName name="solver_ssz" localSheetId="31" hidden="1">100</definedName>
    <definedName name="solver_ssz" localSheetId="32" hidden="1">100</definedName>
    <definedName name="solver_ssz" localSheetId="6" hidden="1">100</definedName>
    <definedName name="solver_ssz" localSheetId="33" hidden="1">100</definedName>
    <definedName name="solver_ssz" localSheetId="34" hidden="1">100</definedName>
    <definedName name="solver_ssz" localSheetId="35" hidden="1">100</definedName>
    <definedName name="solver_ssz" localSheetId="36" hidden="1">100</definedName>
    <definedName name="solver_ssz" localSheetId="37" hidden="1">100</definedName>
    <definedName name="solver_ssz" localSheetId="38" hidden="1">100</definedName>
    <definedName name="solver_ssz" localSheetId="39" hidden="1">100</definedName>
    <definedName name="solver_ssz" localSheetId="40" hidden="1">100</definedName>
    <definedName name="solver_ssz" localSheetId="41" hidden="1">100</definedName>
    <definedName name="solver_ssz" localSheetId="42" hidden="1">100</definedName>
    <definedName name="solver_ssz" localSheetId="7" hidden="1">100</definedName>
    <definedName name="solver_ssz" localSheetId="43" hidden="1">100</definedName>
    <definedName name="solver_ssz" localSheetId="44" hidden="1">100</definedName>
    <definedName name="solver_ssz" localSheetId="45" hidden="1">100</definedName>
    <definedName name="solver_ssz" localSheetId="46" hidden="1">100</definedName>
    <definedName name="solver_ssz" localSheetId="47" hidden="1">100</definedName>
    <definedName name="solver_ssz" localSheetId="48" hidden="1">100</definedName>
    <definedName name="solver_ssz" localSheetId="49" hidden="1">100</definedName>
    <definedName name="solver_ssz" localSheetId="50" hidden="1">100</definedName>
    <definedName name="solver_ssz" localSheetId="51" hidden="1">100</definedName>
    <definedName name="solver_ssz" localSheetId="52" hidden="1">100</definedName>
    <definedName name="solver_ssz" localSheetId="8" hidden="1">100</definedName>
    <definedName name="solver_ssz" localSheetId="53" hidden="1">100</definedName>
    <definedName name="solver_ssz" localSheetId="9" hidden="1">100</definedName>
    <definedName name="solver_ssz" localSheetId="10" hidden="1">100</definedName>
    <definedName name="solver_ssz" localSheetId="11" hidden="1">100</definedName>
    <definedName name="solver_ssz" localSheetId="12" hidden="1">100</definedName>
    <definedName name="solver_ssz" localSheetId="0" hidden="1">100</definedName>
    <definedName name="solver_tim" localSheetId="4" hidden="1">2147483647</definedName>
    <definedName name="solver_tim" localSheetId="13" hidden="1">2147483647</definedName>
    <definedName name="solver_tim" localSheetId="14" hidden="1">2147483647</definedName>
    <definedName name="solver_tim" localSheetId="15" hidden="1">2147483647</definedName>
    <definedName name="solver_tim" localSheetId="16" hidden="1">2147483647</definedName>
    <definedName name="solver_tim" localSheetId="17" hidden="1">2147483647</definedName>
    <definedName name="solver_tim" localSheetId="18" hidden="1">2147483647</definedName>
    <definedName name="solver_tim" localSheetId="19" hidden="1">2147483647</definedName>
    <definedName name="solver_tim" localSheetId="20" hidden="1">2147483647</definedName>
    <definedName name="solver_tim" localSheetId="21" hidden="1">2147483647</definedName>
    <definedName name="solver_tim" localSheetId="22" hidden="1">2147483647</definedName>
    <definedName name="solver_tim" localSheetId="5" hidden="1">2147483647</definedName>
    <definedName name="solver_tim" localSheetId="23" hidden="1">2147483647</definedName>
    <definedName name="solver_tim" localSheetId="24" hidden="1">2147483647</definedName>
    <definedName name="solver_tim" localSheetId="25" hidden="1">2147483647</definedName>
    <definedName name="solver_tim" localSheetId="26" hidden="1">2147483647</definedName>
    <definedName name="solver_tim" localSheetId="27" hidden="1">2147483647</definedName>
    <definedName name="solver_tim" localSheetId="28" hidden="1">2147483647</definedName>
    <definedName name="solver_tim" localSheetId="29" hidden="1">2147483647</definedName>
    <definedName name="solver_tim" localSheetId="30" hidden="1">2147483647</definedName>
    <definedName name="solver_tim" localSheetId="31" hidden="1">2147483647</definedName>
    <definedName name="solver_tim" localSheetId="32" hidden="1">2147483647</definedName>
    <definedName name="solver_tim" localSheetId="6" hidden="1">2147483647</definedName>
    <definedName name="solver_tim" localSheetId="33" hidden="1">2147483647</definedName>
    <definedName name="solver_tim" localSheetId="34" hidden="1">2147483647</definedName>
    <definedName name="solver_tim" localSheetId="35" hidden="1">2147483647</definedName>
    <definedName name="solver_tim" localSheetId="36" hidden="1">2147483647</definedName>
    <definedName name="solver_tim" localSheetId="37" hidden="1">2147483647</definedName>
    <definedName name="solver_tim" localSheetId="38" hidden="1">2147483647</definedName>
    <definedName name="solver_tim" localSheetId="39" hidden="1">2147483647</definedName>
    <definedName name="solver_tim" localSheetId="40" hidden="1">2147483647</definedName>
    <definedName name="solver_tim" localSheetId="41" hidden="1">2147483647</definedName>
    <definedName name="solver_tim" localSheetId="42" hidden="1">2147483647</definedName>
    <definedName name="solver_tim" localSheetId="7" hidden="1">2147483647</definedName>
    <definedName name="solver_tim" localSheetId="43" hidden="1">2147483647</definedName>
    <definedName name="solver_tim" localSheetId="44" hidden="1">2147483647</definedName>
    <definedName name="solver_tim" localSheetId="45" hidden="1">2147483647</definedName>
    <definedName name="solver_tim" localSheetId="46" hidden="1">2147483647</definedName>
    <definedName name="solver_tim" localSheetId="47" hidden="1">2147483647</definedName>
    <definedName name="solver_tim" localSheetId="48" hidden="1">2147483647</definedName>
    <definedName name="solver_tim" localSheetId="49" hidden="1">2147483647</definedName>
    <definedName name="solver_tim" localSheetId="50" hidden="1">2147483647</definedName>
    <definedName name="solver_tim" localSheetId="51" hidden="1">2147483647</definedName>
    <definedName name="solver_tim" localSheetId="52" hidden="1">2147483647</definedName>
    <definedName name="solver_tim" localSheetId="8" hidden="1">2147483647</definedName>
    <definedName name="solver_tim" localSheetId="53" hidden="1">2147483647</definedName>
    <definedName name="solver_tim" localSheetId="9" hidden="1">2147483647</definedName>
    <definedName name="solver_tim" localSheetId="10" hidden="1">2147483647</definedName>
    <definedName name="solver_tim" localSheetId="11" hidden="1">2147483647</definedName>
    <definedName name="solver_tim" localSheetId="12" hidden="1">2147483647</definedName>
    <definedName name="solver_tim" localSheetId="0" hidden="1">2147483647</definedName>
    <definedName name="solver_tol" localSheetId="4" hidden="1">0.01</definedName>
    <definedName name="solver_tol" localSheetId="13" hidden="1">0.01</definedName>
    <definedName name="solver_tol" localSheetId="14" hidden="1">0.01</definedName>
    <definedName name="solver_tol" localSheetId="15" hidden="1">0.01</definedName>
    <definedName name="solver_tol" localSheetId="16" hidden="1">0.01</definedName>
    <definedName name="solver_tol" localSheetId="17" hidden="1">0.01</definedName>
    <definedName name="solver_tol" localSheetId="18" hidden="1">0.01</definedName>
    <definedName name="solver_tol" localSheetId="19" hidden="1">0.01</definedName>
    <definedName name="solver_tol" localSheetId="20" hidden="1">0.01</definedName>
    <definedName name="solver_tol" localSheetId="21" hidden="1">0.01</definedName>
    <definedName name="solver_tol" localSheetId="22" hidden="1">0.01</definedName>
    <definedName name="solver_tol" localSheetId="5" hidden="1">0.01</definedName>
    <definedName name="solver_tol" localSheetId="23" hidden="1">0.01</definedName>
    <definedName name="solver_tol" localSheetId="24" hidden="1">0.01</definedName>
    <definedName name="solver_tol" localSheetId="25" hidden="1">0.01</definedName>
    <definedName name="solver_tol" localSheetId="26" hidden="1">0.01</definedName>
    <definedName name="solver_tol" localSheetId="27" hidden="1">0.01</definedName>
    <definedName name="solver_tol" localSheetId="28" hidden="1">0.01</definedName>
    <definedName name="solver_tol" localSheetId="29" hidden="1">0.01</definedName>
    <definedName name="solver_tol" localSheetId="30" hidden="1">0.01</definedName>
    <definedName name="solver_tol" localSheetId="31" hidden="1">0.01</definedName>
    <definedName name="solver_tol" localSheetId="32" hidden="1">0.01</definedName>
    <definedName name="solver_tol" localSheetId="6" hidden="1">0.01</definedName>
    <definedName name="solver_tol" localSheetId="33" hidden="1">0.01</definedName>
    <definedName name="solver_tol" localSheetId="34" hidden="1">0.01</definedName>
    <definedName name="solver_tol" localSheetId="35" hidden="1">0.01</definedName>
    <definedName name="solver_tol" localSheetId="36" hidden="1">0.01</definedName>
    <definedName name="solver_tol" localSheetId="37" hidden="1">0.01</definedName>
    <definedName name="solver_tol" localSheetId="38" hidden="1">0.01</definedName>
    <definedName name="solver_tol" localSheetId="39" hidden="1">0.01</definedName>
    <definedName name="solver_tol" localSheetId="40" hidden="1">0.01</definedName>
    <definedName name="solver_tol" localSheetId="41" hidden="1">0.01</definedName>
    <definedName name="solver_tol" localSheetId="42" hidden="1">0.01</definedName>
    <definedName name="solver_tol" localSheetId="7" hidden="1">0.01</definedName>
    <definedName name="solver_tol" localSheetId="43" hidden="1">0.01</definedName>
    <definedName name="solver_tol" localSheetId="44" hidden="1">0.01</definedName>
    <definedName name="solver_tol" localSheetId="45" hidden="1">0.01</definedName>
    <definedName name="solver_tol" localSheetId="46" hidden="1">0.01</definedName>
    <definedName name="solver_tol" localSheetId="47" hidden="1">0.01</definedName>
    <definedName name="solver_tol" localSheetId="48" hidden="1">0.01</definedName>
    <definedName name="solver_tol" localSheetId="49" hidden="1">0.01</definedName>
    <definedName name="solver_tol" localSheetId="50" hidden="1">0.01</definedName>
    <definedName name="solver_tol" localSheetId="51" hidden="1">0.01</definedName>
    <definedName name="solver_tol" localSheetId="52" hidden="1">0.01</definedName>
    <definedName name="solver_tol" localSheetId="8" hidden="1">0.01</definedName>
    <definedName name="solver_tol" localSheetId="53" hidden="1">0.01</definedName>
    <definedName name="solver_tol" localSheetId="9" hidden="1">0.01</definedName>
    <definedName name="solver_tol" localSheetId="10" hidden="1">0.01</definedName>
    <definedName name="solver_tol" localSheetId="11" hidden="1">0.01</definedName>
    <definedName name="solver_tol" localSheetId="12" hidden="1">0.01</definedName>
    <definedName name="solver_tol" localSheetId="0" hidden="1">0.01</definedName>
    <definedName name="solver_typ" localSheetId="4" hidden="1">2</definedName>
    <definedName name="solver_typ" localSheetId="13" hidden="1">2</definedName>
    <definedName name="solver_typ" localSheetId="14" hidden="1">2</definedName>
    <definedName name="solver_typ" localSheetId="15" hidden="1">2</definedName>
    <definedName name="solver_typ" localSheetId="16" hidden="1">2</definedName>
    <definedName name="solver_typ" localSheetId="17" hidden="1">2</definedName>
    <definedName name="solver_typ" localSheetId="18" hidden="1">2</definedName>
    <definedName name="solver_typ" localSheetId="19" hidden="1">2</definedName>
    <definedName name="solver_typ" localSheetId="20" hidden="1">2</definedName>
    <definedName name="solver_typ" localSheetId="21" hidden="1">2</definedName>
    <definedName name="solver_typ" localSheetId="22" hidden="1">2</definedName>
    <definedName name="solver_typ" localSheetId="5" hidden="1">2</definedName>
    <definedName name="solver_typ" localSheetId="23" hidden="1">2</definedName>
    <definedName name="solver_typ" localSheetId="24" hidden="1">2</definedName>
    <definedName name="solver_typ" localSheetId="25" hidden="1">2</definedName>
    <definedName name="solver_typ" localSheetId="26" hidden="1">2</definedName>
    <definedName name="solver_typ" localSheetId="27" hidden="1">2</definedName>
    <definedName name="solver_typ" localSheetId="28" hidden="1">2</definedName>
    <definedName name="solver_typ" localSheetId="29" hidden="1">2</definedName>
    <definedName name="solver_typ" localSheetId="30" hidden="1">2</definedName>
    <definedName name="solver_typ" localSheetId="31" hidden="1">2</definedName>
    <definedName name="solver_typ" localSheetId="32" hidden="1">2</definedName>
    <definedName name="solver_typ" localSheetId="6" hidden="1">2</definedName>
    <definedName name="solver_typ" localSheetId="33" hidden="1">2</definedName>
    <definedName name="solver_typ" localSheetId="34" hidden="1">2</definedName>
    <definedName name="solver_typ" localSheetId="35" hidden="1">2</definedName>
    <definedName name="solver_typ" localSheetId="36" hidden="1">2</definedName>
    <definedName name="solver_typ" localSheetId="37" hidden="1">2</definedName>
    <definedName name="solver_typ" localSheetId="38" hidden="1">2</definedName>
    <definedName name="solver_typ" localSheetId="39" hidden="1">2</definedName>
    <definedName name="solver_typ" localSheetId="40" hidden="1">2</definedName>
    <definedName name="solver_typ" localSheetId="41" hidden="1">2</definedName>
    <definedName name="solver_typ" localSheetId="42" hidden="1">2</definedName>
    <definedName name="solver_typ" localSheetId="7" hidden="1">2</definedName>
    <definedName name="solver_typ" localSheetId="43" hidden="1">2</definedName>
    <definedName name="solver_typ" localSheetId="44" hidden="1">2</definedName>
    <definedName name="solver_typ" localSheetId="45" hidden="1">2</definedName>
    <definedName name="solver_typ" localSheetId="46" hidden="1">2</definedName>
    <definedName name="solver_typ" localSheetId="47" hidden="1">2</definedName>
    <definedName name="solver_typ" localSheetId="48" hidden="1">2</definedName>
    <definedName name="solver_typ" localSheetId="49" hidden="1">2</definedName>
    <definedName name="solver_typ" localSheetId="50" hidden="1">2</definedName>
    <definedName name="solver_typ" localSheetId="51" hidden="1">2</definedName>
    <definedName name="solver_typ" localSheetId="52" hidden="1">2</definedName>
    <definedName name="solver_typ" localSheetId="8" hidden="1">2</definedName>
    <definedName name="solver_typ" localSheetId="53" hidden="1">2</definedName>
    <definedName name="solver_typ" localSheetId="9" hidden="1">2</definedName>
    <definedName name="solver_typ" localSheetId="10" hidden="1">2</definedName>
    <definedName name="solver_typ" localSheetId="11" hidden="1">2</definedName>
    <definedName name="solver_typ" localSheetId="12" hidden="1">2</definedName>
    <definedName name="solver_typ" localSheetId="0" hidden="1">2</definedName>
    <definedName name="solver_val" localSheetId="4" hidden="1">0</definedName>
    <definedName name="solver_val" localSheetId="13" hidden="1">0</definedName>
    <definedName name="solver_val" localSheetId="14" hidden="1">0</definedName>
    <definedName name="solver_val" localSheetId="15" hidden="1">0</definedName>
    <definedName name="solver_val" localSheetId="16" hidden="1">0</definedName>
    <definedName name="solver_val" localSheetId="17" hidden="1">0</definedName>
    <definedName name="solver_val" localSheetId="18" hidden="1">0</definedName>
    <definedName name="solver_val" localSheetId="19" hidden="1">0</definedName>
    <definedName name="solver_val" localSheetId="20" hidden="1">0</definedName>
    <definedName name="solver_val" localSheetId="21" hidden="1">0</definedName>
    <definedName name="solver_val" localSheetId="22" hidden="1">0</definedName>
    <definedName name="solver_val" localSheetId="5" hidden="1">0</definedName>
    <definedName name="solver_val" localSheetId="23" hidden="1">0</definedName>
    <definedName name="solver_val" localSheetId="24" hidden="1">0</definedName>
    <definedName name="solver_val" localSheetId="25" hidden="1">0</definedName>
    <definedName name="solver_val" localSheetId="26" hidden="1">0</definedName>
    <definedName name="solver_val" localSheetId="27" hidden="1">0</definedName>
    <definedName name="solver_val" localSheetId="28" hidden="1">0</definedName>
    <definedName name="solver_val" localSheetId="29" hidden="1">0</definedName>
    <definedName name="solver_val" localSheetId="30" hidden="1">0</definedName>
    <definedName name="solver_val" localSheetId="31" hidden="1">0</definedName>
    <definedName name="solver_val" localSheetId="32" hidden="1">0</definedName>
    <definedName name="solver_val" localSheetId="6" hidden="1">0</definedName>
    <definedName name="solver_val" localSheetId="33" hidden="1">0</definedName>
    <definedName name="solver_val" localSheetId="34" hidden="1">0</definedName>
    <definedName name="solver_val" localSheetId="35" hidden="1">0</definedName>
    <definedName name="solver_val" localSheetId="36" hidden="1">0</definedName>
    <definedName name="solver_val" localSheetId="37" hidden="1">0</definedName>
    <definedName name="solver_val" localSheetId="38" hidden="1">0</definedName>
    <definedName name="solver_val" localSheetId="39" hidden="1">0</definedName>
    <definedName name="solver_val" localSheetId="40" hidden="1">0</definedName>
    <definedName name="solver_val" localSheetId="41" hidden="1">0</definedName>
    <definedName name="solver_val" localSheetId="42" hidden="1">0</definedName>
    <definedName name="solver_val" localSheetId="7" hidden="1">0</definedName>
    <definedName name="solver_val" localSheetId="43" hidden="1">0</definedName>
    <definedName name="solver_val" localSheetId="44" hidden="1">0</definedName>
    <definedName name="solver_val" localSheetId="45" hidden="1">0</definedName>
    <definedName name="solver_val" localSheetId="46" hidden="1">0</definedName>
    <definedName name="solver_val" localSheetId="47" hidden="1">0</definedName>
    <definedName name="solver_val" localSheetId="48" hidden="1">0</definedName>
    <definedName name="solver_val" localSheetId="49" hidden="1">0</definedName>
    <definedName name="solver_val" localSheetId="50" hidden="1">0</definedName>
    <definedName name="solver_val" localSheetId="51" hidden="1">0</definedName>
    <definedName name="solver_val" localSheetId="52" hidden="1">0</definedName>
    <definedName name="solver_val" localSheetId="8" hidden="1">0</definedName>
    <definedName name="solver_val" localSheetId="53" hidden="1">0</definedName>
    <definedName name="solver_val" localSheetId="9" hidden="1">0</definedName>
    <definedName name="solver_val" localSheetId="10" hidden="1">0</definedName>
    <definedName name="solver_val" localSheetId="11" hidden="1">0</definedName>
    <definedName name="solver_val" localSheetId="12" hidden="1">0</definedName>
    <definedName name="solver_val" localSheetId="0" hidden="1">0</definedName>
    <definedName name="solver_ver" localSheetId="4" hidden="1">3</definedName>
    <definedName name="solver_ver" localSheetId="13" hidden="1">3</definedName>
    <definedName name="solver_ver" localSheetId="14" hidden="1">3</definedName>
    <definedName name="solver_ver" localSheetId="15" hidden="1">3</definedName>
    <definedName name="solver_ver" localSheetId="16" hidden="1">3</definedName>
    <definedName name="solver_ver" localSheetId="17" hidden="1">3</definedName>
    <definedName name="solver_ver" localSheetId="18" hidden="1">3</definedName>
    <definedName name="solver_ver" localSheetId="19" hidden="1">3</definedName>
    <definedName name="solver_ver" localSheetId="20" hidden="1">3</definedName>
    <definedName name="solver_ver" localSheetId="21" hidden="1">3</definedName>
    <definedName name="solver_ver" localSheetId="22" hidden="1">3</definedName>
    <definedName name="solver_ver" localSheetId="5" hidden="1">3</definedName>
    <definedName name="solver_ver" localSheetId="23" hidden="1">3</definedName>
    <definedName name="solver_ver" localSheetId="24" hidden="1">3</definedName>
    <definedName name="solver_ver" localSheetId="25" hidden="1">3</definedName>
    <definedName name="solver_ver" localSheetId="26" hidden="1">3</definedName>
    <definedName name="solver_ver" localSheetId="27" hidden="1">3</definedName>
    <definedName name="solver_ver" localSheetId="28" hidden="1">3</definedName>
    <definedName name="solver_ver" localSheetId="29" hidden="1">3</definedName>
    <definedName name="solver_ver" localSheetId="30" hidden="1">3</definedName>
    <definedName name="solver_ver" localSheetId="31" hidden="1">3</definedName>
    <definedName name="solver_ver" localSheetId="32" hidden="1">3</definedName>
    <definedName name="solver_ver" localSheetId="6" hidden="1">3</definedName>
    <definedName name="solver_ver" localSheetId="33" hidden="1">3</definedName>
    <definedName name="solver_ver" localSheetId="34" hidden="1">3</definedName>
    <definedName name="solver_ver" localSheetId="35" hidden="1">3</definedName>
    <definedName name="solver_ver" localSheetId="36" hidden="1">3</definedName>
    <definedName name="solver_ver" localSheetId="37" hidden="1">3</definedName>
    <definedName name="solver_ver" localSheetId="38" hidden="1">3</definedName>
    <definedName name="solver_ver" localSheetId="39" hidden="1">3</definedName>
    <definedName name="solver_ver" localSheetId="40" hidden="1">3</definedName>
    <definedName name="solver_ver" localSheetId="41" hidden="1">3</definedName>
    <definedName name="solver_ver" localSheetId="42" hidden="1">3</definedName>
    <definedName name="solver_ver" localSheetId="7" hidden="1">3</definedName>
    <definedName name="solver_ver" localSheetId="43" hidden="1">3</definedName>
    <definedName name="solver_ver" localSheetId="44" hidden="1">3</definedName>
    <definedName name="solver_ver" localSheetId="45" hidden="1">3</definedName>
    <definedName name="solver_ver" localSheetId="46" hidden="1">3</definedName>
    <definedName name="solver_ver" localSheetId="47" hidden="1">3</definedName>
    <definedName name="solver_ver" localSheetId="48" hidden="1">3</definedName>
    <definedName name="solver_ver" localSheetId="49" hidden="1">3</definedName>
    <definedName name="solver_ver" localSheetId="50" hidden="1">3</definedName>
    <definedName name="solver_ver" localSheetId="51" hidden="1">3</definedName>
    <definedName name="solver_ver" localSheetId="52" hidden="1">3</definedName>
    <definedName name="solver_ver" localSheetId="8" hidden="1">3</definedName>
    <definedName name="solver_ver" localSheetId="53" hidden="1">3</definedName>
    <definedName name="solver_ver" localSheetId="9" hidden="1">3</definedName>
    <definedName name="solver_ver" localSheetId="10" hidden="1">3</definedName>
    <definedName name="solver_ver" localSheetId="11" hidden="1">3</definedName>
    <definedName name="solver_ver" localSheetId="12" hidden="1">3</definedName>
    <definedName name="solver_ver" localSheetId="0" hidden="1">3</definedName>
    <definedName name="Strontium" localSheetId="4">'1'!$F$9</definedName>
    <definedName name="Strontium" localSheetId="13">'10'!$F$9</definedName>
    <definedName name="Strontium" localSheetId="14">'11'!$F$9</definedName>
    <definedName name="Strontium" localSheetId="15">'12'!$F$9</definedName>
    <definedName name="Strontium" localSheetId="16">'13'!$F$9</definedName>
    <definedName name="Strontium" localSheetId="17">'14'!$F$9</definedName>
    <definedName name="Strontium" localSheetId="18">'15'!$F$9</definedName>
    <definedName name="Strontium" localSheetId="19">'16'!$F$9</definedName>
    <definedName name="Strontium" localSheetId="20">'17'!$F$9</definedName>
    <definedName name="Strontium" localSheetId="21">'18'!$F$9</definedName>
    <definedName name="Strontium" localSheetId="22">'19'!$F$9</definedName>
    <definedName name="Strontium" localSheetId="5">'2'!$F$9</definedName>
    <definedName name="Strontium" localSheetId="23">'20'!$F$9</definedName>
    <definedName name="Strontium" localSheetId="24">'21'!$F$9</definedName>
    <definedName name="Strontium" localSheetId="25">'22'!$F$9</definedName>
    <definedName name="Strontium" localSheetId="26">'23'!$F$9</definedName>
    <definedName name="Strontium" localSheetId="27">'24'!$F$9</definedName>
    <definedName name="Strontium" localSheetId="28">'25'!$F$9</definedName>
    <definedName name="Strontium" localSheetId="29">'26'!$F$9</definedName>
    <definedName name="Strontium" localSheetId="30">'27'!$F$9</definedName>
    <definedName name="Strontium" localSheetId="31">'28'!$F$9</definedName>
    <definedName name="Strontium" localSheetId="32">'29'!$F$9</definedName>
    <definedName name="Strontium" localSheetId="6">'3'!$F$9</definedName>
    <definedName name="Strontium" localSheetId="33">'30'!$F$9</definedName>
    <definedName name="Strontium" localSheetId="34">'31'!$F$9</definedName>
    <definedName name="Strontium" localSheetId="35">'32'!$F$9</definedName>
    <definedName name="Strontium" localSheetId="36">'33'!$F$9</definedName>
    <definedName name="Strontium" localSheetId="37">'34'!$F$9</definedName>
    <definedName name="Strontium" localSheetId="38">'35'!$F$9</definedName>
    <definedName name="Strontium" localSheetId="39">'36'!$F$9</definedName>
    <definedName name="Strontium" localSheetId="40">'37'!$F$9</definedName>
    <definedName name="Strontium" localSheetId="41">'38'!$F$9</definedName>
    <definedName name="Strontium" localSheetId="42">'39'!$F$9</definedName>
    <definedName name="Strontium" localSheetId="7">'4'!$F$9</definedName>
    <definedName name="Strontium" localSheetId="43">'40'!$F$9</definedName>
    <definedName name="Strontium" localSheetId="44">'41'!$F$9</definedName>
    <definedName name="Strontium" localSheetId="45">'42'!$F$9</definedName>
    <definedName name="Strontium" localSheetId="46">'43'!$F$9</definedName>
    <definedName name="Strontium" localSheetId="47">'44'!$F$9</definedName>
    <definedName name="Strontium" localSheetId="48">'45'!$F$9</definedName>
    <definedName name="Strontium" localSheetId="49">'46'!$F$9</definedName>
    <definedName name="Strontium" localSheetId="50">'47'!$F$9</definedName>
    <definedName name="Strontium" localSheetId="51">'48'!$F$9</definedName>
    <definedName name="Strontium" localSheetId="52">'49'!$F$9</definedName>
    <definedName name="Strontium" localSheetId="8">'5'!$F$9</definedName>
    <definedName name="Strontium" localSheetId="53">'50'!$F$9</definedName>
    <definedName name="Strontium" localSheetId="9">'6'!$F$9</definedName>
    <definedName name="Strontium" localSheetId="10">'7'!$F$9</definedName>
    <definedName name="Strontium" localSheetId="11">'8'!$F$9</definedName>
    <definedName name="Strontium" localSheetId="12">'9'!$F$9</definedName>
    <definedName name="Strontium" localSheetId="0">'Reference Recipe'!$F$9</definedName>
    <definedName name="Strontium">'1'!$F$9</definedName>
    <definedName name="Tin" localSheetId="4">'1'!$E$11</definedName>
    <definedName name="Tin" localSheetId="13">'10'!$E$11</definedName>
    <definedName name="Tin" localSheetId="14">'11'!$E$11</definedName>
    <definedName name="Tin" localSheetId="15">'12'!$E$11</definedName>
    <definedName name="Tin" localSheetId="16">'13'!$E$11</definedName>
    <definedName name="Tin" localSheetId="17">'14'!$E$11</definedName>
    <definedName name="Tin" localSheetId="18">'15'!$E$11</definedName>
    <definedName name="Tin" localSheetId="19">'16'!$E$11</definedName>
    <definedName name="Tin" localSheetId="20">'17'!$E$11</definedName>
    <definedName name="Tin" localSheetId="21">'18'!$E$11</definedName>
    <definedName name="Tin" localSheetId="22">'19'!$E$11</definedName>
    <definedName name="Tin" localSheetId="5">'2'!$E$11</definedName>
    <definedName name="Tin" localSheetId="23">'20'!$E$11</definedName>
    <definedName name="Tin" localSheetId="24">'21'!$E$11</definedName>
    <definedName name="Tin" localSheetId="25">'22'!$E$11</definedName>
    <definedName name="Tin" localSheetId="26">'23'!$E$11</definedName>
    <definedName name="Tin" localSheetId="27">'24'!$E$11</definedName>
    <definedName name="Tin" localSheetId="28">'25'!$E$11</definedName>
    <definedName name="Tin" localSheetId="29">'26'!$E$11</definedName>
    <definedName name="Tin" localSheetId="30">'27'!$E$11</definedName>
    <definedName name="Tin" localSheetId="31">'28'!$E$11</definedName>
    <definedName name="Tin" localSheetId="32">'29'!$E$11</definedName>
    <definedName name="Tin" localSheetId="6">'3'!$E$11</definedName>
    <definedName name="Tin" localSheetId="33">'30'!$E$11</definedName>
    <definedName name="Tin" localSheetId="34">'31'!$E$11</definedName>
    <definedName name="Tin" localSheetId="35">'32'!$E$11</definedName>
    <definedName name="Tin" localSheetId="36">'33'!$E$11</definedName>
    <definedName name="Tin" localSheetId="37">'34'!$E$11</definedName>
    <definedName name="Tin" localSheetId="38">'35'!$E$11</definedName>
    <definedName name="Tin" localSheetId="39">'36'!$E$11</definedName>
    <definedName name="Tin" localSheetId="40">'37'!$E$11</definedName>
    <definedName name="Tin" localSheetId="41">'38'!$E$11</definedName>
    <definedName name="Tin" localSheetId="42">'39'!$E$11</definedName>
    <definedName name="Tin" localSheetId="7">'4'!$E$11</definedName>
    <definedName name="Tin" localSheetId="43">'40'!$E$11</definedName>
    <definedName name="Tin" localSheetId="44">'41'!$E$11</definedName>
    <definedName name="Tin" localSheetId="45">'42'!$E$11</definedName>
    <definedName name="Tin" localSheetId="46">'43'!$E$11</definedName>
    <definedName name="Tin" localSheetId="47">'44'!$E$11</definedName>
    <definedName name="Tin" localSheetId="48">'45'!$E$11</definedName>
    <definedName name="Tin" localSheetId="49">'46'!$E$11</definedName>
    <definedName name="Tin" localSheetId="50">'47'!$E$11</definedName>
    <definedName name="Tin" localSheetId="51">'48'!$E$11</definedName>
    <definedName name="Tin" localSheetId="52">'49'!$E$11</definedName>
    <definedName name="Tin" localSheetId="8">'5'!$E$11</definedName>
    <definedName name="Tin" localSheetId="53">'50'!$E$11</definedName>
    <definedName name="Tin" localSheetId="9">'6'!$E$11</definedName>
    <definedName name="Tin" localSheetId="10">'7'!$E$11</definedName>
    <definedName name="Tin" localSheetId="11">'8'!$E$11</definedName>
    <definedName name="Tin" localSheetId="12">'9'!$E$11</definedName>
    <definedName name="Tin" localSheetId="0">'Reference Recipe'!$E$11</definedName>
    <definedName name="Tin">'1'!$E$11</definedName>
    <definedName name="Titanium" localSheetId="4">'1'!$C$11</definedName>
    <definedName name="Titanium" localSheetId="13">'10'!$C$11</definedName>
    <definedName name="Titanium" localSheetId="14">'11'!$C$11</definedName>
    <definedName name="Titanium" localSheetId="15">'12'!$C$11</definedName>
    <definedName name="Titanium" localSheetId="16">'13'!$C$11</definedName>
    <definedName name="Titanium" localSheetId="17">'14'!$C$11</definedName>
    <definedName name="Titanium" localSheetId="18">'15'!$C$11</definedName>
    <definedName name="Titanium" localSheetId="19">'16'!$C$11</definedName>
    <definedName name="Titanium" localSheetId="20">'17'!$C$11</definedName>
    <definedName name="Titanium" localSheetId="21">'18'!$C$11</definedName>
    <definedName name="Titanium" localSheetId="22">'19'!$C$11</definedName>
    <definedName name="Titanium" localSheetId="5">'2'!$C$11</definedName>
    <definedName name="Titanium" localSheetId="23">'20'!$C$11</definedName>
    <definedName name="Titanium" localSheetId="24">'21'!$C$11</definedName>
    <definedName name="Titanium" localSheetId="25">'22'!$C$11</definedName>
    <definedName name="Titanium" localSheetId="26">'23'!$C$11</definedName>
    <definedName name="Titanium" localSheetId="27">'24'!$C$11</definedName>
    <definedName name="Titanium" localSheetId="28">'25'!$C$11</definedName>
    <definedName name="Titanium" localSheetId="29">'26'!$C$11</definedName>
    <definedName name="Titanium" localSheetId="30">'27'!$C$11</definedName>
    <definedName name="Titanium" localSheetId="31">'28'!$C$11</definedName>
    <definedName name="Titanium" localSheetId="32">'29'!$C$11</definedName>
    <definedName name="Titanium" localSheetId="6">'3'!$C$11</definedName>
    <definedName name="Titanium" localSheetId="33">'30'!$C$11</definedName>
    <definedName name="Titanium" localSheetId="34">'31'!$C$11</definedName>
    <definedName name="Titanium" localSheetId="35">'32'!$C$11</definedName>
    <definedName name="Titanium" localSheetId="36">'33'!$C$11</definedName>
    <definedName name="Titanium" localSheetId="37">'34'!$C$11</definedName>
    <definedName name="Titanium" localSheetId="38">'35'!$C$11</definedName>
    <definedName name="Titanium" localSheetId="39">'36'!$C$11</definedName>
    <definedName name="Titanium" localSheetId="40">'37'!$C$11</definedName>
    <definedName name="Titanium" localSheetId="41">'38'!$C$11</definedName>
    <definedName name="Titanium" localSheetId="42">'39'!$C$11</definedName>
    <definedName name="Titanium" localSheetId="7">'4'!$C$11</definedName>
    <definedName name="Titanium" localSheetId="43">'40'!$C$11</definedName>
    <definedName name="Titanium" localSheetId="44">'41'!$C$11</definedName>
    <definedName name="Titanium" localSheetId="45">'42'!$C$11</definedName>
    <definedName name="Titanium" localSheetId="46">'43'!$C$11</definedName>
    <definedName name="Titanium" localSheetId="47">'44'!$C$11</definedName>
    <definedName name="Titanium" localSheetId="48">'45'!$C$11</definedName>
    <definedName name="Titanium" localSheetId="49">'46'!$C$11</definedName>
    <definedName name="Titanium" localSheetId="50">'47'!$C$11</definedName>
    <definedName name="Titanium" localSheetId="51">'48'!$C$11</definedName>
    <definedName name="Titanium" localSheetId="52">'49'!$C$11</definedName>
    <definedName name="Titanium" localSheetId="8">'5'!$C$11</definedName>
    <definedName name="Titanium" localSheetId="53">'50'!$C$11</definedName>
    <definedName name="Titanium" localSheetId="9">'6'!$C$11</definedName>
    <definedName name="Titanium" localSheetId="10">'7'!$C$11</definedName>
    <definedName name="Titanium" localSheetId="11">'8'!$C$11</definedName>
    <definedName name="Titanium" localSheetId="12">'9'!$C$11</definedName>
    <definedName name="Titanium" localSheetId="0">'Reference Recipe'!$C$11</definedName>
    <definedName name="Titanium">'1'!$C$11</definedName>
    <definedName name="Zinc" localSheetId="4">'1'!$F$11</definedName>
    <definedName name="Zinc" localSheetId="13">'10'!$F$11</definedName>
    <definedName name="Zinc" localSheetId="14">'11'!$F$11</definedName>
    <definedName name="Zinc" localSheetId="15">'12'!$F$11</definedName>
    <definedName name="Zinc" localSheetId="16">'13'!$F$11</definedName>
    <definedName name="Zinc" localSheetId="17">'14'!$F$11</definedName>
    <definedName name="Zinc" localSheetId="18">'15'!$F$11</definedName>
    <definedName name="Zinc" localSheetId="19">'16'!$F$11</definedName>
    <definedName name="Zinc" localSheetId="20">'17'!$F$11</definedName>
    <definedName name="Zinc" localSheetId="21">'18'!$F$11</definedName>
    <definedName name="Zinc" localSheetId="22">'19'!$F$11</definedName>
    <definedName name="Zinc" localSheetId="5">'2'!$F$11</definedName>
    <definedName name="Zinc" localSheetId="23">'20'!$F$11</definedName>
    <definedName name="Zinc" localSheetId="24">'21'!$F$11</definedName>
    <definedName name="Zinc" localSheetId="25">'22'!$F$11</definedName>
    <definedName name="Zinc" localSheetId="26">'23'!$F$11</definedName>
    <definedName name="Zinc" localSheetId="27">'24'!$F$11</definedName>
    <definedName name="Zinc" localSheetId="28">'25'!$F$11</definedName>
    <definedName name="Zinc" localSheetId="29">'26'!$F$11</definedName>
    <definedName name="Zinc" localSheetId="30">'27'!$F$11</definedName>
    <definedName name="Zinc" localSheetId="31">'28'!$F$11</definedName>
    <definedName name="Zinc" localSheetId="32">'29'!$F$11</definedName>
    <definedName name="Zinc" localSheetId="6">'3'!$F$11</definedName>
    <definedName name="Zinc" localSheetId="33">'30'!$F$11</definedName>
    <definedName name="Zinc" localSheetId="34">'31'!$F$11</definedName>
    <definedName name="Zinc" localSheetId="35">'32'!$F$11</definedName>
    <definedName name="Zinc" localSheetId="36">'33'!$F$11</definedName>
    <definedName name="Zinc" localSheetId="37">'34'!$F$11</definedName>
    <definedName name="Zinc" localSheetId="38">'35'!$F$11</definedName>
    <definedName name="Zinc" localSheetId="39">'36'!$F$11</definedName>
    <definedName name="Zinc" localSheetId="40">'37'!$F$11</definedName>
    <definedName name="Zinc" localSheetId="41">'38'!$F$11</definedName>
    <definedName name="Zinc" localSheetId="42">'39'!$F$11</definedName>
    <definedName name="Zinc" localSheetId="7">'4'!$F$11</definedName>
    <definedName name="Zinc" localSheetId="43">'40'!$F$11</definedName>
    <definedName name="Zinc" localSheetId="44">'41'!$F$11</definedName>
    <definedName name="Zinc" localSheetId="45">'42'!$F$11</definedName>
    <definedName name="Zinc" localSheetId="46">'43'!$F$11</definedName>
    <definedName name="Zinc" localSheetId="47">'44'!$F$11</definedName>
    <definedName name="Zinc" localSheetId="48">'45'!$F$11</definedName>
    <definedName name="Zinc" localSheetId="49">'46'!$F$11</definedName>
    <definedName name="Zinc" localSheetId="50">'47'!$F$11</definedName>
    <definedName name="Zinc" localSheetId="51">'48'!$F$11</definedName>
    <definedName name="Zinc" localSheetId="52">'49'!$F$11</definedName>
    <definedName name="Zinc" localSheetId="8">'5'!$F$11</definedName>
    <definedName name="Zinc" localSheetId="53">'50'!$F$11</definedName>
    <definedName name="Zinc" localSheetId="9">'6'!$F$11</definedName>
    <definedName name="Zinc" localSheetId="10">'7'!$F$11</definedName>
    <definedName name="Zinc" localSheetId="11">'8'!$F$11</definedName>
    <definedName name="Zinc" localSheetId="12">'9'!$F$11</definedName>
    <definedName name="Zinc" localSheetId="0">'Reference Recipe'!$F$11</definedName>
    <definedName name="Zinc">'1'!$F$11</definedName>
    <definedName name="Zirconium" localSheetId="4">'1'!#REF!</definedName>
    <definedName name="Zirconium" localSheetId="13">'10'!#REF!</definedName>
    <definedName name="Zirconium" localSheetId="14">'11'!#REF!</definedName>
    <definedName name="Zirconium" localSheetId="15">'12'!#REF!</definedName>
    <definedName name="Zirconium" localSheetId="16">'13'!#REF!</definedName>
    <definedName name="Zirconium" localSheetId="17">'14'!#REF!</definedName>
    <definedName name="Zirconium" localSheetId="18">'15'!#REF!</definedName>
    <definedName name="Zirconium" localSheetId="19">'16'!#REF!</definedName>
    <definedName name="Zirconium" localSheetId="20">'17'!#REF!</definedName>
    <definedName name="Zirconium" localSheetId="21">'18'!#REF!</definedName>
    <definedName name="Zirconium" localSheetId="22">'19'!#REF!</definedName>
    <definedName name="Zirconium" localSheetId="5">'2'!#REF!</definedName>
    <definedName name="Zirconium" localSheetId="23">'20'!#REF!</definedName>
    <definedName name="Zirconium" localSheetId="24">'21'!#REF!</definedName>
    <definedName name="Zirconium" localSheetId="25">'22'!#REF!</definedName>
    <definedName name="Zirconium" localSheetId="26">'23'!#REF!</definedName>
    <definedName name="Zirconium" localSheetId="27">'24'!#REF!</definedName>
    <definedName name="Zirconium" localSheetId="28">'25'!#REF!</definedName>
    <definedName name="Zirconium" localSheetId="29">'26'!#REF!</definedName>
    <definedName name="Zirconium" localSheetId="30">'27'!#REF!</definedName>
    <definedName name="Zirconium" localSheetId="31">'28'!#REF!</definedName>
    <definedName name="Zirconium" localSheetId="32">'29'!#REF!</definedName>
    <definedName name="Zirconium" localSheetId="6">'3'!#REF!</definedName>
    <definedName name="Zirconium" localSheetId="33">'30'!#REF!</definedName>
    <definedName name="Zirconium" localSheetId="34">'31'!#REF!</definedName>
    <definedName name="Zirconium" localSheetId="35">'32'!#REF!</definedName>
    <definedName name="Zirconium" localSheetId="36">'33'!#REF!</definedName>
    <definedName name="Zirconium" localSheetId="37">'34'!#REF!</definedName>
    <definedName name="Zirconium" localSheetId="38">'35'!#REF!</definedName>
    <definedName name="Zirconium" localSheetId="39">'36'!#REF!</definedName>
    <definedName name="Zirconium" localSheetId="40">'37'!#REF!</definedName>
    <definedName name="Zirconium" localSheetId="41">'38'!#REF!</definedName>
    <definedName name="Zirconium" localSheetId="42">'39'!#REF!</definedName>
    <definedName name="Zirconium" localSheetId="7">'4'!#REF!</definedName>
    <definedName name="Zirconium" localSheetId="43">'40'!#REF!</definedName>
    <definedName name="Zirconium" localSheetId="44">'41'!#REF!</definedName>
    <definedName name="Zirconium" localSheetId="45">'42'!#REF!</definedName>
    <definedName name="Zirconium" localSheetId="46">'43'!#REF!</definedName>
    <definedName name="Zirconium" localSheetId="47">'44'!#REF!</definedName>
    <definedName name="Zirconium" localSheetId="48">'45'!#REF!</definedName>
    <definedName name="Zirconium" localSheetId="49">'46'!#REF!</definedName>
    <definedName name="Zirconium" localSheetId="50">'47'!#REF!</definedName>
    <definedName name="Zirconium" localSheetId="51">'48'!#REF!</definedName>
    <definedName name="Zirconium" localSheetId="52">'49'!#REF!</definedName>
    <definedName name="Zirconium" localSheetId="8">'5'!#REF!</definedName>
    <definedName name="Zirconium" localSheetId="53">'50'!#REF!</definedName>
    <definedName name="Zirconium" localSheetId="9">'6'!#REF!</definedName>
    <definedName name="Zirconium" localSheetId="10">'7'!#REF!</definedName>
    <definedName name="Zirconium" localSheetId="11">'8'!#REF!</definedName>
    <definedName name="Zirconium" localSheetId="12">'9'!#REF!</definedName>
    <definedName name="Zirconium" localSheetId="0">'Reference Recipe'!#REF!</definedName>
    <definedName name="Zirconium">'1'!#REF!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56" i="31" l="1"/>
  <c r="E18" i="31"/>
  <c r="Y56" i="19"/>
  <c r="E18" i="19"/>
  <c r="G18" i="19"/>
  <c r="Z24" i="29"/>
  <c r="Z14" i="29"/>
  <c r="Z79" i="29"/>
  <c r="J151" i="14"/>
  <c r="J168" i="14"/>
  <c r="Y56" i="61"/>
  <c r="E23" i="61"/>
  <c r="G23" i="61"/>
  <c r="M157" i="14"/>
  <c r="E26" i="61"/>
  <c r="G26" i="61"/>
  <c r="M160" i="14"/>
  <c r="P168" i="14"/>
  <c r="Y56" i="41"/>
  <c r="E33" i="41"/>
  <c r="G33" i="41"/>
  <c r="P167" i="14"/>
  <c r="E32" i="41"/>
  <c r="G32" i="41"/>
  <c r="P166" i="14"/>
  <c r="E31" i="41"/>
  <c r="G31" i="41"/>
  <c r="P165" i="14"/>
  <c r="E30" i="41"/>
  <c r="G30" i="41"/>
  <c r="P164" i="14"/>
  <c r="E29" i="41"/>
  <c r="G29" i="41"/>
  <c r="P163" i="14"/>
  <c r="E28" i="41"/>
  <c r="G28" i="41"/>
  <c r="P162" i="14"/>
  <c r="E27" i="41"/>
  <c r="G27" i="41"/>
  <c r="P161" i="14"/>
  <c r="E26" i="41"/>
  <c r="G26" i="41"/>
  <c r="P160" i="14"/>
  <c r="E25" i="41"/>
  <c r="G25" i="41"/>
  <c r="P159" i="14"/>
  <c r="E24" i="41"/>
  <c r="G24" i="41"/>
  <c r="P158" i="14"/>
  <c r="E23" i="41"/>
  <c r="G23" i="41"/>
  <c r="P157" i="14"/>
  <c r="E22" i="41"/>
  <c r="G22" i="41"/>
  <c r="P156" i="14"/>
  <c r="E21" i="41"/>
  <c r="G21" i="41"/>
  <c r="P155" i="14"/>
  <c r="E20" i="41"/>
  <c r="G20" i="41"/>
  <c r="P154" i="14"/>
  <c r="E19" i="41"/>
  <c r="G19" i="41"/>
  <c r="P153" i="14"/>
  <c r="E18" i="41"/>
  <c r="G18" i="41"/>
  <c r="P152" i="14"/>
  <c r="P151" i="14"/>
  <c r="O167" i="14"/>
  <c r="O166" i="14"/>
  <c r="O165" i="14"/>
  <c r="O164" i="14"/>
  <c r="O163" i="14"/>
  <c r="O162" i="14"/>
  <c r="O161" i="14"/>
  <c r="O160" i="14"/>
  <c r="O159" i="14"/>
  <c r="O158" i="14"/>
  <c r="O157" i="14"/>
  <c r="O156" i="14"/>
  <c r="O155" i="14"/>
  <c r="O154" i="14"/>
  <c r="O153" i="14"/>
  <c r="O152" i="14"/>
  <c r="M168" i="14"/>
  <c r="E33" i="61"/>
  <c r="G33" i="61"/>
  <c r="M167" i="14"/>
  <c r="E32" i="61"/>
  <c r="G32" i="61"/>
  <c r="M166" i="14"/>
  <c r="E31" i="61"/>
  <c r="G31" i="61"/>
  <c r="M165" i="14"/>
  <c r="E30" i="61"/>
  <c r="G30" i="61"/>
  <c r="M164" i="14"/>
  <c r="E29" i="61"/>
  <c r="G29" i="61"/>
  <c r="M163" i="14"/>
  <c r="E28" i="61"/>
  <c r="G28" i="61"/>
  <c r="M162" i="14"/>
  <c r="E27" i="61"/>
  <c r="G27" i="61"/>
  <c r="M161" i="14"/>
  <c r="E25" i="61"/>
  <c r="G25" i="61"/>
  <c r="M159" i="14"/>
  <c r="E24" i="61"/>
  <c r="G24" i="61"/>
  <c r="M158" i="14"/>
  <c r="E22" i="61"/>
  <c r="G22" i="61"/>
  <c r="M156" i="14"/>
  <c r="E21" i="61"/>
  <c r="G21" i="61"/>
  <c r="M155" i="14"/>
  <c r="E20" i="61"/>
  <c r="G20" i="61"/>
  <c r="M154" i="14"/>
  <c r="E19" i="61"/>
  <c r="G19" i="61"/>
  <c r="M153" i="14"/>
  <c r="E18" i="61"/>
  <c r="G18" i="61"/>
  <c r="M152" i="14"/>
  <c r="M151" i="14"/>
  <c r="L167" i="14"/>
  <c r="L166" i="14"/>
  <c r="L165" i="14"/>
  <c r="L164" i="14"/>
  <c r="L163" i="14"/>
  <c r="L162" i="14"/>
  <c r="L161" i="14"/>
  <c r="L160" i="14"/>
  <c r="L159" i="14"/>
  <c r="F24" i="61"/>
  <c r="L158" i="14"/>
  <c r="F23" i="61"/>
  <c r="L157" i="14"/>
  <c r="F22" i="61"/>
  <c r="L156" i="14"/>
  <c r="F21" i="61"/>
  <c r="L155" i="14"/>
  <c r="F20" i="61"/>
  <c r="L154" i="14"/>
  <c r="F19" i="61"/>
  <c r="L153" i="14"/>
  <c r="F18" i="61"/>
  <c r="L152" i="14"/>
  <c r="Y56" i="60"/>
  <c r="E33" i="60"/>
  <c r="G33" i="60"/>
  <c r="J167" i="14"/>
  <c r="E32" i="60"/>
  <c r="G32" i="60"/>
  <c r="J166" i="14"/>
  <c r="E31" i="60"/>
  <c r="G31" i="60"/>
  <c r="J165" i="14"/>
  <c r="E30" i="60"/>
  <c r="G30" i="60"/>
  <c r="J164" i="14"/>
  <c r="E29" i="60"/>
  <c r="G29" i="60"/>
  <c r="J163" i="14"/>
  <c r="E28" i="60"/>
  <c r="G28" i="60"/>
  <c r="J162" i="14"/>
  <c r="E27" i="60"/>
  <c r="G27" i="60"/>
  <c r="J161" i="14"/>
  <c r="E26" i="60"/>
  <c r="G26" i="60"/>
  <c r="J160" i="14"/>
  <c r="E25" i="60"/>
  <c r="G25" i="60"/>
  <c r="J159" i="14"/>
  <c r="E24" i="60"/>
  <c r="G24" i="60"/>
  <c r="J158" i="14"/>
  <c r="E23" i="60"/>
  <c r="G23" i="60"/>
  <c r="J157" i="14"/>
  <c r="E22" i="60"/>
  <c r="G22" i="60"/>
  <c r="J156" i="14"/>
  <c r="E21" i="60"/>
  <c r="G21" i="60"/>
  <c r="J155" i="14"/>
  <c r="E20" i="60"/>
  <c r="G20" i="60"/>
  <c r="J154" i="14"/>
  <c r="E19" i="60"/>
  <c r="G19" i="60"/>
  <c r="J153" i="14"/>
  <c r="E18" i="60"/>
  <c r="G18" i="60"/>
  <c r="J152" i="14"/>
  <c r="I167" i="14"/>
  <c r="I166" i="14"/>
  <c r="I165" i="14"/>
  <c r="I164" i="14"/>
  <c r="I163" i="14"/>
  <c r="I162" i="14"/>
  <c r="I161" i="14"/>
  <c r="I160" i="14"/>
  <c r="I159" i="14"/>
  <c r="I158" i="14"/>
  <c r="I157" i="14"/>
  <c r="G168" i="14"/>
  <c r="Y56" i="59"/>
  <c r="E33" i="59"/>
  <c r="G33" i="59"/>
  <c r="G167" i="14"/>
  <c r="E32" i="59"/>
  <c r="G32" i="59"/>
  <c r="G166" i="14"/>
  <c r="E31" i="59"/>
  <c r="G31" i="59"/>
  <c r="G165" i="14"/>
  <c r="E30" i="59"/>
  <c r="G30" i="59"/>
  <c r="G164" i="14"/>
  <c r="E29" i="59"/>
  <c r="G29" i="59"/>
  <c r="G163" i="14"/>
  <c r="E28" i="59"/>
  <c r="G28" i="59"/>
  <c r="G162" i="14"/>
  <c r="E27" i="59"/>
  <c r="G27" i="59"/>
  <c r="G161" i="14"/>
  <c r="E26" i="59"/>
  <c r="G26" i="59"/>
  <c r="G160" i="14"/>
  <c r="E25" i="59"/>
  <c r="G25" i="59"/>
  <c r="G159" i="14"/>
  <c r="E24" i="59"/>
  <c r="G24" i="59"/>
  <c r="G158" i="14"/>
  <c r="E22" i="59"/>
  <c r="G22" i="59"/>
  <c r="G156" i="14"/>
  <c r="E21" i="59"/>
  <c r="G21" i="59"/>
  <c r="G155" i="14"/>
  <c r="E20" i="59"/>
  <c r="G20" i="59"/>
  <c r="G154" i="14"/>
  <c r="E19" i="59"/>
  <c r="G19" i="59"/>
  <c r="G153" i="14"/>
  <c r="E18" i="59"/>
  <c r="G18" i="59"/>
  <c r="G152" i="14"/>
  <c r="G151" i="14"/>
  <c r="F167" i="14"/>
  <c r="F166" i="14"/>
  <c r="F165" i="14"/>
  <c r="F164" i="14"/>
  <c r="F163" i="14"/>
  <c r="F162" i="14"/>
  <c r="F161" i="14"/>
  <c r="F160" i="14"/>
  <c r="F159" i="14"/>
  <c r="F158" i="14"/>
  <c r="F157" i="14"/>
  <c r="F156" i="14"/>
  <c r="F155" i="14"/>
  <c r="F154" i="14"/>
  <c r="F153" i="14"/>
  <c r="F152" i="14"/>
  <c r="D168" i="14"/>
  <c r="Y56" i="58"/>
  <c r="E33" i="58"/>
  <c r="G33" i="58"/>
  <c r="D167" i="14"/>
  <c r="E32" i="58"/>
  <c r="G32" i="58"/>
  <c r="D166" i="14"/>
  <c r="E31" i="58"/>
  <c r="G31" i="58"/>
  <c r="D165" i="14"/>
  <c r="E30" i="58"/>
  <c r="G30" i="58"/>
  <c r="D164" i="14"/>
  <c r="E29" i="58"/>
  <c r="G29" i="58"/>
  <c r="D163" i="14"/>
  <c r="E28" i="58"/>
  <c r="G28" i="58"/>
  <c r="D162" i="14"/>
  <c r="E27" i="58"/>
  <c r="G27" i="58"/>
  <c r="D161" i="14"/>
  <c r="E26" i="58"/>
  <c r="G26" i="58"/>
  <c r="D160" i="14"/>
  <c r="E25" i="58"/>
  <c r="G25" i="58"/>
  <c r="D159" i="14"/>
  <c r="E24" i="58"/>
  <c r="G24" i="58"/>
  <c r="D158" i="14"/>
  <c r="E23" i="58"/>
  <c r="G23" i="58"/>
  <c r="D157" i="14"/>
  <c r="E22" i="58"/>
  <c r="G22" i="58"/>
  <c r="D156" i="14"/>
  <c r="E21" i="58"/>
  <c r="G21" i="58"/>
  <c r="D155" i="14"/>
  <c r="E20" i="58"/>
  <c r="G20" i="58"/>
  <c r="D154" i="14"/>
  <c r="E19" i="58"/>
  <c r="G19" i="58"/>
  <c r="D153" i="14"/>
  <c r="E18" i="58"/>
  <c r="G18" i="58"/>
  <c r="D152" i="14"/>
  <c r="D151" i="14"/>
  <c r="C167" i="14"/>
  <c r="C166" i="14"/>
  <c r="C165" i="14"/>
  <c r="C164" i="14"/>
  <c r="C163" i="14"/>
  <c r="C162" i="14"/>
  <c r="C161" i="14"/>
  <c r="C160" i="14"/>
  <c r="C159" i="14"/>
  <c r="C158" i="14"/>
  <c r="C157" i="14"/>
  <c r="C156" i="14"/>
  <c r="C155" i="14"/>
  <c r="C154" i="14"/>
  <c r="C153" i="14"/>
  <c r="C152" i="14"/>
  <c r="P147" i="14"/>
  <c r="Y56" i="57"/>
  <c r="E33" i="57"/>
  <c r="G33" i="57"/>
  <c r="P146" i="14"/>
  <c r="E32" i="57"/>
  <c r="G32" i="57"/>
  <c r="P145" i="14"/>
  <c r="E31" i="57"/>
  <c r="G31" i="57"/>
  <c r="P144" i="14"/>
  <c r="E30" i="57"/>
  <c r="G30" i="57"/>
  <c r="P143" i="14"/>
  <c r="E29" i="57"/>
  <c r="G29" i="57"/>
  <c r="P142" i="14"/>
  <c r="E28" i="57"/>
  <c r="G28" i="57"/>
  <c r="P141" i="14"/>
  <c r="E27" i="57"/>
  <c r="G27" i="57"/>
  <c r="P140" i="14"/>
  <c r="E26" i="57"/>
  <c r="G26" i="57"/>
  <c r="P139" i="14"/>
  <c r="E25" i="57"/>
  <c r="G25" i="57"/>
  <c r="P138" i="14"/>
  <c r="E24" i="57"/>
  <c r="G24" i="57"/>
  <c r="P137" i="14"/>
  <c r="E23" i="57"/>
  <c r="G23" i="57"/>
  <c r="P136" i="14"/>
  <c r="E22" i="57"/>
  <c r="G22" i="57"/>
  <c r="P135" i="14"/>
  <c r="E21" i="57"/>
  <c r="G21" i="57"/>
  <c r="P134" i="14"/>
  <c r="E20" i="57"/>
  <c r="G20" i="57"/>
  <c r="P133" i="14"/>
  <c r="E19" i="57"/>
  <c r="G19" i="57"/>
  <c r="P132" i="14"/>
  <c r="E18" i="57"/>
  <c r="G18" i="57"/>
  <c r="P131" i="14"/>
  <c r="P130" i="14"/>
  <c r="O146" i="14"/>
  <c r="O145" i="14"/>
  <c r="O144" i="14"/>
  <c r="O143" i="14"/>
  <c r="O142" i="14"/>
  <c r="O141" i="14"/>
  <c r="O140" i="14"/>
  <c r="O139" i="14"/>
  <c r="O138" i="14"/>
  <c r="O137" i="14"/>
  <c r="O136" i="14"/>
  <c r="O135" i="14"/>
  <c r="O134" i="14"/>
  <c r="O133" i="14"/>
  <c r="O132" i="14"/>
  <c r="O131" i="14"/>
  <c r="M147" i="14"/>
  <c r="Y56" i="56"/>
  <c r="E33" i="56"/>
  <c r="G33" i="56"/>
  <c r="M146" i="14"/>
  <c r="E32" i="56"/>
  <c r="G32" i="56"/>
  <c r="M145" i="14"/>
  <c r="E31" i="56"/>
  <c r="G31" i="56"/>
  <c r="M144" i="14"/>
  <c r="E30" i="56"/>
  <c r="G30" i="56"/>
  <c r="M143" i="14"/>
  <c r="E29" i="56"/>
  <c r="G29" i="56"/>
  <c r="M142" i="14"/>
  <c r="E28" i="56"/>
  <c r="G28" i="56"/>
  <c r="M141" i="14"/>
  <c r="E27" i="56"/>
  <c r="G27" i="56"/>
  <c r="M140" i="14"/>
  <c r="E26" i="56"/>
  <c r="G26" i="56"/>
  <c r="M139" i="14"/>
  <c r="E25" i="56"/>
  <c r="G25" i="56"/>
  <c r="M138" i="14"/>
  <c r="E24" i="56"/>
  <c r="G24" i="56"/>
  <c r="M137" i="14"/>
  <c r="E23" i="56"/>
  <c r="G23" i="56"/>
  <c r="M136" i="14"/>
  <c r="E22" i="56"/>
  <c r="G22" i="56"/>
  <c r="M135" i="14"/>
  <c r="E21" i="56"/>
  <c r="G21" i="56"/>
  <c r="M134" i="14"/>
  <c r="E20" i="56"/>
  <c r="G20" i="56"/>
  <c r="M133" i="14"/>
  <c r="E19" i="56"/>
  <c r="G19" i="56"/>
  <c r="M132" i="14"/>
  <c r="E18" i="56"/>
  <c r="G18" i="56"/>
  <c r="M131" i="14"/>
  <c r="M130" i="14"/>
  <c r="L146" i="14"/>
  <c r="L145" i="14"/>
  <c r="L144" i="14"/>
  <c r="L143" i="14"/>
  <c r="L142" i="14"/>
  <c r="L141" i="14"/>
  <c r="L140" i="14"/>
  <c r="L139" i="14"/>
  <c r="L138" i="14"/>
  <c r="L137" i="14"/>
  <c r="L136" i="14"/>
  <c r="L135" i="14"/>
  <c r="L134" i="14"/>
  <c r="L133" i="14"/>
  <c r="L132" i="14"/>
  <c r="L131" i="14"/>
  <c r="J147" i="14"/>
  <c r="Y56" i="55"/>
  <c r="E33" i="55"/>
  <c r="G33" i="55"/>
  <c r="J146" i="14"/>
  <c r="E32" i="55"/>
  <c r="G32" i="55"/>
  <c r="J145" i="14"/>
  <c r="E31" i="55"/>
  <c r="G31" i="55"/>
  <c r="J144" i="14"/>
  <c r="E30" i="55"/>
  <c r="G30" i="55"/>
  <c r="J143" i="14"/>
  <c r="E29" i="55"/>
  <c r="G29" i="55"/>
  <c r="J142" i="14"/>
  <c r="E28" i="55"/>
  <c r="G28" i="55"/>
  <c r="J141" i="14"/>
  <c r="E27" i="55"/>
  <c r="G27" i="55"/>
  <c r="J140" i="14"/>
  <c r="E26" i="55"/>
  <c r="G26" i="55"/>
  <c r="J139" i="14"/>
  <c r="E25" i="55"/>
  <c r="G25" i="55"/>
  <c r="J138" i="14"/>
  <c r="E24" i="55"/>
  <c r="G24" i="55"/>
  <c r="J137" i="14"/>
  <c r="E23" i="55"/>
  <c r="G23" i="55"/>
  <c r="J136" i="14"/>
  <c r="E22" i="55"/>
  <c r="G22" i="55"/>
  <c r="J135" i="14"/>
  <c r="E21" i="55"/>
  <c r="G21" i="55"/>
  <c r="J134" i="14"/>
  <c r="E20" i="55"/>
  <c r="G20" i="55"/>
  <c r="J133" i="14"/>
  <c r="E19" i="55"/>
  <c r="G19" i="55"/>
  <c r="J132" i="14"/>
  <c r="E18" i="55"/>
  <c r="G18" i="55"/>
  <c r="J131" i="14"/>
  <c r="J130" i="14"/>
  <c r="I146" i="14"/>
  <c r="I145" i="14"/>
  <c r="I144" i="14"/>
  <c r="I143" i="14"/>
  <c r="I142" i="14"/>
  <c r="I141" i="14"/>
  <c r="I140" i="14"/>
  <c r="I139" i="14"/>
  <c r="I138" i="14"/>
  <c r="I137" i="14"/>
  <c r="I136" i="14"/>
  <c r="I135" i="14"/>
  <c r="I134" i="14"/>
  <c r="I133" i="14"/>
  <c r="I132" i="14"/>
  <c r="I131" i="14"/>
  <c r="G147" i="14"/>
  <c r="Y56" i="54"/>
  <c r="E33" i="54"/>
  <c r="G33" i="54"/>
  <c r="G146" i="14"/>
  <c r="E32" i="54"/>
  <c r="G32" i="54"/>
  <c r="G145" i="14"/>
  <c r="E31" i="54"/>
  <c r="G31" i="54"/>
  <c r="G144" i="14"/>
  <c r="E30" i="54"/>
  <c r="G30" i="54"/>
  <c r="G143" i="14"/>
  <c r="E29" i="54"/>
  <c r="G29" i="54"/>
  <c r="G142" i="14"/>
  <c r="E28" i="54"/>
  <c r="G28" i="54"/>
  <c r="G141" i="14"/>
  <c r="E27" i="54"/>
  <c r="G27" i="54"/>
  <c r="G140" i="14"/>
  <c r="E26" i="54"/>
  <c r="G26" i="54"/>
  <c r="G139" i="14"/>
  <c r="E25" i="54"/>
  <c r="G25" i="54"/>
  <c r="G138" i="14"/>
  <c r="E24" i="54"/>
  <c r="G24" i="54"/>
  <c r="G137" i="14"/>
  <c r="E23" i="54"/>
  <c r="G23" i="54"/>
  <c r="G136" i="14"/>
  <c r="E22" i="54"/>
  <c r="G22" i="54"/>
  <c r="G135" i="14"/>
  <c r="E21" i="54"/>
  <c r="G21" i="54"/>
  <c r="G134" i="14"/>
  <c r="E20" i="54"/>
  <c r="G20" i="54"/>
  <c r="G133" i="14"/>
  <c r="E19" i="54"/>
  <c r="G19" i="54"/>
  <c r="G132" i="14"/>
  <c r="E18" i="54"/>
  <c r="G18" i="54"/>
  <c r="G131" i="14"/>
  <c r="G130" i="14"/>
  <c r="F146" i="14"/>
  <c r="F145" i="14"/>
  <c r="F144" i="14"/>
  <c r="F143" i="14"/>
  <c r="F142" i="14"/>
  <c r="F141" i="14"/>
  <c r="F140" i="14"/>
  <c r="F139" i="14"/>
  <c r="F138" i="14"/>
  <c r="F137" i="14"/>
  <c r="F136" i="14"/>
  <c r="F135" i="14"/>
  <c r="F134" i="14"/>
  <c r="F133" i="14"/>
  <c r="F132" i="14"/>
  <c r="F131" i="14"/>
  <c r="I156" i="14"/>
  <c r="I155" i="14"/>
  <c r="I154" i="14"/>
  <c r="I153" i="14"/>
  <c r="I152" i="14"/>
  <c r="Y56" i="79"/>
  <c r="E30" i="79"/>
  <c r="G30" i="79"/>
  <c r="M290" i="14"/>
  <c r="E27" i="79"/>
  <c r="G27" i="79"/>
  <c r="M287" i="14"/>
  <c r="G294" i="14"/>
  <c r="I260" i="14"/>
  <c r="F261" i="14"/>
  <c r="D273" i="14"/>
  <c r="C260" i="14"/>
  <c r="M294" i="14"/>
  <c r="E33" i="79"/>
  <c r="G33" i="79"/>
  <c r="M293" i="14"/>
  <c r="E32" i="79"/>
  <c r="G32" i="79"/>
  <c r="M292" i="14"/>
  <c r="E31" i="79"/>
  <c r="G31" i="79"/>
  <c r="M291" i="14"/>
  <c r="E29" i="79"/>
  <c r="G29" i="79"/>
  <c r="M289" i="14"/>
  <c r="E28" i="79"/>
  <c r="G28" i="79"/>
  <c r="M288" i="14"/>
  <c r="E26" i="79"/>
  <c r="G26" i="79"/>
  <c r="M286" i="14"/>
  <c r="E25" i="79"/>
  <c r="G25" i="79"/>
  <c r="M285" i="14"/>
  <c r="E24" i="79"/>
  <c r="G24" i="79"/>
  <c r="M284" i="14"/>
  <c r="E23" i="79"/>
  <c r="G23" i="79"/>
  <c r="M283" i="14"/>
  <c r="E22" i="79"/>
  <c r="G22" i="79"/>
  <c r="M282" i="14"/>
  <c r="E21" i="79"/>
  <c r="G21" i="79"/>
  <c r="M281" i="14"/>
  <c r="E20" i="79"/>
  <c r="G20" i="79"/>
  <c r="M280" i="14"/>
  <c r="E19" i="79"/>
  <c r="G19" i="79"/>
  <c r="M279" i="14"/>
  <c r="E18" i="79"/>
  <c r="G18" i="79"/>
  <c r="M278" i="14"/>
  <c r="M277" i="14"/>
  <c r="L293" i="14"/>
  <c r="L292" i="14"/>
  <c r="L291" i="14"/>
  <c r="L290" i="14"/>
  <c r="L289" i="14"/>
  <c r="L288" i="14"/>
  <c r="L287" i="14"/>
  <c r="L286" i="14"/>
  <c r="L285" i="14"/>
  <c r="L284" i="14"/>
  <c r="L283" i="14"/>
  <c r="L282" i="14"/>
  <c r="L281" i="14"/>
  <c r="L280" i="14"/>
  <c r="L279" i="14"/>
  <c r="L278" i="14"/>
  <c r="J294" i="14"/>
  <c r="Y56" i="78"/>
  <c r="E33" i="78"/>
  <c r="G33" i="78"/>
  <c r="J293" i="14"/>
  <c r="E32" i="78"/>
  <c r="G32" i="78"/>
  <c r="J292" i="14"/>
  <c r="E31" i="78"/>
  <c r="G31" i="78"/>
  <c r="J291" i="14"/>
  <c r="E30" i="78"/>
  <c r="G30" i="78"/>
  <c r="J290" i="14"/>
  <c r="E29" i="78"/>
  <c r="G29" i="78"/>
  <c r="J289" i="14"/>
  <c r="E28" i="78"/>
  <c r="G28" i="78"/>
  <c r="J288" i="14"/>
  <c r="E27" i="78"/>
  <c r="G27" i="78"/>
  <c r="J287" i="14"/>
  <c r="E26" i="78"/>
  <c r="G26" i="78"/>
  <c r="J286" i="14"/>
  <c r="E25" i="78"/>
  <c r="G25" i="78"/>
  <c r="J285" i="14"/>
  <c r="E24" i="78"/>
  <c r="G24" i="78"/>
  <c r="J284" i="14"/>
  <c r="E23" i="78"/>
  <c r="G23" i="78"/>
  <c r="J283" i="14"/>
  <c r="E22" i="78"/>
  <c r="G22" i="78"/>
  <c r="J282" i="14"/>
  <c r="E21" i="78"/>
  <c r="G21" i="78"/>
  <c r="J281" i="14"/>
  <c r="E20" i="78"/>
  <c r="G20" i="78"/>
  <c r="J280" i="14"/>
  <c r="E19" i="78"/>
  <c r="G19" i="78"/>
  <c r="J279" i="14"/>
  <c r="E18" i="78"/>
  <c r="G18" i="78"/>
  <c r="J278" i="14"/>
  <c r="J277" i="14"/>
  <c r="I293" i="14"/>
  <c r="I292" i="14"/>
  <c r="I291" i="14"/>
  <c r="I290" i="14"/>
  <c r="I289" i="14"/>
  <c r="I288" i="14"/>
  <c r="I287" i="14"/>
  <c r="I286" i="14"/>
  <c r="I285" i="14"/>
  <c r="I284" i="14"/>
  <c r="I283" i="14"/>
  <c r="I282" i="14"/>
  <c r="I281" i="14"/>
  <c r="I280" i="14"/>
  <c r="I279" i="14"/>
  <c r="I278" i="14"/>
  <c r="Y56" i="77"/>
  <c r="E33" i="77"/>
  <c r="G33" i="77"/>
  <c r="G293" i="14"/>
  <c r="E32" i="77"/>
  <c r="G32" i="77"/>
  <c r="G292" i="14"/>
  <c r="E31" i="77"/>
  <c r="G31" i="77"/>
  <c r="G291" i="14"/>
  <c r="E30" i="77"/>
  <c r="G30" i="77"/>
  <c r="G290" i="14"/>
  <c r="E29" i="77"/>
  <c r="G29" i="77"/>
  <c r="G289" i="14"/>
  <c r="E28" i="77"/>
  <c r="G28" i="77"/>
  <c r="G288" i="14"/>
  <c r="E27" i="77"/>
  <c r="G27" i="77"/>
  <c r="G287" i="14"/>
  <c r="E26" i="77"/>
  <c r="G26" i="77"/>
  <c r="G286" i="14"/>
  <c r="E25" i="77"/>
  <c r="G25" i="77"/>
  <c r="G285" i="14"/>
  <c r="E24" i="77"/>
  <c r="G24" i="77"/>
  <c r="G284" i="14"/>
  <c r="E23" i="77"/>
  <c r="G23" i="77"/>
  <c r="G283" i="14"/>
  <c r="E22" i="77"/>
  <c r="G22" i="77"/>
  <c r="G282" i="14"/>
  <c r="E21" i="77"/>
  <c r="G21" i="77"/>
  <c r="G281" i="14"/>
  <c r="E20" i="77"/>
  <c r="G20" i="77"/>
  <c r="G280" i="14"/>
  <c r="E19" i="77"/>
  <c r="G19" i="77"/>
  <c r="G279" i="14"/>
  <c r="E18" i="77"/>
  <c r="G18" i="77"/>
  <c r="G278" i="14"/>
  <c r="G277" i="14"/>
  <c r="F293" i="14"/>
  <c r="F292" i="14"/>
  <c r="F291" i="14"/>
  <c r="F290" i="14"/>
  <c r="F289" i="14"/>
  <c r="F288" i="14"/>
  <c r="F287" i="14"/>
  <c r="F286" i="14"/>
  <c r="F285" i="14"/>
  <c r="F284" i="14"/>
  <c r="F283" i="14"/>
  <c r="F282" i="14"/>
  <c r="F281" i="14"/>
  <c r="F280" i="14"/>
  <c r="F279" i="14"/>
  <c r="F278" i="14"/>
  <c r="D294" i="14"/>
  <c r="Y56" i="76"/>
  <c r="E33" i="76"/>
  <c r="G33" i="76"/>
  <c r="D293" i="14"/>
  <c r="E32" i="76"/>
  <c r="G32" i="76"/>
  <c r="D292" i="14"/>
  <c r="E31" i="76"/>
  <c r="G31" i="76"/>
  <c r="D291" i="14"/>
  <c r="E30" i="76"/>
  <c r="G30" i="76"/>
  <c r="D290" i="14"/>
  <c r="E29" i="76"/>
  <c r="G29" i="76"/>
  <c r="D289" i="14"/>
  <c r="E28" i="76"/>
  <c r="G28" i="76"/>
  <c r="D288" i="14"/>
  <c r="E27" i="76"/>
  <c r="G27" i="76"/>
  <c r="D287" i="14"/>
  <c r="E26" i="76"/>
  <c r="G26" i="76"/>
  <c r="D286" i="14"/>
  <c r="E25" i="76"/>
  <c r="G25" i="76"/>
  <c r="D285" i="14"/>
  <c r="E24" i="76"/>
  <c r="G24" i="76"/>
  <c r="D284" i="14"/>
  <c r="E23" i="76"/>
  <c r="G23" i="76"/>
  <c r="D283" i="14"/>
  <c r="E22" i="76"/>
  <c r="G22" i="76"/>
  <c r="D282" i="14"/>
  <c r="E21" i="76"/>
  <c r="G21" i="76"/>
  <c r="D281" i="14"/>
  <c r="E20" i="76"/>
  <c r="G20" i="76"/>
  <c r="D280" i="14"/>
  <c r="E19" i="76"/>
  <c r="G19" i="76"/>
  <c r="D279" i="14"/>
  <c r="E18" i="76"/>
  <c r="G18" i="76"/>
  <c r="D278" i="14"/>
  <c r="D277" i="14"/>
  <c r="C293" i="14"/>
  <c r="C292" i="14"/>
  <c r="C291" i="14"/>
  <c r="C290" i="14"/>
  <c r="C289" i="14"/>
  <c r="C288" i="14"/>
  <c r="C287" i="14"/>
  <c r="C286" i="14"/>
  <c r="C285" i="14"/>
  <c r="C284" i="14"/>
  <c r="C283" i="14"/>
  <c r="C282" i="14"/>
  <c r="C281" i="14"/>
  <c r="C280" i="14"/>
  <c r="C279" i="14"/>
  <c r="C278" i="14"/>
  <c r="P273" i="14"/>
  <c r="Y56" i="75"/>
  <c r="E33" i="75"/>
  <c r="G33" i="75"/>
  <c r="P272" i="14"/>
  <c r="E32" i="75"/>
  <c r="G32" i="75"/>
  <c r="P271" i="14"/>
  <c r="E31" i="75"/>
  <c r="G31" i="75"/>
  <c r="P270" i="14"/>
  <c r="E30" i="75"/>
  <c r="G30" i="75"/>
  <c r="P269" i="14"/>
  <c r="E29" i="75"/>
  <c r="G29" i="75"/>
  <c r="P268" i="14"/>
  <c r="E28" i="75"/>
  <c r="G28" i="75"/>
  <c r="P267" i="14"/>
  <c r="E27" i="75"/>
  <c r="G27" i="75"/>
  <c r="P266" i="14"/>
  <c r="E26" i="75"/>
  <c r="G26" i="75"/>
  <c r="P265" i="14"/>
  <c r="E25" i="75"/>
  <c r="G25" i="75"/>
  <c r="P264" i="14"/>
  <c r="E24" i="75"/>
  <c r="G24" i="75"/>
  <c r="P263" i="14"/>
  <c r="E23" i="75"/>
  <c r="G23" i="75"/>
  <c r="P262" i="14"/>
  <c r="E22" i="75"/>
  <c r="G22" i="75"/>
  <c r="P261" i="14"/>
  <c r="E21" i="75"/>
  <c r="G21" i="75"/>
  <c r="P260" i="14"/>
  <c r="E20" i="75"/>
  <c r="G20" i="75"/>
  <c r="P259" i="14"/>
  <c r="E19" i="75"/>
  <c r="G19" i="75"/>
  <c r="P258" i="14"/>
  <c r="E18" i="75"/>
  <c r="G18" i="75"/>
  <c r="P257" i="14"/>
  <c r="P256" i="14"/>
  <c r="O272" i="14"/>
  <c r="O271" i="14"/>
  <c r="O270" i="14"/>
  <c r="O269" i="14"/>
  <c r="O268" i="14"/>
  <c r="O267" i="14"/>
  <c r="O266" i="14"/>
  <c r="O265" i="14"/>
  <c r="O264" i="14"/>
  <c r="O263" i="14"/>
  <c r="O262" i="14"/>
  <c r="O261" i="14"/>
  <c r="O260" i="14"/>
  <c r="O259" i="14"/>
  <c r="O258" i="14"/>
  <c r="O257" i="14"/>
  <c r="L272" i="14"/>
  <c r="L270" i="14"/>
  <c r="Y56" i="74"/>
  <c r="E20" i="74"/>
  <c r="G20" i="74"/>
  <c r="M259" i="14"/>
  <c r="E19" i="74"/>
  <c r="G19" i="74"/>
  <c r="M258" i="14"/>
  <c r="E18" i="74"/>
  <c r="G18" i="74"/>
  <c r="M257" i="14"/>
  <c r="M273" i="14"/>
  <c r="E33" i="74"/>
  <c r="G33" i="74"/>
  <c r="M272" i="14"/>
  <c r="E32" i="74"/>
  <c r="G32" i="74"/>
  <c r="M271" i="14"/>
  <c r="E31" i="74"/>
  <c r="G31" i="74"/>
  <c r="M270" i="14"/>
  <c r="E30" i="74"/>
  <c r="G30" i="74"/>
  <c r="M269" i="14"/>
  <c r="E29" i="74"/>
  <c r="G29" i="74"/>
  <c r="M268" i="14"/>
  <c r="E28" i="74"/>
  <c r="G28" i="74"/>
  <c r="M267" i="14"/>
  <c r="E27" i="74"/>
  <c r="G27" i="74"/>
  <c r="M266" i="14"/>
  <c r="E26" i="74"/>
  <c r="G26" i="74"/>
  <c r="M265" i="14"/>
  <c r="E25" i="74"/>
  <c r="G25" i="74"/>
  <c r="M264" i="14"/>
  <c r="E24" i="74"/>
  <c r="G24" i="74"/>
  <c r="M263" i="14"/>
  <c r="E23" i="74"/>
  <c r="G23" i="74"/>
  <c r="M262" i="14"/>
  <c r="E22" i="74"/>
  <c r="G22" i="74"/>
  <c r="M261" i="14"/>
  <c r="E21" i="74"/>
  <c r="G21" i="74"/>
  <c r="M260" i="14"/>
  <c r="M256" i="14"/>
  <c r="L271" i="14"/>
  <c r="L269" i="14"/>
  <c r="L268" i="14"/>
  <c r="L267" i="14"/>
  <c r="L266" i="14"/>
  <c r="L265" i="14"/>
  <c r="L264" i="14"/>
  <c r="L263" i="14"/>
  <c r="L262" i="14"/>
  <c r="L261" i="14"/>
  <c r="L260" i="14"/>
  <c r="L259" i="14"/>
  <c r="L258" i="14"/>
  <c r="L257" i="14"/>
  <c r="J273" i="14"/>
  <c r="Y56" i="73"/>
  <c r="E33" i="73"/>
  <c r="G33" i="73"/>
  <c r="J272" i="14"/>
  <c r="E32" i="73"/>
  <c r="G32" i="73"/>
  <c r="J271" i="14"/>
  <c r="E31" i="73"/>
  <c r="G31" i="73"/>
  <c r="J270" i="14"/>
  <c r="E30" i="73"/>
  <c r="G30" i="73"/>
  <c r="J269" i="14"/>
  <c r="E29" i="73"/>
  <c r="G29" i="73"/>
  <c r="J268" i="14"/>
  <c r="E28" i="73"/>
  <c r="G28" i="73"/>
  <c r="J267" i="14"/>
  <c r="E27" i="73"/>
  <c r="G27" i="73"/>
  <c r="J266" i="14"/>
  <c r="E26" i="73"/>
  <c r="G26" i="73"/>
  <c r="J265" i="14"/>
  <c r="E25" i="73"/>
  <c r="G25" i="73"/>
  <c r="J264" i="14"/>
  <c r="E24" i="73"/>
  <c r="G24" i="73"/>
  <c r="J263" i="14"/>
  <c r="E23" i="73"/>
  <c r="G23" i="73"/>
  <c r="J262" i="14"/>
  <c r="E22" i="73"/>
  <c r="G22" i="73"/>
  <c r="J261" i="14"/>
  <c r="E21" i="73"/>
  <c r="G21" i="73"/>
  <c r="J260" i="14"/>
  <c r="E20" i="73"/>
  <c r="G20" i="73"/>
  <c r="J259" i="14"/>
  <c r="E19" i="73"/>
  <c r="G19" i="73"/>
  <c r="J258" i="14"/>
  <c r="E18" i="73"/>
  <c r="G18" i="73"/>
  <c r="J257" i="14"/>
  <c r="J256" i="14"/>
  <c r="I272" i="14"/>
  <c r="I271" i="14"/>
  <c r="I270" i="14"/>
  <c r="I269" i="14"/>
  <c r="I268" i="14"/>
  <c r="I267" i="14"/>
  <c r="I266" i="14"/>
  <c r="I265" i="14"/>
  <c r="I264" i="14"/>
  <c r="I263" i="14"/>
  <c r="I262" i="14"/>
  <c r="I261" i="14"/>
  <c r="I259" i="14"/>
  <c r="I258" i="14"/>
  <c r="I257" i="14"/>
  <c r="G273" i="14"/>
  <c r="Y56" i="72"/>
  <c r="E33" i="72"/>
  <c r="G33" i="72"/>
  <c r="G272" i="14"/>
  <c r="E32" i="72"/>
  <c r="G32" i="72"/>
  <c r="G271" i="14"/>
  <c r="E31" i="72"/>
  <c r="G31" i="72"/>
  <c r="G270" i="14"/>
  <c r="E30" i="72"/>
  <c r="G30" i="72"/>
  <c r="G269" i="14"/>
  <c r="E29" i="72"/>
  <c r="G29" i="72"/>
  <c r="G268" i="14"/>
  <c r="E28" i="72"/>
  <c r="G28" i="72"/>
  <c r="G267" i="14"/>
  <c r="E27" i="72"/>
  <c r="G27" i="72"/>
  <c r="G266" i="14"/>
  <c r="E26" i="72"/>
  <c r="G26" i="72"/>
  <c r="G265" i="14"/>
  <c r="E25" i="72"/>
  <c r="G25" i="72"/>
  <c r="G264" i="14"/>
  <c r="E24" i="72"/>
  <c r="G24" i="72"/>
  <c r="G263" i="14"/>
  <c r="E23" i="72"/>
  <c r="G23" i="72"/>
  <c r="G262" i="14"/>
  <c r="E22" i="72"/>
  <c r="G22" i="72"/>
  <c r="G261" i="14"/>
  <c r="E21" i="72"/>
  <c r="G21" i="72"/>
  <c r="G260" i="14"/>
  <c r="E20" i="72"/>
  <c r="G20" i="72"/>
  <c r="G259" i="14"/>
  <c r="E19" i="72"/>
  <c r="G19" i="72"/>
  <c r="G258" i="14"/>
  <c r="E18" i="72"/>
  <c r="G18" i="72"/>
  <c r="G257" i="14"/>
  <c r="G256" i="14"/>
  <c r="F272" i="14"/>
  <c r="F271" i="14"/>
  <c r="F270" i="14"/>
  <c r="F269" i="14"/>
  <c r="F268" i="14"/>
  <c r="F267" i="14"/>
  <c r="F266" i="14"/>
  <c r="F265" i="14"/>
  <c r="F264" i="14"/>
  <c r="F263" i="14"/>
  <c r="F262" i="14"/>
  <c r="F260" i="14"/>
  <c r="F259" i="14"/>
  <c r="F258" i="14"/>
  <c r="F257" i="14"/>
  <c r="Y56" i="71"/>
  <c r="E33" i="71"/>
  <c r="G33" i="71"/>
  <c r="D272" i="14"/>
  <c r="E32" i="71"/>
  <c r="G32" i="71"/>
  <c r="D271" i="14"/>
  <c r="E31" i="71"/>
  <c r="G31" i="71"/>
  <c r="D270" i="14"/>
  <c r="E30" i="71"/>
  <c r="G30" i="71"/>
  <c r="D269" i="14"/>
  <c r="E29" i="71"/>
  <c r="G29" i="71"/>
  <c r="D268" i="14"/>
  <c r="E28" i="71"/>
  <c r="G28" i="71"/>
  <c r="D267" i="14"/>
  <c r="E27" i="71"/>
  <c r="G27" i="71"/>
  <c r="D266" i="14"/>
  <c r="E26" i="71"/>
  <c r="G26" i="71"/>
  <c r="D265" i="14"/>
  <c r="E25" i="71"/>
  <c r="G25" i="71"/>
  <c r="D264" i="14"/>
  <c r="E24" i="71"/>
  <c r="G24" i="71"/>
  <c r="D263" i="14"/>
  <c r="E23" i="71"/>
  <c r="G23" i="71"/>
  <c r="D262" i="14"/>
  <c r="E22" i="71"/>
  <c r="G22" i="71"/>
  <c r="D261" i="14"/>
  <c r="E21" i="71"/>
  <c r="G21" i="71"/>
  <c r="D260" i="14"/>
  <c r="E20" i="71"/>
  <c r="G20" i="71"/>
  <c r="D259" i="14"/>
  <c r="E19" i="71"/>
  <c r="G19" i="71"/>
  <c r="D258" i="14"/>
  <c r="E18" i="71"/>
  <c r="G18" i="71"/>
  <c r="D257" i="14"/>
  <c r="D256" i="14"/>
  <c r="C272" i="14"/>
  <c r="C271" i="14"/>
  <c r="C270" i="14"/>
  <c r="C269" i="14"/>
  <c r="C268" i="14"/>
  <c r="C267" i="14"/>
  <c r="C266" i="14"/>
  <c r="C265" i="14"/>
  <c r="C264" i="14"/>
  <c r="C263" i="14"/>
  <c r="C262" i="14"/>
  <c r="C261" i="14"/>
  <c r="C259" i="14"/>
  <c r="C258" i="14"/>
  <c r="C257" i="14"/>
  <c r="O293" i="14"/>
  <c r="O292" i="14"/>
  <c r="O291" i="14"/>
  <c r="O290" i="14"/>
  <c r="O289" i="14"/>
  <c r="O288" i="14"/>
  <c r="O287" i="14"/>
  <c r="O286" i="14"/>
  <c r="O285" i="14"/>
  <c r="O284" i="14"/>
  <c r="O283" i="14"/>
  <c r="O282" i="14"/>
  <c r="O281" i="14"/>
  <c r="O280" i="14"/>
  <c r="O279" i="14"/>
  <c r="O278" i="14"/>
  <c r="P294" i="14"/>
  <c r="Y56" i="43"/>
  <c r="E33" i="43"/>
  <c r="G33" i="43"/>
  <c r="P293" i="14"/>
  <c r="E32" i="43"/>
  <c r="G32" i="43"/>
  <c r="P292" i="14"/>
  <c r="E31" i="43"/>
  <c r="G31" i="43"/>
  <c r="P291" i="14"/>
  <c r="E30" i="43"/>
  <c r="G30" i="43"/>
  <c r="P290" i="14"/>
  <c r="E29" i="43"/>
  <c r="G29" i="43"/>
  <c r="P289" i="14"/>
  <c r="E28" i="43"/>
  <c r="G28" i="43"/>
  <c r="P288" i="14"/>
  <c r="E27" i="43"/>
  <c r="G27" i="43"/>
  <c r="P287" i="14"/>
  <c r="E26" i="43"/>
  <c r="G26" i="43"/>
  <c r="P286" i="14"/>
  <c r="E25" i="43"/>
  <c r="G25" i="43"/>
  <c r="P285" i="14"/>
  <c r="E24" i="43"/>
  <c r="G24" i="43"/>
  <c r="P284" i="14"/>
  <c r="E23" i="43"/>
  <c r="G23" i="43"/>
  <c r="P283" i="14"/>
  <c r="E22" i="43"/>
  <c r="G22" i="43"/>
  <c r="P282" i="14"/>
  <c r="E21" i="43"/>
  <c r="G21" i="43"/>
  <c r="P281" i="14"/>
  <c r="E20" i="43"/>
  <c r="G20" i="43"/>
  <c r="P280" i="14"/>
  <c r="E19" i="43"/>
  <c r="G19" i="43"/>
  <c r="P279" i="14"/>
  <c r="E18" i="43"/>
  <c r="G18" i="43"/>
  <c r="P278" i="14"/>
  <c r="P277" i="14"/>
  <c r="P231" i="14"/>
  <c r="Y56" i="42"/>
  <c r="E33" i="42"/>
  <c r="G33" i="42"/>
  <c r="P230" i="14"/>
  <c r="E32" i="42"/>
  <c r="G32" i="42"/>
  <c r="P229" i="14"/>
  <c r="E31" i="42"/>
  <c r="G31" i="42"/>
  <c r="P228" i="14"/>
  <c r="E30" i="42"/>
  <c r="G30" i="42"/>
  <c r="P227" i="14"/>
  <c r="E29" i="42"/>
  <c r="G29" i="42"/>
  <c r="P226" i="14"/>
  <c r="E28" i="42"/>
  <c r="G28" i="42"/>
  <c r="P225" i="14"/>
  <c r="E27" i="42"/>
  <c r="G27" i="42"/>
  <c r="P224" i="14"/>
  <c r="E26" i="42"/>
  <c r="G26" i="42"/>
  <c r="P223" i="14"/>
  <c r="E25" i="42"/>
  <c r="G25" i="42"/>
  <c r="P222" i="14"/>
  <c r="E24" i="42"/>
  <c r="G24" i="42"/>
  <c r="P221" i="14"/>
  <c r="E23" i="42"/>
  <c r="G23" i="42"/>
  <c r="P220" i="14"/>
  <c r="E22" i="42"/>
  <c r="G22" i="42"/>
  <c r="P219" i="14"/>
  <c r="E21" i="42"/>
  <c r="G21" i="42"/>
  <c r="P218" i="14"/>
  <c r="E20" i="42"/>
  <c r="G20" i="42"/>
  <c r="P217" i="14"/>
  <c r="E19" i="42"/>
  <c r="G19" i="42"/>
  <c r="P216" i="14"/>
  <c r="E18" i="42"/>
  <c r="G18" i="42"/>
  <c r="P215" i="14"/>
  <c r="P214" i="14"/>
  <c r="O230" i="14"/>
  <c r="O229" i="14"/>
  <c r="O228" i="14"/>
  <c r="O227" i="14"/>
  <c r="O226" i="14"/>
  <c r="O225" i="14"/>
  <c r="O224" i="14"/>
  <c r="O223" i="14"/>
  <c r="O222" i="14"/>
  <c r="O221" i="14"/>
  <c r="O220" i="14"/>
  <c r="O219" i="14"/>
  <c r="O218" i="14"/>
  <c r="O217" i="14"/>
  <c r="O216" i="14"/>
  <c r="O215" i="14"/>
  <c r="M231" i="14"/>
  <c r="Y56" i="70"/>
  <c r="E33" i="70"/>
  <c r="G33" i="70"/>
  <c r="M230" i="14"/>
  <c r="E32" i="70"/>
  <c r="G32" i="70"/>
  <c r="M229" i="14"/>
  <c r="E31" i="70"/>
  <c r="G31" i="70"/>
  <c r="M228" i="14"/>
  <c r="E30" i="70"/>
  <c r="G30" i="70"/>
  <c r="M227" i="14"/>
  <c r="E29" i="70"/>
  <c r="G29" i="70"/>
  <c r="M226" i="14"/>
  <c r="E28" i="70"/>
  <c r="G28" i="70"/>
  <c r="M225" i="14"/>
  <c r="E27" i="70"/>
  <c r="G27" i="70"/>
  <c r="M224" i="14"/>
  <c r="E26" i="70"/>
  <c r="G26" i="70"/>
  <c r="M223" i="14"/>
  <c r="E25" i="70"/>
  <c r="G25" i="70"/>
  <c r="M222" i="14"/>
  <c r="E24" i="70"/>
  <c r="G24" i="70"/>
  <c r="M221" i="14"/>
  <c r="E23" i="70"/>
  <c r="G23" i="70"/>
  <c r="M220" i="14"/>
  <c r="E22" i="70"/>
  <c r="G22" i="70"/>
  <c r="M219" i="14"/>
  <c r="E21" i="70"/>
  <c r="G21" i="70"/>
  <c r="M218" i="14"/>
  <c r="E20" i="70"/>
  <c r="G20" i="70"/>
  <c r="M217" i="14"/>
  <c r="E19" i="70"/>
  <c r="G19" i="70"/>
  <c r="M216" i="14"/>
  <c r="E18" i="70"/>
  <c r="G18" i="70"/>
  <c r="M215" i="14"/>
  <c r="M214" i="14"/>
  <c r="L230" i="14"/>
  <c r="L229" i="14"/>
  <c r="L228" i="14"/>
  <c r="L227" i="14"/>
  <c r="L226" i="14"/>
  <c r="L225" i="14"/>
  <c r="L224" i="14"/>
  <c r="L223" i="14"/>
  <c r="L222" i="14"/>
  <c r="L221" i="14"/>
  <c r="L220" i="14"/>
  <c r="L219" i="14"/>
  <c r="L218" i="14"/>
  <c r="L217" i="14"/>
  <c r="L216" i="14"/>
  <c r="L215" i="14"/>
  <c r="J231" i="14"/>
  <c r="Y56" i="69"/>
  <c r="E33" i="69"/>
  <c r="G33" i="69"/>
  <c r="J230" i="14"/>
  <c r="E32" i="69"/>
  <c r="G32" i="69"/>
  <c r="J229" i="14"/>
  <c r="E31" i="69"/>
  <c r="G31" i="69"/>
  <c r="J228" i="14"/>
  <c r="E30" i="69"/>
  <c r="G30" i="69"/>
  <c r="J227" i="14"/>
  <c r="E29" i="69"/>
  <c r="G29" i="69"/>
  <c r="J226" i="14"/>
  <c r="E28" i="69"/>
  <c r="G28" i="69"/>
  <c r="J225" i="14"/>
  <c r="E27" i="69"/>
  <c r="G27" i="69"/>
  <c r="J224" i="14"/>
  <c r="E26" i="69"/>
  <c r="G26" i="69"/>
  <c r="J223" i="14"/>
  <c r="E25" i="69"/>
  <c r="G25" i="69"/>
  <c r="J222" i="14"/>
  <c r="E24" i="69"/>
  <c r="G24" i="69"/>
  <c r="J221" i="14"/>
  <c r="E23" i="69"/>
  <c r="G23" i="69"/>
  <c r="J220" i="14"/>
  <c r="E22" i="69"/>
  <c r="G22" i="69"/>
  <c r="J219" i="14"/>
  <c r="E21" i="69"/>
  <c r="G21" i="69"/>
  <c r="J218" i="14"/>
  <c r="E20" i="69"/>
  <c r="G20" i="69"/>
  <c r="J217" i="14"/>
  <c r="E19" i="69"/>
  <c r="G19" i="69"/>
  <c r="J216" i="14"/>
  <c r="E18" i="69"/>
  <c r="G18" i="69"/>
  <c r="J215" i="14"/>
  <c r="J214" i="14"/>
  <c r="I230" i="14"/>
  <c r="I229" i="14"/>
  <c r="I228" i="14"/>
  <c r="I227" i="14"/>
  <c r="I226" i="14"/>
  <c r="I225" i="14"/>
  <c r="I224" i="14"/>
  <c r="I223" i="14"/>
  <c r="I222" i="14"/>
  <c r="I221" i="14"/>
  <c r="I220" i="14"/>
  <c r="I219" i="14"/>
  <c r="I218" i="14"/>
  <c r="I217" i="14"/>
  <c r="I216" i="14"/>
  <c r="I215" i="14"/>
  <c r="G231" i="14"/>
  <c r="Y56" i="68"/>
  <c r="E33" i="68"/>
  <c r="G33" i="68"/>
  <c r="G230" i="14"/>
  <c r="E32" i="68"/>
  <c r="G32" i="68"/>
  <c r="G229" i="14"/>
  <c r="E31" i="68"/>
  <c r="G31" i="68"/>
  <c r="G228" i="14"/>
  <c r="E30" i="68"/>
  <c r="G30" i="68"/>
  <c r="G227" i="14"/>
  <c r="E29" i="68"/>
  <c r="G29" i="68"/>
  <c r="G226" i="14"/>
  <c r="E28" i="68"/>
  <c r="G28" i="68"/>
  <c r="G225" i="14"/>
  <c r="E27" i="68"/>
  <c r="G27" i="68"/>
  <c r="G224" i="14"/>
  <c r="E26" i="68"/>
  <c r="G26" i="68"/>
  <c r="G223" i="14"/>
  <c r="E25" i="68"/>
  <c r="G25" i="68"/>
  <c r="G222" i="14"/>
  <c r="E24" i="68"/>
  <c r="G24" i="68"/>
  <c r="G221" i="14"/>
  <c r="E23" i="68"/>
  <c r="G23" i="68"/>
  <c r="G220" i="14"/>
  <c r="E22" i="68"/>
  <c r="G22" i="68"/>
  <c r="G219" i="14"/>
  <c r="E21" i="68"/>
  <c r="G21" i="68"/>
  <c r="G218" i="14"/>
  <c r="E20" i="68"/>
  <c r="G20" i="68"/>
  <c r="G217" i="14"/>
  <c r="E19" i="68"/>
  <c r="G19" i="68"/>
  <c r="G216" i="14"/>
  <c r="E18" i="68"/>
  <c r="G18" i="68"/>
  <c r="G215" i="14"/>
  <c r="F230" i="14"/>
  <c r="F229" i="14"/>
  <c r="F228" i="14"/>
  <c r="F227" i="14"/>
  <c r="F226" i="14"/>
  <c r="F225" i="14"/>
  <c r="F224" i="14"/>
  <c r="F223" i="14"/>
  <c r="F222" i="14"/>
  <c r="F221" i="14"/>
  <c r="F220" i="14"/>
  <c r="F219" i="14"/>
  <c r="F218" i="14"/>
  <c r="F217" i="14"/>
  <c r="F216" i="14"/>
  <c r="F215" i="14"/>
  <c r="D231" i="14"/>
  <c r="Y56" i="67"/>
  <c r="E33" i="67"/>
  <c r="G33" i="67"/>
  <c r="D230" i="14"/>
  <c r="E32" i="67"/>
  <c r="G32" i="67"/>
  <c r="D229" i="14"/>
  <c r="E31" i="67"/>
  <c r="G31" i="67"/>
  <c r="D228" i="14"/>
  <c r="E30" i="67"/>
  <c r="G30" i="67"/>
  <c r="D227" i="14"/>
  <c r="E29" i="67"/>
  <c r="G29" i="67"/>
  <c r="D226" i="14"/>
  <c r="E28" i="67"/>
  <c r="G28" i="67"/>
  <c r="D225" i="14"/>
  <c r="E27" i="67"/>
  <c r="G27" i="67"/>
  <c r="D224" i="14"/>
  <c r="E26" i="67"/>
  <c r="G26" i="67"/>
  <c r="D223" i="14"/>
  <c r="E25" i="67"/>
  <c r="G25" i="67"/>
  <c r="D222" i="14"/>
  <c r="E24" i="67"/>
  <c r="G24" i="67"/>
  <c r="D221" i="14"/>
  <c r="E23" i="67"/>
  <c r="G23" i="67"/>
  <c r="D220" i="14"/>
  <c r="E22" i="67"/>
  <c r="G22" i="67"/>
  <c r="D219" i="14"/>
  <c r="E21" i="67"/>
  <c r="G21" i="67"/>
  <c r="D218" i="14"/>
  <c r="E20" i="67"/>
  <c r="G20" i="67"/>
  <c r="D217" i="14"/>
  <c r="E19" i="67"/>
  <c r="G19" i="67"/>
  <c r="D216" i="14"/>
  <c r="E18" i="67"/>
  <c r="G18" i="67"/>
  <c r="D215" i="14"/>
  <c r="D214" i="14"/>
  <c r="C230" i="14"/>
  <c r="C229" i="14"/>
  <c r="C228" i="14"/>
  <c r="C227" i="14"/>
  <c r="C226" i="14"/>
  <c r="C225" i="14"/>
  <c r="C224" i="14"/>
  <c r="C223" i="14"/>
  <c r="C222" i="14"/>
  <c r="C221" i="14"/>
  <c r="C220" i="14"/>
  <c r="F22" i="67"/>
  <c r="C219" i="14"/>
  <c r="C218" i="14"/>
  <c r="C217" i="14"/>
  <c r="C216" i="14"/>
  <c r="C215" i="14"/>
  <c r="P193" i="14"/>
  <c r="P210" i="14"/>
  <c r="Y56" i="66"/>
  <c r="E33" i="66"/>
  <c r="G33" i="66"/>
  <c r="P209" i="14"/>
  <c r="E32" i="66"/>
  <c r="G32" i="66"/>
  <c r="P208" i="14"/>
  <c r="E31" i="66"/>
  <c r="G31" i="66"/>
  <c r="P207" i="14"/>
  <c r="E30" i="66"/>
  <c r="G30" i="66"/>
  <c r="P206" i="14"/>
  <c r="E29" i="66"/>
  <c r="G29" i="66"/>
  <c r="P205" i="14"/>
  <c r="E28" i="66"/>
  <c r="G28" i="66"/>
  <c r="P204" i="14"/>
  <c r="E27" i="66"/>
  <c r="G27" i="66"/>
  <c r="P203" i="14"/>
  <c r="E26" i="66"/>
  <c r="G26" i="66"/>
  <c r="P202" i="14"/>
  <c r="E25" i="66"/>
  <c r="G25" i="66"/>
  <c r="P201" i="14"/>
  <c r="E24" i="66"/>
  <c r="G24" i="66"/>
  <c r="P200" i="14"/>
  <c r="E23" i="66"/>
  <c r="G23" i="66"/>
  <c r="P199" i="14"/>
  <c r="E22" i="66"/>
  <c r="G22" i="66"/>
  <c r="P198" i="14"/>
  <c r="E21" i="66"/>
  <c r="G21" i="66"/>
  <c r="P197" i="14"/>
  <c r="E20" i="66"/>
  <c r="G20" i="66"/>
  <c r="P196" i="14"/>
  <c r="E19" i="66"/>
  <c r="G19" i="66"/>
  <c r="P195" i="14"/>
  <c r="E18" i="66"/>
  <c r="G18" i="66"/>
  <c r="P194" i="14"/>
  <c r="O209" i="14"/>
  <c r="O208" i="14"/>
  <c r="O207" i="14"/>
  <c r="O206" i="14"/>
  <c r="O205" i="14"/>
  <c r="O204" i="14"/>
  <c r="O203" i="14"/>
  <c r="O202" i="14"/>
  <c r="O201" i="14"/>
  <c r="O200" i="14"/>
  <c r="O199" i="14"/>
  <c r="F22" i="66"/>
  <c r="O198" i="14"/>
  <c r="O197" i="14"/>
  <c r="O196" i="14"/>
  <c r="O195" i="14"/>
  <c r="O194" i="14"/>
  <c r="M193" i="14"/>
  <c r="M210" i="14"/>
  <c r="Y56" i="65"/>
  <c r="E33" i="65"/>
  <c r="G33" i="65"/>
  <c r="M209" i="14"/>
  <c r="E32" i="65"/>
  <c r="G32" i="65"/>
  <c r="M208" i="14"/>
  <c r="E31" i="65"/>
  <c r="G31" i="65"/>
  <c r="M207" i="14"/>
  <c r="E30" i="65"/>
  <c r="G30" i="65"/>
  <c r="M206" i="14"/>
  <c r="E29" i="65"/>
  <c r="G29" i="65"/>
  <c r="M205" i="14"/>
  <c r="E28" i="65"/>
  <c r="G28" i="65"/>
  <c r="M204" i="14"/>
  <c r="E27" i="65"/>
  <c r="G27" i="65"/>
  <c r="M203" i="14"/>
  <c r="E26" i="65"/>
  <c r="G26" i="65"/>
  <c r="M202" i="14"/>
  <c r="E25" i="65"/>
  <c r="G25" i="65"/>
  <c r="M201" i="14"/>
  <c r="E24" i="65"/>
  <c r="G24" i="65"/>
  <c r="M200" i="14"/>
  <c r="E23" i="65"/>
  <c r="G23" i="65"/>
  <c r="M199" i="14"/>
  <c r="E22" i="65"/>
  <c r="G22" i="65"/>
  <c r="M198" i="14"/>
  <c r="E21" i="65"/>
  <c r="G21" i="65"/>
  <c r="M197" i="14"/>
  <c r="E20" i="65"/>
  <c r="G20" i="65"/>
  <c r="M196" i="14"/>
  <c r="E19" i="65"/>
  <c r="G19" i="65"/>
  <c r="M195" i="14"/>
  <c r="E18" i="65"/>
  <c r="G18" i="65"/>
  <c r="M194" i="14"/>
  <c r="L209" i="14"/>
  <c r="L208" i="14"/>
  <c r="L207" i="14"/>
  <c r="L206" i="14"/>
  <c r="L205" i="14"/>
  <c r="L204" i="14"/>
  <c r="L203" i="14"/>
  <c r="L202" i="14"/>
  <c r="L201" i="14"/>
  <c r="L200" i="14"/>
  <c r="L199" i="14"/>
  <c r="L198" i="14"/>
  <c r="L197" i="14"/>
  <c r="L196" i="14"/>
  <c r="L195" i="14"/>
  <c r="L194" i="14"/>
  <c r="J210" i="14"/>
  <c r="Y56" i="64"/>
  <c r="E33" i="64"/>
  <c r="G33" i="64"/>
  <c r="J209" i="14"/>
  <c r="E32" i="64"/>
  <c r="G32" i="64"/>
  <c r="J208" i="14"/>
  <c r="E31" i="64"/>
  <c r="G31" i="64"/>
  <c r="J207" i="14"/>
  <c r="E30" i="64"/>
  <c r="G30" i="64"/>
  <c r="J206" i="14"/>
  <c r="E29" i="64"/>
  <c r="G29" i="64"/>
  <c r="J205" i="14"/>
  <c r="E28" i="64"/>
  <c r="G28" i="64"/>
  <c r="J204" i="14"/>
  <c r="E27" i="64"/>
  <c r="G27" i="64"/>
  <c r="J203" i="14"/>
  <c r="E26" i="64"/>
  <c r="G26" i="64"/>
  <c r="J202" i="14"/>
  <c r="E25" i="64"/>
  <c r="G25" i="64"/>
  <c r="J201" i="14"/>
  <c r="E24" i="64"/>
  <c r="G24" i="64"/>
  <c r="J200" i="14"/>
  <c r="E23" i="64"/>
  <c r="G23" i="64"/>
  <c r="J199" i="14"/>
  <c r="E22" i="64"/>
  <c r="G22" i="64"/>
  <c r="J198" i="14"/>
  <c r="E21" i="64"/>
  <c r="G21" i="64"/>
  <c r="J197" i="14"/>
  <c r="E20" i="64"/>
  <c r="G20" i="64"/>
  <c r="J196" i="14"/>
  <c r="E19" i="64"/>
  <c r="G19" i="64"/>
  <c r="J195" i="14"/>
  <c r="E18" i="64"/>
  <c r="G18" i="64"/>
  <c r="J194" i="14"/>
  <c r="J193" i="14"/>
  <c r="I209" i="14"/>
  <c r="I208" i="14"/>
  <c r="I207" i="14"/>
  <c r="I206" i="14"/>
  <c r="I205" i="14"/>
  <c r="I204" i="14"/>
  <c r="I203" i="14"/>
  <c r="I202" i="14"/>
  <c r="I201" i="14"/>
  <c r="I200" i="14"/>
  <c r="I199" i="14"/>
  <c r="I198" i="14"/>
  <c r="I197" i="14"/>
  <c r="I196" i="14"/>
  <c r="I195" i="14"/>
  <c r="I194" i="14"/>
  <c r="G210" i="14"/>
  <c r="Y56" i="63"/>
  <c r="E33" i="63"/>
  <c r="G33" i="63"/>
  <c r="G209" i="14"/>
  <c r="E32" i="63"/>
  <c r="G32" i="63"/>
  <c r="G208" i="14"/>
  <c r="E31" i="63"/>
  <c r="G31" i="63"/>
  <c r="G207" i="14"/>
  <c r="E30" i="63"/>
  <c r="G30" i="63"/>
  <c r="G206" i="14"/>
  <c r="E29" i="63"/>
  <c r="G29" i="63"/>
  <c r="G205" i="14"/>
  <c r="E28" i="63"/>
  <c r="G28" i="63"/>
  <c r="G204" i="14"/>
  <c r="E27" i="63"/>
  <c r="G27" i="63"/>
  <c r="G203" i="14"/>
  <c r="E26" i="63"/>
  <c r="G26" i="63"/>
  <c r="G202" i="14"/>
  <c r="E25" i="63"/>
  <c r="G25" i="63"/>
  <c r="G201" i="14"/>
  <c r="E24" i="63"/>
  <c r="G24" i="63"/>
  <c r="G200" i="14"/>
  <c r="E23" i="63"/>
  <c r="G23" i="63"/>
  <c r="G199" i="14"/>
  <c r="E22" i="63"/>
  <c r="G22" i="63"/>
  <c r="G198" i="14"/>
  <c r="E21" i="63"/>
  <c r="G21" i="63"/>
  <c r="G197" i="14"/>
  <c r="E20" i="63"/>
  <c r="G20" i="63"/>
  <c r="G196" i="14"/>
  <c r="E19" i="63"/>
  <c r="G19" i="63"/>
  <c r="G195" i="14"/>
  <c r="E18" i="63"/>
  <c r="G18" i="63"/>
  <c r="G194" i="14"/>
  <c r="G193" i="14"/>
  <c r="F209" i="14"/>
  <c r="F208" i="14"/>
  <c r="F207" i="14"/>
  <c r="F206" i="14"/>
  <c r="F205" i="14"/>
  <c r="F204" i="14"/>
  <c r="F203" i="14"/>
  <c r="F202" i="14"/>
  <c r="F201" i="14"/>
  <c r="F200" i="14"/>
  <c r="F199" i="14"/>
  <c r="F22" i="63"/>
  <c r="F198" i="14"/>
  <c r="F197" i="14"/>
  <c r="F196" i="14"/>
  <c r="F195" i="14"/>
  <c r="F194" i="14"/>
  <c r="D210" i="14"/>
  <c r="Y56" i="62"/>
  <c r="E33" i="62"/>
  <c r="G33" i="62"/>
  <c r="D209" i="14"/>
  <c r="E32" i="62"/>
  <c r="G32" i="62"/>
  <c r="D208" i="14"/>
  <c r="E31" i="62"/>
  <c r="G31" i="62"/>
  <c r="D207" i="14"/>
  <c r="E30" i="62"/>
  <c r="G30" i="62"/>
  <c r="D206" i="14"/>
  <c r="E29" i="62"/>
  <c r="G29" i="62"/>
  <c r="D205" i="14"/>
  <c r="E28" i="62"/>
  <c r="G28" i="62"/>
  <c r="D204" i="14"/>
  <c r="E27" i="62"/>
  <c r="G27" i="62"/>
  <c r="D203" i="14"/>
  <c r="E26" i="62"/>
  <c r="G26" i="62"/>
  <c r="D202" i="14"/>
  <c r="E25" i="62"/>
  <c r="G25" i="62"/>
  <c r="D201" i="14"/>
  <c r="E24" i="62"/>
  <c r="G24" i="62"/>
  <c r="D200" i="14"/>
  <c r="E23" i="62"/>
  <c r="G23" i="62"/>
  <c r="D199" i="14"/>
  <c r="E22" i="62"/>
  <c r="G22" i="62"/>
  <c r="D198" i="14"/>
  <c r="E21" i="62"/>
  <c r="G21" i="62"/>
  <c r="D197" i="14"/>
  <c r="E20" i="62"/>
  <c r="G20" i="62"/>
  <c r="D196" i="14"/>
  <c r="E19" i="62"/>
  <c r="G19" i="62"/>
  <c r="D195" i="14"/>
  <c r="E18" i="62"/>
  <c r="G18" i="62"/>
  <c r="D194" i="14"/>
  <c r="D193" i="14"/>
  <c r="C209" i="14"/>
  <c r="C208" i="14"/>
  <c r="C207" i="14"/>
  <c r="C206" i="14"/>
  <c r="C205" i="14"/>
  <c r="C204" i="14"/>
  <c r="C203" i="14"/>
  <c r="C202" i="14"/>
  <c r="C201" i="14"/>
  <c r="C200" i="14"/>
  <c r="C199" i="14"/>
  <c r="C198" i="14"/>
  <c r="C197" i="14"/>
  <c r="C196" i="14"/>
  <c r="C195" i="14"/>
  <c r="C194" i="14"/>
  <c r="C144" i="14"/>
  <c r="Y56" i="53"/>
  <c r="E30" i="53"/>
  <c r="G30" i="53"/>
  <c r="D143" i="14"/>
  <c r="E33" i="53"/>
  <c r="G33" i="53"/>
  <c r="D146" i="14"/>
  <c r="E32" i="53"/>
  <c r="G32" i="53"/>
  <c r="D145" i="14"/>
  <c r="E31" i="53"/>
  <c r="G31" i="53"/>
  <c r="D144" i="14"/>
  <c r="E29" i="53"/>
  <c r="G29" i="53"/>
  <c r="D142" i="14"/>
  <c r="E28" i="53"/>
  <c r="G28" i="53"/>
  <c r="D141" i="14"/>
  <c r="E27" i="53"/>
  <c r="G27" i="53"/>
  <c r="D140" i="14"/>
  <c r="E26" i="53"/>
  <c r="G26" i="53"/>
  <c r="D139" i="14"/>
  <c r="E25" i="53"/>
  <c r="G25" i="53"/>
  <c r="D138" i="14"/>
  <c r="E24" i="53"/>
  <c r="G24" i="53"/>
  <c r="D137" i="14"/>
  <c r="E23" i="53"/>
  <c r="G23" i="53"/>
  <c r="D136" i="14"/>
  <c r="E22" i="53"/>
  <c r="G22" i="53"/>
  <c r="D135" i="14"/>
  <c r="E21" i="53"/>
  <c r="G21" i="53"/>
  <c r="D134" i="14"/>
  <c r="E20" i="53"/>
  <c r="G20" i="53"/>
  <c r="D133" i="14"/>
  <c r="E19" i="53"/>
  <c r="G19" i="53"/>
  <c r="D132" i="14"/>
  <c r="E18" i="53"/>
  <c r="G18" i="53"/>
  <c r="D131" i="14"/>
  <c r="C146" i="14"/>
  <c r="C145" i="14"/>
  <c r="C143" i="14"/>
  <c r="C142" i="14"/>
  <c r="C141" i="14"/>
  <c r="C140" i="14"/>
  <c r="C139" i="14"/>
  <c r="C138" i="14"/>
  <c r="C137" i="14"/>
  <c r="C136" i="14"/>
  <c r="C135" i="14"/>
  <c r="C134" i="14"/>
  <c r="C133" i="14"/>
  <c r="C132" i="14"/>
  <c r="C131" i="14"/>
  <c r="D147" i="14"/>
  <c r="D130" i="14"/>
  <c r="P105" i="14"/>
  <c r="Y56" i="40"/>
  <c r="E33" i="40"/>
  <c r="G33" i="40"/>
  <c r="P104" i="14"/>
  <c r="E32" i="40"/>
  <c r="G32" i="40"/>
  <c r="P103" i="14"/>
  <c r="E31" i="40"/>
  <c r="G31" i="40"/>
  <c r="P102" i="14"/>
  <c r="E30" i="40"/>
  <c r="G30" i="40"/>
  <c r="P101" i="14"/>
  <c r="E29" i="40"/>
  <c r="G29" i="40"/>
  <c r="P100" i="14"/>
  <c r="E28" i="40"/>
  <c r="G28" i="40"/>
  <c r="P99" i="14"/>
  <c r="E27" i="40"/>
  <c r="G27" i="40"/>
  <c r="P98" i="14"/>
  <c r="E26" i="40"/>
  <c r="G26" i="40"/>
  <c r="P97" i="14"/>
  <c r="E25" i="40"/>
  <c r="G25" i="40"/>
  <c r="P96" i="14"/>
  <c r="E24" i="40"/>
  <c r="G24" i="40"/>
  <c r="P95" i="14"/>
  <c r="E23" i="40"/>
  <c r="G23" i="40"/>
  <c r="P94" i="14"/>
  <c r="E22" i="40"/>
  <c r="G22" i="40"/>
  <c r="P93" i="14"/>
  <c r="E21" i="40"/>
  <c r="G21" i="40"/>
  <c r="P92" i="14"/>
  <c r="E20" i="40"/>
  <c r="G20" i="40"/>
  <c r="P91" i="14"/>
  <c r="E19" i="40"/>
  <c r="G19" i="40"/>
  <c r="P90" i="14"/>
  <c r="E18" i="40"/>
  <c r="G18" i="40"/>
  <c r="P89" i="14"/>
  <c r="P88" i="14"/>
  <c r="O104" i="14"/>
  <c r="O103" i="14"/>
  <c r="O102" i="14"/>
  <c r="O101" i="14"/>
  <c r="O100" i="14"/>
  <c r="O99" i="14"/>
  <c r="O98" i="14"/>
  <c r="O97" i="14"/>
  <c r="O96" i="14"/>
  <c r="O95" i="14"/>
  <c r="O94" i="14"/>
  <c r="O93" i="14"/>
  <c r="O92" i="14"/>
  <c r="O91" i="14"/>
  <c r="O90" i="14"/>
  <c r="O89" i="14"/>
  <c r="M105" i="14"/>
  <c r="Y56" i="52"/>
  <c r="E33" i="52"/>
  <c r="G33" i="52"/>
  <c r="M104" i="14"/>
  <c r="E32" i="52"/>
  <c r="G32" i="52"/>
  <c r="M103" i="14"/>
  <c r="E31" i="52"/>
  <c r="G31" i="52"/>
  <c r="M102" i="14"/>
  <c r="E30" i="52"/>
  <c r="G30" i="52"/>
  <c r="M101" i="14"/>
  <c r="E29" i="52"/>
  <c r="G29" i="52"/>
  <c r="M100" i="14"/>
  <c r="E28" i="52"/>
  <c r="G28" i="52"/>
  <c r="M99" i="14"/>
  <c r="E27" i="52"/>
  <c r="G27" i="52"/>
  <c r="M98" i="14"/>
  <c r="E26" i="52"/>
  <c r="G26" i="52"/>
  <c r="M97" i="14"/>
  <c r="E25" i="52"/>
  <c r="G25" i="52"/>
  <c r="M96" i="14"/>
  <c r="E24" i="52"/>
  <c r="G24" i="52"/>
  <c r="M95" i="14"/>
  <c r="E23" i="52"/>
  <c r="G23" i="52"/>
  <c r="M94" i="14"/>
  <c r="E22" i="52"/>
  <c r="G22" i="52"/>
  <c r="M93" i="14"/>
  <c r="E21" i="52"/>
  <c r="G21" i="52"/>
  <c r="M92" i="14"/>
  <c r="E20" i="52"/>
  <c r="G20" i="52"/>
  <c r="M91" i="14"/>
  <c r="E19" i="52"/>
  <c r="G19" i="52"/>
  <c r="M90" i="14"/>
  <c r="E18" i="52"/>
  <c r="G18" i="52"/>
  <c r="M89" i="14"/>
  <c r="M88" i="14"/>
  <c r="L104" i="14"/>
  <c r="L103" i="14"/>
  <c r="L102" i="14"/>
  <c r="L101" i="14"/>
  <c r="L100" i="14"/>
  <c r="L99" i="14"/>
  <c r="L98" i="14"/>
  <c r="L97" i="14"/>
  <c r="L96" i="14"/>
  <c r="L95" i="14"/>
  <c r="L94" i="14"/>
  <c r="L93" i="14"/>
  <c r="L92" i="14"/>
  <c r="L91" i="14"/>
  <c r="L90" i="14"/>
  <c r="L89" i="14"/>
  <c r="J105" i="14"/>
  <c r="Y56" i="51"/>
  <c r="E33" i="51"/>
  <c r="G33" i="51"/>
  <c r="J104" i="14"/>
  <c r="E32" i="51"/>
  <c r="G32" i="51"/>
  <c r="J103" i="14"/>
  <c r="E31" i="51"/>
  <c r="G31" i="51"/>
  <c r="J102" i="14"/>
  <c r="E30" i="51"/>
  <c r="G30" i="51"/>
  <c r="J101" i="14"/>
  <c r="E29" i="51"/>
  <c r="G29" i="51"/>
  <c r="J100" i="14"/>
  <c r="E28" i="51"/>
  <c r="G28" i="51"/>
  <c r="J99" i="14"/>
  <c r="E27" i="51"/>
  <c r="G27" i="51"/>
  <c r="J98" i="14"/>
  <c r="E26" i="51"/>
  <c r="G26" i="51"/>
  <c r="J97" i="14"/>
  <c r="E25" i="51"/>
  <c r="G25" i="51"/>
  <c r="J96" i="14"/>
  <c r="E24" i="51"/>
  <c r="G24" i="51"/>
  <c r="J95" i="14"/>
  <c r="E23" i="51"/>
  <c r="G23" i="51"/>
  <c r="J94" i="14"/>
  <c r="E22" i="51"/>
  <c r="G22" i="51"/>
  <c r="J93" i="14"/>
  <c r="E21" i="51"/>
  <c r="G21" i="51"/>
  <c r="J92" i="14"/>
  <c r="E20" i="51"/>
  <c r="G20" i="51"/>
  <c r="J91" i="14"/>
  <c r="E19" i="51"/>
  <c r="G19" i="51"/>
  <c r="J90" i="14"/>
  <c r="E18" i="51"/>
  <c r="G18" i="51"/>
  <c r="J89" i="14"/>
  <c r="I104" i="14"/>
  <c r="I103" i="14"/>
  <c r="I102" i="14"/>
  <c r="I101" i="14"/>
  <c r="I100" i="14"/>
  <c r="I99" i="14"/>
  <c r="I98" i="14"/>
  <c r="I97" i="14"/>
  <c r="I96" i="14"/>
  <c r="I95" i="14"/>
  <c r="I94" i="14"/>
  <c r="I93" i="14"/>
  <c r="I92" i="14"/>
  <c r="I91" i="14"/>
  <c r="I90" i="14"/>
  <c r="I89" i="14"/>
  <c r="J88" i="14"/>
  <c r="Y56" i="50"/>
  <c r="E23" i="50"/>
  <c r="G23" i="50"/>
  <c r="G94" i="14"/>
  <c r="E27" i="50"/>
  <c r="G27" i="50"/>
  <c r="G98" i="14"/>
  <c r="G105" i="14"/>
  <c r="E33" i="50"/>
  <c r="G33" i="50"/>
  <c r="G104" i="14"/>
  <c r="E32" i="50"/>
  <c r="G32" i="50"/>
  <c r="G103" i="14"/>
  <c r="E31" i="50"/>
  <c r="G31" i="50"/>
  <c r="G102" i="14"/>
  <c r="E30" i="50"/>
  <c r="G30" i="50"/>
  <c r="G101" i="14"/>
  <c r="E29" i="50"/>
  <c r="G29" i="50"/>
  <c r="G100" i="14"/>
  <c r="E28" i="50"/>
  <c r="G28" i="50"/>
  <c r="G99" i="14"/>
  <c r="E26" i="50"/>
  <c r="G26" i="50"/>
  <c r="G97" i="14"/>
  <c r="E25" i="50"/>
  <c r="G25" i="50"/>
  <c r="G96" i="14"/>
  <c r="E24" i="50"/>
  <c r="G24" i="50"/>
  <c r="G95" i="14"/>
  <c r="E22" i="50"/>
  <c r="G22" i="50"/>
  <c r="G93" i="14"/>
  <c r="E21" i="50"/>
  <c r="G21" i="50"/>
  <c r="G92" i="14"/>
  <c r="E20" i="50"/>
  <c r="G20" i="50"/>
  <c r="G91" i="14"/>
  <c r="E19" i="50"/>
  <c r="G19" i="50"/>
  <c r="G90" i="14"/>
  <c r="E18" i="50"/>
  <c r="G18" i="50"/>
  <c r="G89" i="14"/>
  <c r="F104" i="14"/>
  <c r="F103" i="14"/>
  <c r="F102" i="14"/>
  <c r="F101" i="14"/>
  <c r="F100" i="14"/>
  <c r="F99" i="14"/>
  <c r="F98" i="14"/>
  <c r="F97" i="14"/>
  <c r="F96" i="14"/>
  <c r="F95" i="14"/>
  <c r="F94" i="14"/>
  <c r="F93" i="14"/>
  <c r="F92" i="14"/>
  <c r="F91" i="14"/>
  <c r="F90" i="14"/>
  <c r="F89" i="14"/>
  <c r="G88" i="14"/>
  <c r="D105" i="14"/>
  <c r="Y56" i="49"/>
  <c r="E33" i="49"/>
  <c r="G33" i="49"/>
  <c r="D104" i="14"/>
  <c r="E32" i="49"/>
  <c r="G32" i="49"/>
  <c r="D103" i="14"/>
  <c r="E31" i="49"/>
  <c r="G31" i="49"/>
  <c r="D102" i="14"/>
  <c r="E30" i="49"/>
  <c r="G30" i="49"/>
  <c r="D101" i="14"/>
  <c r="E29" i="49"/>
  <c r="G29" i="49"/>
  <c r="D100" i="14"/>
  <c r="E28" i="49"/>
  <c r="G28" i="49"/>
  <c r="D99" i="14"/>
  <c r="E27" i="49"/>
  <c r="G27" i="49"/>
  <c r="D98" i="14"/>
  <c r="E26" i="49"/>
  <c r="G26" i="49"/>
  <c r="D97" i="14"/>
  <c r="E25" i="49"/>
  <c r="G25" i="49"/>
  <c r="D96" i="14"/>
  <c r="E24" i="49"/>
  <c r="G24" i="49"/>
  <c r="D95" i="14"/>
  <c r="E23" i="49"/>
  <c r="G23" i="49"/>
  <c r="D94" i="14"/>
  <c r="E22" i="49"/>
  <c r="G22" i="49"/>
  <c r="D93" i="14"/>
  <c r="E21" i="49"/>
  <c r="G21" i="49"/>
  <c r="D92" i="14"/>
  <c r="E20" i="49"/>
  <c r="G20" i="49"/>
  <c r="D91" i="14"/>
  <c r="E19" i="49"/>
  <c r="G19" i="49"/>
  <c r="D90" i="14"/>
  <c r="E18" i="49"/>
  <c r="G18" i="49"/>
  <c r="D89" i="14"/>
  <c r="C104" i="14"/>
  <c r="C103" i="14"/>
  <c r="C102" i="14"/>
  <c r="C101" i="14"/>
  <c r="C100" i="14"/>
  <c r="C99" i="14"/>
  <c r="C98" i="14"/>
  <c r="C97" i="14"/>
  <c r="C96" i="14"/>
  <c r="C95" i="14"/>
  <c r="C94" i="14"/>
  <c r="C93" i="14"/>
  <c r="C92" i="14"/>
  <c r="C91" i="14"/>
  <c r="C90" i="14"/>
  <c r="C89" i="14"/>
  <c r="P84" i="14"/>
  <c r="P67" i="14"/>
  <c r="Y56" i="47"/>
  <c r="E18" i="47"/>
  <c r="G18" i="47"/>
  <c r="M68" i="14"/>
  <c r="M67" i="14"/>
  <c r="E28" i="47"/>
  <c r="G28" i="47"/>
  <c r="M78" i="14"/>
  <c r="E31" i="47"/>
  <c r="G31" i="47"/>
  <c r="M81" i="14"/>
  <c r="M84" i="14"/>
  <c r="L80" i="14"/>
  <c r="J67" i="14"/>
  <c r="J84" i="14"/>
  <c r="I76" i="14"/>
  <c r="F83" i="14"/>
  <c r="F82" i="14"/>
  <c r="F81" i="14"/>
  <c r="F80" i="14"/>
  <c r="F79" i="14"/>
  <c r="F78" i="14"/>
  <c r="F77" i="14"/>
  <c r="F76" i="14"/>
  <c r="F75" i="14"/>
  <c r="F74" i="14"/>
  <c r="F73" i="14"/>
  <c r="F72" i="14"/>
  <c r="F71" i="14"/>
  <c r="F70" i="14"/>
  <c r="F69" i="14"/>
  <c r="F68" i="14"/>
  <c r="G84" i="14"/>
  <c r="G67" i="14"/>
  <c r="Y56" i="44"/>
  <c r="E25" i="44"/>
  <c r="G25" i="44"/>
  <c r="D75" i="14"/>
  <c r="E22" i="44"/>
  <c r="G22" i="44"/>
  <c r="D72" i="14"/>
  <c r="E21" i="44"/>
  <c r="G21" i="44"/>
  <c r="D71" i="14"/>
  <c r="E20" i="44"/>
  <c r="G20" i="44"/>
  <c r="D70" i="14"/>
  <c r="E19" i="44"/>
  <c r="G19" i="44"/>
  <c r="D69" i="14"/>
  <c r="C83" i="14"/>
  <c r="E27" i="44"/>
  <c r="G27" i="44"/>
  <c r="D77" i="14"/>
  <c r="C78" i="14"/>
  <c r="C74" i="14"/>
  <c r="D84" i="14"/>
  <c r="E33" i="44"/>
  <c r="G33" i="44"/>
  <c r="D83" i="14"/>
  <c r="E32" i="44"/>
  <c r="G32" i="44"/>
  <c r="D82" i="14"/>
  <c r="E31" i="44"/>
  <c r="G31" i="44"/>
  <c r="D81" i="14"/>
  <c r="E30" i="44"/>
  <c r="G30" i="44"/>
  <c r="D80" i="14"/>
  <c r="E29" i="44"/>
  <c r="G29" i="44"/>
  <c r="D79" i="14"/>
  <c r="E28" i="44"/>
  <c r="G28" i="44"/>
  <c r="D78" i="14"/>
  <c r="E26" i="44"/>
  <c r="G26" i="44"/>
  <c r="D76" i="14"/>
  <c r="E24" i="44"/>
  <c r="G24" i="44"/>
  <c r="D74" i="14"/>
  <c r="E23" i="44"/>
  <c r="G23" i="44"/>
  <c r="D73" i="14"/>
  <c r="E18" i="44"/>
  <c r="G18" i="44"/>
  <c r="D68" i="14"/>
  <c r="C82" i="14"/>
  <c r="C81" i="14"/>
  <c r="C80" i="14"/>
  <c r="C79" i="14"/>
  <c r="C77" i="14"/>
  <c r="C76" i="14"/>
  <c r="C75" i="14"/>
  <c r="C73" i="14"/>
  <c r="C72" i="14"/>
  <c r="C71" i="14"/>
  <c r="C70" i="14"/>
  <c r="C69" i="14"/>
  <c r="C68" i="14"/>
  <c r="Y56" i="37"/>
  <c r="E18" i="37"/>
  <c r="G18" i="37"/>
  <c r="J26" i="14"/>
  <c r="F33" i="34"/>
  <c r="O20" i="14"/>
  <c r="Y56" i="33"/>
  <c r="E33" i="33"/>
  <c r="G33" i="33"/>
  <c r="M20" i="14"/>
  <c r="F33" i="33"/>
  <c r="L20" i="14"/>
  <c r="Y56" i="32"/>
  <c r="E33" i="32"/>
  <c r="G33" i="32"/>
  <c r="J20" i="14"/>
  <c r="F33" i="32"/>
  <c r="I20" i="14"/>
  <c r="F32" i="34"/>
  <c r="O19" i="14"/>
  <c r="E32" i="33"/>
  <c r="G32" i="33"/>
  <c r="M19" i="14"/>
  <c r="F32" i="33"/>
  <c r="L19" i="14"/>
  <c r="E32" i="32"/>
  <c r="G32" i="32"/>
  <c r="J19" i="14"/>
  <c r="F32" i="32"/>
  <c r="I19" i="14"/>
  <c r="F31" i="34"/>
  <c r="O18" i="14"/>
  <c r="E31" i="33"/>
  <c r="G31" i="33"/>
  <c r="M18" i="14"/>
  <c r="F31" i="33"/>
  <c r="L18" i="14"/>
  <c r="E31" i="32"/>
  <c r="G31" i="32"/>
  <c r="J18" i="14"/>
  <c r="F31" i="32"/>
  <c r="I18" i="14"/>
  <c r="F30" i="34"/>
  <c r="O17" i="14"/>
  <c r="E30" i="33"/>
  <c r="G30" i="33"/>
  <c r="M17" i="14"/>
  <c r="F30" i="33"/>
  <c r="L17" i="14"/>
  <c r="E30" i="32"/>
  <c r="G30" i="32"/>
  <c r="J17" i="14"/>
  <c r="F30" i="32"/>
  <c r="I17" i="14"/>
  <c r="F29" i="34"/>
  <c r="O16" i="14"/>
  <c r="E29" i="33"/>
  <c r="G29" i="33"/>
  <c r="M16" i="14"/>
  <c r="F29" i="33"/>
  <c r="L16" i="14"/>
  <c r="E29" i="32"/>
  <c r="G29" i="32"/>
  <c r="J16" i="14"/>
  <c r="F29" i="32"/>
  <c r="I16" i="14"/>
  <c r="F28" i="34"/>
  <c r="O15" i="14"/>
  <c r="E28" i="33"/>
  <c r="G28" i="33"/>
  <c r="M15" i="14"/>
  <c r="F28" i="33"/>
  <c r="L15" i="14"/>
  <c r="E28" i="32"/>
  <c r="G28" i="32"/>
  <c r="J15" i="14"/>
  <c r="F28" i="32"/>
  <c r="I15" i="14"/>
  <c r="F27" i="34"/>
  <c r="O14" i="14"/>
  <c r="E27" i="33"/>
  <c r="G27" i="33"/>
  <c r="M14" i="14"/>
  <c r="F27" i="33"/>
  <c r="L14" i="14"/>
  <c r="E27" i="32"/>
  <c r="G27" i="32"/>
  <c r="J14" i="14"/>
  <c r="F27" i="32"/>
  <c r="I14" i="14"/>
  <c r="F26" i="34"/>
  <c r="O13" i="14"/>
  <c r="E26" i="33"/>
  <c r="G26" i="33"/>
  <c r="M13" i="14"/>
  <c r="F26" i="33"/>
  <c r="L13" i="14"/>
  <c r="E26" i="32"/>
  <c r="G26" i="32"/>
  <c r="J13" i="14"/>
  <c r="F26" i="32"/>
  <c r="I13" i="14"/>
  <c r="F25" i="34"/>
  <c r="O12" i="14"/>
  <c r="E25" i="33"/>
  <c r="G25" i="33"/>
  <c r="M12" i="14"/>
  <c r="F25" i="33"/>
  <c r="L12" i="14"/>
  <c r="E25" i="32"/>
  <c r="G25" i="32"/>
  <c r="J12" i="14"/>
  <c r="F25" i="32"/>
  <c r="I12" i="14"/>
  <c r="F24" i="34"/>
  <c r="O11" i="14"/>
  <c r="E24" i="33"/>
  <c r="G24" i="33"/>
  <c r="M11" i="14"/>
  <c r="F24" i="33"/>
  <c r="L11" i="14"/>
  <c r="E24" i="32"/>
  <c r="G24" i="32"/>
  <c r="J11" i="14"/>
  <c r="F24" i="32"/>
  <c r="I11" i="14"/>
  <c r="F23" i="34"/>
  <c r="O10" i="14"/>
  <c r="E23" i="33"/>
  <c r="G23" i="33"/>
  <c r="M10" i="14"/>
  <c r="F23" i="33"/>
  <c r="L10" i="14"/>
  <c r="E23" i="32"/>
  <c r="G23" i="32"/>
  <c r="J10" i="14"/>
  <c r="F23" i="32"/>
  <c r="I10" i="14"/>
  <c r="F22" i="34"/>
  <c r="O9" i="14"/>
  <c r="E22" i="33"/>
  <c r="G22" i="33"/>
  <c r="M9" i="14"/>
  <c r="F22" i="33"/>
  <c r="L9" i="14"/>
  <c r="E22" i="32"/>
  <c r="G22" i="32"/>
  <c r="J9" i="14"/>
  <c r="F22" i="32"/>
  <c r="I9" i="14"/>
  <c r="F21" i="34"/>
  <c r="O8" i="14"/>
  <c r="E21" i="33"/>
  <c r="G21" i="33"/>
  <c r="M8" i="14"/>
  <c r="F21" i="33"/>
  <c r="L8" i="14"/>
  <c r="E21" i="32"/>
  <c r="G21" i="32"/>
  <c r="J8" i="14"/>
  <c r="F21" i="32"/>
  <c r="I8" i="14"/>
  <c r="F20" i="34"/>
  <c r="O7" i="14"/>
  <c r="E20" i="33"/>
  <c r="G20" i="33"/>
  <c r="M7" i="14"/>
  <c r="F20" i="33"/>
  <c r="L7" i="14"/>
  <c r="E20" i="32"/>
  <c r="G20" i="32"/>
  <c r="J7" i="14"/>
  <c r="F20" i="32"/>
  <c r="I7" i="14"/>
  <c r="F19" i="34"/>
  <c r="O6" i="14"/>
  <c r="E19" i="33"/>
  <c r="G19" i="33"/>
  <c r="M6" i="14"/>
  <c r="F19" i="33"/>
  <c r="L6" i="14"/>
  <c r="E19" i="32"/>
  <c r="G19" i="32"/>
  <c r="J6" i="14"/>
  <c r="F19" i="32"/>
  <c r="I6" i="14"/>
  <c r="F18" i="34"/>
  <c r="O5" i="14"/>
  <c r="E18" i="33"/>
  <c r="G18" i="33"/>
  <c r="M5" i="14"/>
  <c r="F18" i="33"/>
  <c r="L5" i="14"/>
  <c r="E18" i="32"/>
  <c r="G18" i="32"/>
  <c r="J5" i="14"/>
  <c r="F18" i="32"/>
  <c r="I5" i="14"/>
  <c r="E33" i="31"/>
  <c r="G33" i="31"/>
  <c r="G20" i="14"/>
  <c r="F33" i="31"/>
  <c r="F20" i="14"/>
  <c r="E32" i="31"/>
  <c r="G32" i="31"/>
  <c r="G19" i="14"/>
  <c r="F32" i="31"/>
  <c r="F19" i="14"/>
  <c r="E31" i="31"/>
  <c r="G31" i="31"/>
  <c r="G18" i="14"/>
  <c r="F31" i="31"/>
  <c r="F18" i="14"/>
  <c r="E30" i="31"/>
  <c r="G30" i="31"/>
  <c r="G17" i="14"/>
  <c r="F30" i="31"/>
  <c r="F17" i="14"/>
  <c r="E29" i="31"/>
  <c r="G29" i="31"/>
  <c r="G16" i="14"/>
  <c r="F29" i="31"/>
  <c r="F16" i="14"/>
  <c r="E28" i="31"/>
  <c r="G28" i="31"/>
  <c r="G15" i="14"/>
  <c r="F28" i="31"/>
  <c r="F15" i="14"/>
  <c r="E27" i="31"/>
  <c r="G27" i="31"/>
  <c r="G14" i="14"/>
  <c r="F27" i="31"/>
  <c r="F14" i="14"/>
  <c r="E26" i="31"/>
  <c r="G26" i="31"/>
  <c r="G13" i="14"/>
  <c r="F26" i="31"/>
  <c r="F13" i="14"/>
  <c r="E25" i="31"/>
  <c r="G25" i="31"/>
  <c r="G12" i="14"/>
  <c r="F25" i="31"/>
  <c r="F12" i="14"/>
  <c r="E24" i="31"/>
  <c r="G24" i="31"/>
  <c r="G11" i="14"/>
  <c r="F24" i="31"/>
  <c r="F11" i="14"/>
  <c r="E23" i="31"/>
  <c r="G23" i="31"/>
  <c r="G10" i="14"/>
  <c r="F23" i="31"/>
  <c r="F10" i="14"/>
  <c r="E22" i="31"/>
  <c r="G22" i="31"/>
  <c r="G9" i="14"/>
  <c r="F22" i="31"/>
  <c r="F9" i="14"/>
  <c r="E21" i="31"/>
  <c r="G21" i="31"/>
  <c r="G8" i="14"/>
  <c r="F21" i="31"/>
  <c r="F8" i="14"/>
  <c r="E20" i="31"/>
  <c r="G20" i="31"/>
  <c r="G7" i="14"/>
  <c r="F20" i="31"/>
  <c r="F7" i="14"/>
  <c r="E19" i="31"/>
  <c r="G19" i="31"/>
  <c r="G6" i="14"/>
  <c r="F19" i="31"/>
  <c r="F6" i="14"/>
  <c r="G18" i="31"/>
  <c r="G5" i="14"/>
  <c r="F18" i="31"/>
  <c r="F5" i="14"/>
  <c r="Y56" i="48"/>
  <c r="E33" i="48"/>
  <c r="G33" i="48"/>
  <c r="P83" i="14"/>
  <c r="O83" i="14"/>
  <c r="E33" i="47"/>
  <c r="G33" i="47"/>
  <c r="M83" i="14"/>
  <c r="L83" i="14"/>
  <c r="Y56" i="46"/>
  <c r="E33" i="46"/>
  <c r="G33" i="46"/>
  <c r="J83" i="14"/>
  <c r="I83" i="14"/>
  <c r="Y56" i="45"/>
  <c r="E33" i="45"/>
  <c r="G33" i="45"/>
  <c r="G83" i="14"/>
  <c r="E32" i="48"/>
  <c r="G32" i="48"/>
  <c r="P82" i="14"/>
  <c r="O82" i="14"/>
  <c r="E32" i="47"/>
  <c r="G32" i="47"/>
  <c r="M82" i="14"/>
  <c r="L82" i="14"/>
  <c r="E32" i="46"/>
  <c r="G32" i="46"/>
  <c r="J82" i="14"/>
  <c r="I82" i="14"/>
  <c r="E32" i="45"/>
  <c r="G32" i="45"/>
  <c r="G82" i="14"/>
  <c r="E31" i="48"/>
  <c r="G31" i="48"/>
  <c r="P81" i="14"/>
  <c r="O81" i="14"/>
  <c r="L81" i="14"/>
  <c r="E31" i="46"/>
  <c r="G31" i="46"/>
  <c r="J81" i="14"/>
  <c r="I81" i="14"/>
  <c r="E31" i="45"/>
  <c r="G31" i="45"/>
  <c r="G81" i="14"/>
  <c r="E30" i="48"/>
  <c r="G30" i="48"/>
  <c r="P80" i="14"/>
  <c r="O80" i="14"/>
  <c r="E30" i="47"/>
  <c r="G30" i="47"/>
  <c r="M80" i="14"/>
  <c r="E30" i="46"/>
  <c r="G30" i="46"/>
  <c r="J80" i="14"/>
  <c r="I80" i="14"/>
  <c r="E30" i="45"/>
  <c r="G30" i="45"/>
  <c r="G80" i="14"/>
  <c r="E29" i="48"/>
  <c r="G29" i="48"/>
  <c r="P79" i="14"/>
  <c r="O79" i="14"/>
  <c r="E29" i="47"/>
  <c r="G29" i="47"/>
  <c r="M79" i="14"/>
  <c r="L79" i="14"/>
  <c r="E29" i="46"/>
  <c r="G29" i="46"/>
  <c r="J79" i="14"/>
  <c r="I79" i="14"/>
  <c r="E29" i="45"/>
  <c r="G29" i="45"/>
  <c r="G79" i="14"/>
  <c r="E28" i="48"/>
  <c r="G28" i="48"/>
  <c r="P78" i="14"/>
  <c r="O78" i="14"/>
  <c r="L78" i="14"/>
  <c r="E28" i="46"/>
  <c r="G28" i="46"/>
  <c r="J78" i="14"/>
  <c r="I78" i="14"/>
  <c r="E28" i="45"/>
  <c r="G28" i="45"/>
  <c r="G78" i="14"/>
  <c r="E27" i="48"/>
  <c r="G27" i="48"/>
  <c r="P77" i="14"/>
  <c r="O77" i="14"/>
  <c r="E27" i="47"/>
  <c r="G27" i="47"/>
  <c r="M77" i="14"/>
  <c r="L77" i="14"/>
  <c r="E27" i="46"/>
  <c r="G27" i="46"/>
  <c r="J77" i="14"/>
  <c r="I77" i="14"/>
  <c r="E27" i="45"/>
  <c r="G27" i="45"/>
  <c r="G77" i="14"/>
  <c r="E26" i="48"/>
  <c r="G26" i="48"/>
  <c r="P76" i="14"/>
  <c r="O76" i="14"/>
  <c r="E26" i="47"/>
  <c r="G26" i="47"/>
  <c r="M76" i="14"/>
  <c r="L76" i="14"/>
  <c r="E26" i="46"/>
  <c r="G26" i="46"/>
  <c r="J76" i="14"/>
  <c r="E26" i="45"/>
  <c r="G26" i="45"/>
  <c r="G76" i="14"/>
  <c r="E25" i="48"/>
  <c r="G25" i="48"/>
  <c r="P75" i="14"/>
  <c r="O75" i="14"/>
  <c r="E25" i="47"/>
  <c r="G25" i="47"/>
  <c r="M75" i="14"/>
  <c r="L75" i="14"/>
  <c r="E25" i="46"/>
  <c r="G25" i="46"/>
  <c r="J75" i="14"/>
  <c r="I75" i="14"/>
  <c r="E25" i="45"/>
  <c r="G25" i="45"/>
  <c r="G75" i="14"/>
  <c r="E24" i="48"/>
  <c r="G24" i="48"/>
  <c r="P74" i="14"/>
  <c r="O74" i="14"/>
  <c r="E24" i="47"/>
  <c r="G24" i="47"/>
  <c r="M74" i="14"/>
  <c r="L74" i="14"/>
  <c r="E24" i="46"/>
  <c r="G24" i="46"/>
  <c r="J74" i="14"/>
  <c r="I74" i="14"/>
  <c r="E24" i="45"/>
  <c r="G24" i="45"/>
  <c r="G74" i="14"/>
  <c r="E23" i="48"/>
  <c r="G23" i="48"/>
  <c r="P73" i="14"/>
  <c r="O73" i="14"/>
  <c r="E23" i="47"/>
  <c r="G23" i="47"/>
  <c r="M73" i="14"/>
  <c r="L73" i="14"/>
  <c r="E23" i="46"/>
  <c r="G23" i="46"/>
  <c r="J73" i="14"/>
  <c r="I73" i="14"/>
  <c r="E23" i="45"/>
  <c r="G23" i="45"/>
  <c r="G73" i="14"/>
  <c r="E22" i="48"/>
  <c r="G22" i="48"/>
  <c r="P72" i="14"/>
  <c r="O72" i="14"/>
  <c r="E22" i="47"/>
  <c r="G22" i="47"/>
  <c r="M72" i="14"/>
  <c r="L72" i="14"/>
  <c r="E22" i="46"/>
  <c r="G22" i="46"/>
  <c r="J72" i="14"/>
  <c r="I72" i="14"/>
  <c r="E22" i="45"/>
  <c r="G22" i="45"/>
  <c r="G72" i="14"/>
  <c r="E21" i="48"/>
  <c r="G21" i="48"/>
  <c r="P71" i="14"/>
  <c r="O71" i="14"/>
  <c r="E21" i="47"/>
  <c r="G21" i="47"/>
  <c r="M71" i="14"/>
  <c r="L71" i="14"/>
  <c r="E21" i="46"/>
  <c r="G21" i="46"/>
  <c r="J71" i="14"/>
  <c r="I71" i="14"/>
  <c r="E21" i="45"/>
  <c r="G21" i="45"/>
  <c r="G71" i="14"/>
  <c r="E20" i="48"/>
  <c r="G20" i="48"/>
  <c r="P70" i="14"/>
  <c r="O70" i="14"/>
  <c r="E20" i="47"/>
  <c r="G20" i="47"/>
  <c r="M70" i="14"/>
  <c r="L70" i="14"/>
  <c r="E20" i="46"/>
  <c r="G20" i="46"/>
  <c r="J70" i="14"/>
  <c r="I70" i="14"/>
  <c r="E20" i="45"/>
  <c r="G20" i="45"/>
  <c r="G70" i="14"/>
  <c r="E19" i="48"/>
  <c r="G19" i="48"/>
  <c r="P69" i="14"/>
  <c r="O69" i="14"/>
  <c r="E19" i="47"/>
  <c r="G19" i="47"/>
  <c r="M69" i="14"/>
  <c r="L69" i="14"/>
  <c r="E19" i="46"/>
  <c r="G19" i="46"/>
  <c r="J69" i="14"/>
  <c r="I69" i="14"/>
  <c r="E19" i="45"/>
  <c r="G19" i="45"/>
  <c r="G69" i="14"/>
  <c r="E18" i="48"/>
  <c r="G18" i="48"/>
  <c r="P68" i="14"/>
  <c r="O68" i="14"/>
  <c r="L68" i="14"/>
  <c r="E18" i="46"/>
  <c r="G18" i="46"/>
  <c r="J68" i="14"/>
  <c r="I68" i="14"/>
  <c r="E18" i="45"/>
  <c r="G18" i="45"/>
  <c r="G68" i="14"/>
  <c r="P42" i="14"/>
  <c r="P25" i="14"/>
  <c r="M42" i="14"/>
  <c r="M25" i="14"/>
  <c r="J42" i="14"/>
  <c r="J25" i="14"/>
  <c r="G42" i="14"/>
  <c r="G25" i="14"/>
  <c r="D42" i="14"/>
  <c r="Y56" i="39"/>
  <c r="E33" i="39"/>
  <c r="G33" i="39"/>
  <c r="P41" i="14"/>
  <c r="F33" i="39"/>
  <c r="O41" i="14"/>
  <c r="Y56" i="38"/>
  <c r="E33" i="38"/>
  <c r="G33" i="38"/>
  <c r="M41" i="14"/>
  <c r="F33" i="38"/>
  <c r="L41" i="14"/>
  <c r="E33" i="37"/>
  <c r="G33" i="37"/>
  <c r="J41" i="14"/>
  <c r="F33" i="37"/>
  <c r="I41" i="14"/>
  <c r="Y56" i="36"/>
  <c r="E33" i="36"/>
  <c r="G33" i="36"/>
  <c r="G41" i="14"/>
  <c r="F33" i="36"/>
  <c r="F41" i="14"/>
  <c r="Y56" i="35"/>
  <c r="E33" i="35"/>
  <c r="G33" i="35"/>
  <c r="D41" i="14"/>
  <c r="F33" i="35"/>
  <c r="C41" i="14"/>
  <c r="E32" i="39"/>
  <c r="G32" i="39"/>
  <c r="P40" i="14"/>
  <c r="F32" i="39"/>
  <c r="O40" i="14"/>
  <c r="E32" i="38"/>
  <c r="G32" i="38"/>
  <c r="M40" i="14"/>
  <c r="F32" i="38"/>
  <c r="L40" i="14"/>
  <c r="E32" i="37"/>
  <c r="G32" i="37"/>
  <c r="J40" i="14"/>
  <c r="F32" i="37"/>
  <c r="I40" i="14"/>
  <c r="E32" i="36"/>
  <c r="G32" i="36"/>
  <c r="G40" i="14"/>
  <c r="F32" i="36"/>
  <c r="F40" i="14"/>
  <c r="E32" i="35"/>
  <c r="G32" i="35"/>
  <c r="D40" i="14"/>
  <c r="F32" i="35"/>
  <c r="C40" i="14"/>
  <c r="E31" i="39"/>
  <c r="G31" i="39"/>
  <c r="P39" i="14"/>
  <c r="F31" i="39"/>
  <c r="O39" i="14"/>
  <c r="E31" i="38"/>
  <c r="G31" i="38"/>
  <c r="M39" i="14"/>
  <c r="F31" i="38"/>
  <c r="L39" i="14"/>
  <c r="E31" i="37"/>
  <c r="G31" i="37"/>
  <c r="J39" i="14"/>
  <c r="F31" i="37"/>
  <c r="I39" i="14"/>
  <c r="E31" i="36"/>
  <c r="G31" i="36"/>
  <c r="G39" i="14"/>
  <c r="F31" i="36"/>
  <c r="F39" i="14"/>
  <c r="E31" i="35"/>
  <c r="G31" i="35"/>
  <c r="D39" i="14"/>
  <c r="F31" i="35"/>
  <c r="C39" i="14"/>
  <c r="E30" i="39"/>
  <c r="G30" i="39"/>
  <c r="P38" i="14"/>
  <c r="F30" i="39"/>
  <c r="O38" i="14"/>
  <c r="E30" i="38"/>
  <c r="G30" i="38"/>
  <c r="M38" i="14"/>
  <c r="F30" i="38"/>
  <c r="L38" i="14"/>
  <c r="E30" i="37"/>
  <c r="G30" i="37"/>
  <c r="J38" i="14"/>
  <c r="F30" i="37"/>
  <c r="I38" i="14"/>
  <c r="E30" i="36"/>
  <c r="G30" i="36"/>
  <c r="G38" i="14"/>
  <c r="F30" i="36"/>
  <c r="F38" i="14"/>
  <c r="E30" i="35"/>
  <c r="G30" i="35"/>
  <c r="D38" i="14"/>
  <c r="F30" i="35"/>
  <c r="C38" i="14"/>
  <c r="E29" i="39"/>
  <c r="G29" i="39"/>
  <c r="P37" i="14"/>
  <c r="F29" i="39"/>
  <c r="O37" i="14"/>
  <c r="E29" i="38"/>
  <c r="G29" i="38"/>
  <c r="M37" i="14"/>
  <c r="F29" i="38"/>
  <c r="L37" i="14"/>
  <c r="E29" i="37"/>
  <c r="G29" i="37"/>
  <c r="J37" i="14"/>
  <c r="F29" i="37"/>
  <c r="I37" i="14"/>
  <c r="E29" i="36"/>
  <c r="G29" i="36"/>
  <c r="G37" i="14"/>
  <c r="F29" i="36"/>
  <c r="F37" i="14"/>
  <c r="E29" i="35"/>
  <c r="G29" i="35"/>
  <c r="D37" i="14"/>
  <c r="F29" i="35"/>
  <c r="C37" i="14"/>
  <c r="E28" i="39"/>
  <c r="G28" i="39"/>
  <c r="P36" i="14"/>
  <c r="F28" i="39"/>
  <c r="O36" i="14"/>
  <c r="E28" i="38"/>
  <c r="G28" i="38"/>
  <c r="M36" i="14"/>
  <c r="F28" i="38"/>
  <c r="L36" i="14"/>
  <c r="E28" i="37"/>
  <c r="G28" i="37"/>
  <c r="J36" i="14"/>
  <c r="F28" i="37"/>
  <c r="I36" i="14"/>
  <c r="E28" i="36"/>
  <c r="G28" i="36"/>
  <c r="G36" i="14"/>
  <c r="F28" i="36"/>
  <c r="F36" i="14"/>
  <c r="E28" i="35"/>
  <c r="G28" i="35"/>
  <c r="D36" i="14"/>
  <c r="F28" i="35"/>
  <c r="C36" i="14"/>
  <c r="E27" i="39"/>
  <c r="G27" i="39"/>
  <c r="P35" i="14"/>
  <c r="F27" i="39"/>
  <c r="O35" i="14"/>
  <c r="E27" i="38"/>
  <c r="G27" i="38"/>
  <c r="M35" i="14"/>
  <c r="F27" i="38"/>
  <c r="L35" i="14"/>
  <c r="E27" i="37"/>
  <c r="G27" i="37"/>
  <c r="J35" i="14"/>
  <c r="F27" i="37"/>
  <c r="I35" i="14"/>
  <c r="E27" i="36"/>
  <c r="G27" i="36"/>
  <c r="G35" i="14"/>
  <c r="F27" i="36"/>
  <c r="F35" i="14"/>
  <c r="E27" i="35"/>
  <c r="G27" i="35"/>
  <c r="D35" i="14"/>
  <c r="F27" i="35"/>
  <c r="C35" i="14"/>
  <c r="E26" i="39"/>
  <c r="G26" i="39"/>
  <c r="P34" i="14"/>
  <c r="F26" i="39"/>
  <c r="O34" i="14"/>
  <c r="E26" i="38"/>
  <c r="G26" i="38"/>
  <c r="M34" i="14"/>
  <c r="F26" i="38"/>
  <c r="L34" i="14"/>
  <c r="E26" i="37"/>
  <c r="G26" i="37"/>
  <c r="J34" i="14"/>
  <c r="F26" i="37"/>
  <c r="I34" i="14"/>
  <c r="E26" i="36"/>
  <c r="G26" i="36"/>
  <c r="G34" i="14"/>
  <c r="F26" i="36"/>
  <c r="F34" i="14"/>
  <c r="E26" i="35"/>
  <c r="G26" i="35"/>
  <c r="D34" i="14"/>
  <c r="F26" i="35"/>
  <c r="C34" i="14"/>
  <c r="E25" i="39"/>
  <c r="G25" i="39"/>
  <c r="P33" i="14"/>
  <c r="F25" i="39"/>
  <c r="O33" i="14"/>
  <c r="E25" i="38"/>
  <c r="G25" i="38"/>
  <c r="M33" i="14"/>
  <c r="F25" i="38"/>
  <c r="L33" i="14"/>
  <c r="E25" i="37"/>
  <c r="G25" i="37"/>
  <c r="J33" i="14"/>
  <c r="F25" i="37"/>
  <c r="I33" i="14"/>
  <c r="E25" i="36"/>
  <c r="G25" i="36"/>
  <c r="G33" i="14"/>
  <c r="F25" i="36"/>
  <c r="F33" i="14"/>
  <c r="E25" i="35"/>
  <c r="G25" i="35"/>
  <c r="D33" i="14"/>
  <c r="F25" i="35"/>
  <c r="C33" i="14"/>
  <c r="E24" i="39"/>
  <c r="G24" i="39"/>
  <c r="P32" i="14"/>
  <c r="F24" i="39"/>
  <c r="O32" i="14"/>
  <c r="E24" i="38"/>
  <c r="G24" i="38"/>
  <c r="M32" i="14"/>
  <c r="F24" i="38"/>
  <c r="L32" i="14"/>
  <c r="E24" i="37"/>
  <c r="G24" i="37"/>
  <c r="J32" i="14"/>
  <c r="F24" i="37"/>
  <c r="I32" i="14"/>
  <c r="E24" i="36"/>
  <c r="G24" i="36"/>
  <c r="G32" i="14"/>
  <c r="F24" i="36"/>
  <c r="F32" i="14"/>
  <c r="E24" i="35"/>
  <c r="G24" i="35"/>
  <c r="D32" i="14"/>
  <c r="F24" i="35"/>
  <c r="C32" i="14"/>
  <c r="E23" i="39"/>
  <c r="G23" i="39"/>
  <c r="P31" i="14"/>
  <c r="F23" i="39"/>
  <c r="O31" i="14"/>
  <c r="E23" i="38"/>
  <c r="G23" i="38"/>
  <c r="M31" i="14"/>
  <c r="F23" i="38"/>
  <c r="L31" i="14"/>
  <c r="E23" i="37"/>
  <c r="G23" i="37"/>
  <c r="J31" i="14"/>
  <c r="F23" i="37"/>
  <c r="I31" i="14"/>
  <c r="E23" i="36"/>
  <c r="G23" i="36"/>
  <c r="G31" i="14"/>
  <c r="F23" i="36"/>
  <c r="F31" i="14"/>
  <c r="E23" i="35"/>
  <c r="G23" i="35"/>
  <c r="D31" i="14"/>
  <c r="F23" i="35"/>
  <c r="C31" i="14"/>
  <c r="E22" i="39"/>
  <c r="G22" i="39"/>
  <c r="P30" i="14"/>
  <c r="F22" i="39"/>
  <c r="O30" i="14"/>
  <c r="E22" i="38"/>
  <c r="G22" i="38"/>
  <c r="M30" i="14"/>
  <c r="F22" i="38"/>
  <c r="L30" i="14"/>
  <c r="E22" i="37"/>
  <c r="G22" i="37"/>
  <c r="J30" i="14"/>
  <c r="F22" i="37"/>
  <c r="I30" i="14"/>
  <c r="E22" i="36"/>
  <c r="G22" i="36"/>
  <c r="G30" i="14"/>
  <c r="F22" i="36"/>
  <c r="F30" i="14"/>
  <c r="E22" i="35"/>
  <c r="G22" i="35"/>
  <c r="D30" i="14"/>
  <c r="F22" i="35"/>
  <c r="C30" i="14"/>
  <c r="E21" i="39"/>
  <c r="G21" i="39"/>
  <c r="P29" i="14"/>
  <c r="F21" i="39"/>
  <c r="O29" i="14"/>
  <c r="E21" i="38"/>
  <c r="G21" i="38"/>
  <c r="M29" i="14"/>
  <c r="F21" i="38"/>
  <c r="L29" i="14"/>
  <c r="E21" i="37"/>
  <c r="G21" i="37"/>
  <c r="J29" i="14"/>
  <c r="F21" i="37"/>
  <c r="I29" i="14"/>
  <c r="E21" i="36"/>
  <c r="G21" i="36"/>
  <c r="G29" i="14"/>
  <c r="F21" i="36"/>
  <c r="F29" i="14"/>
  <c r="E21" i="35"/>
  <c r="G21" i="35"/>
  <c r="D29" i="14"/>
  <c r="F21" i="35"/>
  <c r="C29" i="14"/>
  <c r="E20" i="39"/>
  <c r="G20" i="39"/>
  <c r="P28" i="14"/>
  <c r="F20" i="39"/>
  <c r="O28" i="14"/>
  <c r="E20" i="38"/>
  <c r="G20" i="38"/>
  <c r="M28" i="14"/>
  <c r="F20" i="38"/>
  <c r="L28" i="14"/>
  <c r="E20" i="37"/>
  <c r="G20" i="37"/>
  <c r="J28" i="14"/>
  <c r="F20" i="37"/>
  <c r="I28" i="14"/>
  <c r="E20" i="36"/>
  <c r="G20" i="36"/>
  <c r="G28" i="14"/>
  <c r="F20" i="36"/>
  <c r="F28" i="14"/>
  <c r="E20" i="35"/>
  <c r="G20" i="35"/>
  <c r="D28" i="14"/>
  <c r="F20" i="35"/>
  <c r="C28" i="14"/>
  <c r="E19" i="39"/>
  <c r="G19" i="39"/>
  <c r="P27" i="14"/>
  <c r="F19" i="39"/>
  <c r="O27" i="14"/>
  <c r="E19" i="38"/>
  <c r="G19" i="38"/>
  <c r="M27" i="14"/>
  <c r="F19" i="38"/>
  <c r="L27" i="14"/>
  <c r="E19" i="37"/>
  <c r="G19" i="37"/>
  <c r="J27" i="14"/>
  <c r="F19" i="37"/>
  <c r="I27" i="14"/>
  <c r="E19" i="36"/>
  <c r="G19" i="36"/>
  <c r="G27" i="14"/>
  <c r="F19" i="36"/>
  <c r="F27" i="14"/>
  <c r="E19" i="35"/>
  <c r="G19" i="35"/>
  <c r="D27" i="14"/>
  <c r="F19" i="35"/>
  <c r="C27" i="14"/>
  <c r="E18" i="39"/>
  <c r="G18" i="39"/>
  <c r="P26" i="14"/>
  <c r="F18" i="39"/>
  <c r="O26" i="14"/>
  <c r="E18" i="38"/>
  <c r="G18" i="38"/>
  <c r="M26" i="14"/>
  <c r="F18" i="38"/>
  <c r="L26" i="14"/>
  <c r="F18" i="37"/>
  <c r="I26" i="14"/>
  <c r="E18" i="36"/>
  <c r="G18" i="36"/>
  <c r="G26" i="14"/>
  <c r="F18" i="36"/>
  <c r="F26" i="14"/>
  <c r="E18" i="35"/>
  <c r="G18" i="35"/>
  <c r="D26" i="14"/>
  <c r="F18" i="35"/>
  <c r="C26" i="14"/>
  <c r="D25" i="14"/>
  <c r="P21" i="14"/>
  <c r="P4" i="14"/>
  <c r="M21" i="14"/>
  <c r="M4" i="14"/>
  <c r="J21" i="14"/>
  <c r="J4" i="14"/>
  <c r="G21" i="14"/>
  <c r="G4" i="14"/>
  <c r="D4" i="14"/>
  <c r="D88" i="14"/>
  <c r="D67" i="14"/>
  <c r="G214" i="14"/>
  <c r="F67" i="14"/>
  <c r="Y59" i="80"/>
  <c r="Y56" i="80"/>
  <c r="E18" i="80"/>
  <c r="X38" i="80"/>
  <c r="E19" i="80"/>
  <c r="X39" i="80"/>
  <c r="E20" i="80"/>
  <c r="X40" i="80"/>
  <c r="E21" i="80"/>
  <c r="X41" i="80"/>
  <c r="E22" i="80"/>
  <c r="X42" i="80"/>
  <c r="E23" i="80"/>
  <c r="X43" i="80"/>
  <c r="E24" i="80"/>
  <c r="X44" i="80"/>
  <c r="X45" i="80"/>
  <c r="X46" i="80"/>
  <c r="X47" i="80"/>
  <c r="X48" i="80"/>
  <c r="X49" i="80"/>
  <c r="X50" i="80"/>
  <c r="X51" i="80"/>
  <c r="X52" i="80"/>
  <c r="X53" i="80"/>
  <c r="B38" i="80"/>
  <c r="B39" i="80"/>
  <c r="B40" i="80"/>
  <c r="B41" i="80"/>
  <c r="B42" i="80"/>
  <c r="B43" i="80"/>
  <c r="B44" i="80"/>
  <c r="B45" i="80"/>
  <c r="B46" i="80"/>
  <c r="B47" i="80"/>
  <c r="B48" i="80"/>
  <c r="B49" i="80"/>
  <c r="B50" i="80"/>
  <c r="B51" i="80"/>
  <c r="B52" i="80"/>
  <c r="B53" i="80"/>
  <c r="C38" i="80"/>
  <c r="C39" i="80"/>
  <c r="C40" i="80"/>
  <c r="C41" i="80"/>
  <c r="C42" i="80"/>
  <c r="C43" i="80"/>
  <c r="C44" i="80"/>
  <c r="C45" i="80"/>
  <c r="C46" i="80"/>
  <c r="C47" i="80"/>
  <c r="C48" i="80"/>
  <c r="C49" i="80"/>
  <c r="C50" i="80"/>
  <c r="C51" i="80"/>
  <c r="C52" i="80"/>
  <c r="C53" i="80"/>
  <c r="D38" i="80"/>
  <c r="D39" i="80"/>
  <c r="D40" i="80"/>
  <c r="D41" i="80"/>
  <c r="D42" i="80"/>
  <c r="D43" i="80"/>
  <c r="D44" i="80"/>
  <c r="D45" i="80"/>
  <c r="D46" i="80"/>
  <c r="D47" i="80"/>
  <c r="D48" i="80"/>
  <c r="D49" i="80"/>
  <c r="D50" i="80"/>
  <c r="D51" i="80"/>
  <c r="D52" i="80"/>
  <c r="D53" i="80"/>
  <c r="E38" i="80"/>
  <c r="E39" i="80"/>
  <c r="E40" i="80"/>
  <c r="E41" i="80"/>
  <c r="E42" i="80"/>
  <c r="E43" i="80"/>
  <c r="E44" i="80"/>
  <c r="E45" i="80"/>
  <c r="E46" i="80"/>
  <c r="E47" i="80"/>
  <c r="E48" i="80"/>
  <c r="E49" i="80"/>
  <c r="E50" i="80"/>
  <c r="E51" i="80"/>
  <c r="E52" i="80"/>
  <c r="E53" i="80"/>
  <c r="F38" i="80"/>
  <c r="F39" i="80"/>
  <c r="F40" i="80"/>
  <c r="F41" i="80"/>
  <c r="F42" i="80"/>
  <c r="F43" i="80"/>
  <c r="F44" i="80"/>
  <c r="F45" i="80"/>
  <c r="F46" i="80"/>
  <c r="F47" i="80"/>
  <c r="F48" i="80"/>
  <c r="F49" i="80"/>
  <c r="F50" i="80"/>
  <c r="F51" i="80"/>
  <c r="F52" i="80"/>
  <c r="F53" i="80"/>
  <c r="G38" i="80"/>
  <c r="G39" i="80"/>
  <c r="G40" i="80"/>
  <c r="G41" i="80"/>
  <c r="G42" i="80"/>
  <c r="G43" i="80"/>
  <c r="G44" i="80"/>
  <c r="G45" i="80"/>
  <c r="G46" i="80"/>
  <c r="G47" i="80"/>
  <c r="G48" i="80"/>
  <c r="G49" i="80"/>
  <c r="G50" i="80"/>
  <c r="G51" i="80"/>
  <c r="G52" i="80"/>
  <c r="G53" i="80"/>
  <c r="H38" i="80"/>
  <c r="H39" i="80"/>
  <c r="H40" i="80"/>
  <c r="H41" i="80"/>
  <c r="H42" i="80"/>
  <c r="H43" i="80"/>
  <c r="H44" i="80"/>
  <c r="H45" i="80"/>
  <c r="H46" i="80"/>
  <c r="H47" i="80"/>
  <c r="H48" i="80"/>
  <c r="H49" i="80"/>
  <c r="H50" i="80"/>
  <c r="H51" i="80"/>
  <c r="H52" i="80"/>
  <c r="H53" i="80"/>
  <c r="I38" i="80"/>
  <c r="I39" i="80"/>
  <c r="I40" i="80"/>
  <c r="I41" i="80"/>
  <c r="I42" i="80"/>
  <c r="I43" i="80"/>
  <c r="I44" i="80"/>
  <c r="I45" i="80"/>
  <c r="I46" i="80"/>
  <c r="I47" i="80"/>
  <c r="I48" i="80"/>
  <c r="I49" i="80"/>
  <c r="I50" i="80"/>
  <c r="I51" i="80"/>
  <c r="I52" i="80"/>
  <c r="I53" i="80"/>
  <c r="J38" i="80"/>
  <c r="J39" i="80"/>
  <c r="J40" i="80"/>
  <c r="J41" i="80"/>
  <c r="J42" i="80"/>
  <c r="J43" i="80"/>
  <c r="J44" i="80"/>
  <c r="J45" i="80"/>
  <c r="J46" i="80"/>
  <c r="J47" i="80"/>
  <c r="J48" i="80"/>
  <c r="J49" i="80"/>
  <c r="J50" i="80"/>
  <c r="J51" i="80"/>
  <c r="J52" i="80"/>
  <c r="J53" i="80"/>
  <c r="K38" i="80"/>
  <c r="K39" i="80"/>
  <c r="K40" i="80"/>
  <c r="K41" i="80"/>
  <c r="K42" i="80"/>
  <c r="K43" i="80"/>
  <c r="K44" i="80"/>
  <c r="K45" i="80"/>
  <c r="K46" i="80"/>
  <c r="K47" i="80"/>
  <c r="K48" i="80"/>
  <c r="K49" i="80"/>
  <c r="K50" i="80"/>
  <c r="K51" i="80"/>
  <c r="K52" i="80"/>
  <c r="K53" i="80"/>
  <c r="L38" i="80"/>
  <c r="L39" i="80"/>
  <c r="L40" i="80"/>
  <c r="L41" i="80"/>
  <c r="L42" i="80"/>
  <c r="L43" i="80"/>
  <c r="L44" i="80"/>
  <c r="L45" i="80"/>
  <c r="L46" i="80"/>
  <c r="L47" i="80"/>
  <c r="L48" i="80"/>
  <c r="L49" i="80"/>
  <c r="L50" i="80"/>
  <c r="L51" i="80"/>
  <c r="L52" i="80"/>
  <c r="L53" i="80"/>
  <c r="M38" i="80"/>
  <c r="M39" i="80"/>
  <c r="M40" i="80"/>
  <c r="M41" i="80"/>
  <c r="M42" i="80"/>
  <c r="M43" i="80"/>
  <c r="M44" i="80"/>
  <c r="M45" i="80"/>
  <c r="M46" i="80"/>
  <c r="M47" i="80"/>
  <c r="M48" i="80"/>
  <c r="M49" i="80"/>
  <c r="M50" i="80"/>
  <c r="M51" i="80"/>
  <c r="M52" i="80"/>
  <c r="M53" i="80"/>
  <c r="N38" i="80"/>
  <c r="N39" i="80"/>
  <c r="N40" i="80"/>
  <c r="N41" i="80"/>
  <c r="N42" i="80"/>
  <c r="N43" i="80"/>
  <c r="N44" i="80"/>
  <c r="N45" i="80"/>
  <c r="N46" i="80"/>
  <c r="N47" i="80"/>
  <c r="N48" i="80"/>
  <c r="N49" i="80"/>
  <c r="N50" i="80"/>
  <c r="N51" i="80"/>
  <c r="N52" i="80"/>
  <c r="N53" i="80"/>
  <c r="O38" i="80"/>
  <c r="O39" i="80"/>
  <c r="O40" i="80"/>
  <c r="O41" i="80"/>
  <c r="O42" i="80"/>
  <c r="O43" i="80"/>
  <c r="O44" i="80"/>
  <c r="O45" i="80"/>
  <c r="O46" i="80"/>
  <c r="O47" i="80"/>
  <c r="O48" i="80"/>
  <c r="O49" i="80"/>
  <c r="O50" i="80"/>
  <c r="O51" i="80"/>
  <c r="O52" i="80"/>
  <c r="O53" i="80"/>
  <c r="P38" i="80"/>
  <c r="P39" i="80"/>
  <c r="P40" i="80"/>
  <c r="P41" i="80"/>
  <c r="P42" i="80"/>
  <c r="P43" i="80"/>
  <c r="P44" i="80"/>
  <c r="P45" i="80"/>
  <c r="P46" i="80"/>
  <c r="P47" i="80"/>
  <c r="P48" i="80"/>
  <c r="P49" i="80"/>
  <c r="P50" i="80"/>
  <c r="P51" i="80"/>
  <c r="P52" i="80"/>
  <c r="P53" i="80"/>
  <c r="Q38" i="80"/>
  <c r="Q39" i="80"/>
  <c r="Q40" i="80"/>
  <c r="Q41" i="80"/>
  <c r="Q42" i="80"/>
  <c r="Q43" i="80"/>
  <c r="Q44" i="80"/>
  <c r="Q45" i="80"/>
  <c r="Q46" i="80"/>
  <c r="Q47" i="80"/>
  <c r="Q48" i="80"/>
  <c r="Q49" i="80"/>
  <c r="Q50" i="80"/>
  <c r="Q51" i="80"/>
  <c r="Q52" i="80"/>
  <c r="Q53" i="80"/>
  <c r="R38" i="80"/>
  <c r="R39" i="80"/>
  <c r="R40" i="80"/>
  <c r="R41" i="80"/>
  <c r="R42" i="80"/>
  <c r="R43" i="80"/>
  <c r="R44" i="80"/>
  <c r="R45" i="80"/>
  <c r="R46" i="80"/>
  <c r="R47" i="80"/>
  <c r="R48" i="80"/>
  <c r="R49" i="80"/>
  <c r="R50" i="80"/>
  <c r="R51" i="80"/>
  <c r="R52" i="80"/>
  <c r="R53" i="80"/>
  <c r="S38" i="80"/>
  <c r="S39" i="80"/>
  <c r="S40" i="80"/>
  <c r="S41" i="80"/>
  <c r="S42" i="80"/>
  <c r="S43" i="80"/>
  <c r="S44" i="80"/>
  <c r="S45" i="80"/>
  <c r="S46" i="80"/>
  <c r="S47" i="80"/>
  <c r="S48" i="80"/>
  <c r="S49" i="80"/>
  <c r="S50" i="80"/>
  <c r="S51" i="80"/>
  <c r="S52" i="80"/>
  <c r="S53" i="80"/>
  <c r="T38" i="80"/>
  <c r="T39" i="80"/>
  <c r="T40" i="80"/>
  <c r="T41" i="80"/>
  <c r="T42" i="80"/>
  <c r="T43" i="80"/>
  <c r="T44" i="80"/>
  <c r="T45" i="80"/>
  <c r="T46" i="80"/>
  <c r="T47" i="80"/>
  <c r="T48" i="80"/>
  <c r="T49" i="80"/>
  <c r="T50" i="80"/>
  <c r="T51" i="80"/>
  <c r="T52" i="80"/>
  <c r="T53" i="80"/>
  <c r="U38" i="80"/>
  <c r="U39" i="80"/>
  <c r="U40" i="80"/>
  <c r="U41" i="80"/>
  <c r="U42" i="80"/>
  <c r="U43" i="80"/>
  <c r="U44" i="80"/>
  <c r="U45" i="80"/>
  <c r="U46" i="80"/>
  <c r="U47" i="80"/>
  <c r="U48" i="80"/>
  <c r="U49" i="80"/>
  <c r="U50" i="80"/>
  <c r="U51" i="80"/>
  <c r="U52" i="80"/>
  <c r="U53" i="80"/>
  <c r="V38" i="80"/>
  <c r="V39" i="80"/>
  <c r="V40" i="80"/>
  <c r="V41" i="80"/>
  <c r="V42" i="80"/>
  <c r="V43" i="80"/>
  <c r="V44" i="80"/>
  <c r="V45" i="80"/>
  <c r="V46" i="80"/>
  <c r="V47" i="80"/>
  <c r="V48" i="80"/>
  <c r="V49" i="80"/>
  <c r="V50" i="80"/>
  <c r="V51" i="80"/>
  <c r="V52" i="80"/>
  <c r="V53" i="80"/>
  <c r="W38" i="80"/>
  <c r="W39" i="80"/>
  <c r="W40" i="80"/>
  <c r="W41" i="80"/>
  <c r="W42" i="80"/>
  <c r="W43" i="80"/>
  <c r="W44" i="80"/>
  <c r="W45" i="80"/>
  <c r="W46" i="80"/>
  <c r="W47" i="80"/>
  <c r="W48" i="80"/>
  <c r="W49" i="80"/>
  <c r="W50" i="80"/>
  <c r="W51" i="80"/>
  <c r="W52" i="80"/>
  <c r="W53" i="80"/>
  <c r="E33" i="80"/>
  <c r="G33" i="80"/>
  <c r="F33" i="80"/>
  <c r="D33" i="80"/>
  <c r="E32" i="80"/>
  <c r="G32" i="80"/>
  <c r="F32" i="80"/>
  <c r="D32" i="80"/>
  <c r="E31" i="80"/>
  <c r="G31" i="80"/>
  <c r="F31" i="80"/>
  <c r="D31" i="80"/>
  <c r="E30" i="80"/>
  <c r="G30" i="80"/>
  <c r="F30" i="80"/>
  <c r="D30" i="80"/>
  <c r="E29" i="80"/>
  <c r="G29" i="80"/>
  <c r="F29" i="80"/>
  <c r="D29" i="80"/>
  <c r="E28" i="80"/>
  <c r="G28" i="80"/>
  <c r="F28" i="80"/>
  <c r="D28" i="80"/>
  <c r="E27" i="80"/>
  <c r="G27" i="80"/>
  <c r="F27" i="80"/>
  <c r="D27" i="80"/>
  <c r="E26" i="80"/>
  <c r="G26" i="80"/>
  <c r="F26" i="80"/>
  <c r="D26" i="80"/>
  <c r="E25" i="80"/>
  <c r="G25" i="80"/>
  <c r="F25" i="80"/>
  <c r="D25" i="80"/>
  <c r="G24" i="80"/>
  <c r="F24" i="80"/>
  <c r="D24" i="80"/>
  <c r="G23" i="80"/>
  <c r="F23" i="80"/>
  <c r="D23" i="80"/>
  <c r="G22" i="80"/>
  <c r="F22" i="80"/>
  <c r="D22" i="80"/>
  <c r="G21" i="80"/>
  <c r="F21" i="80"/>
  <c r="D21" i="80"/>
  <c r="G20" i="80"/>
  <c r="F20" i="80"/>
  <c r="D20" i="80"/>
  <c r="G19" i="80"/>
  <c r="F19" i="80"/>
  <c r="D19" i="80"/>
  <c r="G18" i="80"/>
  <c r="F18" i="80"/>
  <c r="D18" i="80"/>
  <c r="B2" i="80"/>
  <c r="F33" i="19"/>
  <c r="C20" i="14"/>
  <c r="F32" i="19"/>
  <c r="C19" i="14"/>
  <c r="F31" i="19"/>
  <c r="C18" i="14"/>
  <c r="F30" i="19"/>
  <c r="C17" i="14"/>
  <c r="F29" i="19"/>
  <c r="C16" i="14"/>
  <c r="F28" i="19"/>
  <c r="C15" i="14"/>
  <c r="F22" i="19"/>
  <c r="C9" i="14"/>
  <c r="C4" i="14"/>
  <c r="B38" i="31"/>
  <c r="B39" i="31"/>
  <c r="B40" i="31"/>
  <c r="B41" i="31"/>
  <c r="B42" i="31"/>
  <c r="B43" i="31"/>
  <c r="B44" i="31"/>
  <c r="B45" i="31"/>
  <c r="B46" i="31"/>
  <c r="B47" i="31"/>
  <c r="B48" i="31"/>
  <c r="B49" i="31"/>
  <c r="B50" i="31"/>
  <c r="B51" i="31"/>
  <c r="B52" i="31"/>
  <c r="B53" i="31"/>
  <c r="C38" i="31"/>
  <c r="C39" i="31"/>
  <c r="C40" i="31"/>
  <c r="C41" i="31"/>
  <c r="C42" i="31"/>
  <c r="C43" i="31"/>
  <c r="C44" i="31"/>
  <c r="C45" i="31"/>
  <c r="C46" i="31"/>
  <c r="C47" i="31"/>
  <c r="C48" i="31"/>
  <c r="C49" i="31"/>
  <c r="C50" i="31"/>
  <c r="C51" i="31"/>
  <c r="C52" i="31"/>
  <c r="C53" i="31"/>
  <c r="D38" i="31"/>
  <c r="D39" i="31"/>
  <c r="D40" i="31"/>
  <c r="D41" i="31"/>
  <c r="D42" i="31"/>
  <c r="D43" i="31"/>
  <c r="D44" i="31"/>
  <c r="D45" i="31"/>
  <c r="D46" i="31"/>
  <c r="D47" i="31"/>
  <c r="D48" i="31"/>
  <c r="D49" i="31"/>
  <c r="D50" i="31"/>
  <c r="D51" i="31"/>
  <c r="D52" i="31"/>
  <c r="D53" i="31"/>
  <c r="E38" i="31"/>
  <c r="E39" i="31"/>
  <c r="E40" i="31"/>
  <c r="E41" i="31"/>
  <c r="E42" i="31"/>
  <c r="E43" i="31"/>
  <c r="E44" i="31"/>
  <c r="E45" i="31"/>
  <c r="E46" i="31"/>
  <c r="E47" i="31"/>
  <c r="E48" i="31"/>
  <c r="E49" i="31"/>
  <c r="E50" i="31"/>
  <c r="E51" i="31"/>
  <c r="E52" i="31"/>
  <c r="E53" i="31"/>
  <c r="F38" i="31"/>
  <c r="F39" i="31"/>
  <c r="F40" i="31"/>
  <c r="F41" i="31"/>
  <c r="F42" i="31"/>
  <c r="F43" i="31"/>
  <c r="F44" i="31"/>
  <c r="F45" i="31"/>
  <c r="F46" i="31"/>
  <c r="F47" i="31"/>
  <c r="F48" i="31"/>
  <c r="F49" i="31"/>
  <c r="F50" i="31"/>
  <c r="F51" i="31"/>
  <c r="F52" i="31"/>
  <c r="F53" i="31"/>
  <c r="G38" i="31"/>
  <c r="G39" i="31"/>
  <c r="G40" i="31"/>
  <c r="G41" i="31"/>
  <c r="G42" i="31"/>
  <c r="G43" i="31"/>
  <c r="G44" i="31"/>
  <c r="G45" i="31"/>
  <c r="G46" i="31"/>
  <c r="G47" i="31"/>
  <c r="G48" i="31"/>
  <c r="G49" i="31"/>
  <c r="G50" i="31"/>
  <c r="G51" i="31"/>
  <c r="G52" i="31"/>
  <c r="G53" i="31"/>
  <c r="H38" i="31"/>
  <c r="H39" i="31"/>
  <c r="H40" i="31"/>
  <c r="H41" i="31"/>
  <c r="H42" i="31"/>
  <c r="H43" i="31"/>
  <c r="H44" i="31"/>
  <c r="H45" i="31"/>
  <c r="H46" i="31"/>
  <c r="H47" i="31"/>
  <c r="H48" i="31"/>
  <c r="H49" i="31"/>
  <c r="H50" i="31"/>
  <c r="H51" i="31"/>
  <c r="H52" i="31"/>
  <c r="H53" i="31"/>
  <c r="I38" i="31"/>
  <c r="I39" i="31"/>
  <c r="I40" i="31"/>
  <c r="I41" i="31"/>
  <c r="I42" i="31"/>
  <c r="I43" i="31"/>
  <c r="I44" i="31"/>
  <c r="I45" i="31"/>
  <c r="I46" i="31"/>
  <c r="I47" i="31"/>
  <c r="I48" i="31"/>
  <c r="I49" i="31"/>
  <c r="I50" i="31"/>
  <c r="I51" i="31"/>
  <c r="I52" i="31"/>
  <c r="I53" i="31"/>
  <c r="J38" i="31"/>
  <c r="J39" i="31"/>
  <c r="J40" i="31"/>
  <c r="J41" i="31"/>
  <c r="J42" i="31"/>
  <c r="J43" i="31"/>
  <c r="J44" i="31"/>
  <c r="J45" i="31"/>
  <c r="J46" i="31"/>
  <c r="J47" i="31"/>
  <c r="J48" i="31"/>
  <c r="J49" i="31"/>
  <c r="J50" i="31"/>
  <c r="J51" i="31"/>
  <c r="J52" i="31"/>
  <c r="J53" i="31"/>
  <c r="K38" i="31"/>
  <c r="K39" i="31"/>
  <c r="K40" i="31"/>
  <c r="K41" i="31"/>
  <c r="K42" i="31"/>
  <c r="K43" i="31"/>
  <c r="K44" i="31"/>
  <c r="K45" i="31"/>
  <c r="K46" i="31"/>
  <c r="K47" i="31"/>
  <c r="K48" i="31"/>
  <c r="K49" i="31"/>
  <c r="K50" i="31"/>
  <c r="K51" i="31"/>
  <c r="K52" i="31"/>
  <c r="K53" i="31"/>
  <c r="L38" i="31"/>
  <c r="L39" i="31"/>
  <c r="L40" i="31"/>
  <c r="L41" i="31"/>
  <c r="L42" i="31"/>
  <c r="L43" i="31"/>
  <c r="L44" i="31"/>
  <c r="L45" i="31"/>
  <c r="L46" i="31"/>
  <c r="L47" i="31"/>
  <c r="L48" i="31"/>
  <c r="L49" i="31"/>
  <c r="L50" i="31"/>
  <c r="L51" i="31"/>
  <c r="L52" i="31"/>
  <c r="L53" i="31"/>
  <c r="M38" i="31"/>
  <c r="M39" i="31"/>
  <c r="M40" i="31"/>
  <c r="M41" i="31"/>
  <c r="M42" i="31"/>
  <c r="M43" i="31"/>
  <c r="M44" i="31"/>
  <c r="M45" i="31"/>
  <c r="M46" i="31"/>
  <c r="M47" i="31"/>
  <c r="M48" i="31"/>
  <c r="M49" i="31"/>
  <c r="M50" i="31"/>
  <c r="M51" i="31"/>
  <c r="M52" i="31"/>
  <c r="M53" i="31"/>
  <c r="N38" i="31"/>
  <c r="N39" i="31"/>
  <c r="N40" i="31"/>
  <c r="N41" i="31"/>
  <c r="N42" i="31"/>
  <c r="N43" i="31"/>
  <c r="N44" i="31"/>
  <c r="N45" i="31"/>
  <c r="N46" i="31"/>
  <c r="N47" i="31"/>
  <c r="N48" i="31"/>
  <c r="N49" i="31"/>
  <c r="N50" i="31"/>
  <c r="N51" i="31"/>
  <c r="N52" i="31"/>
  <c r="N53" i="31"/>
  <c r="O38" i="31"/>
  <c r="O39" i="31"/>
  <c r="O40" i="31"/>
  <c r="O41" i="31"/>
  <c r="O42" i="31"/>
  <c r="O43" i="31"/>
  <c r="O44" i="31"/>
  <c r="O45" i="31"/>
  <c r="O46" i="31"/>
  <c r="O47" i="31"/>
  <c r="O48" i="31"/>
  <c r="O49" i="31"/>
  <c r="O50" i="31"/>
  <c r="O51" i="31"/>
  <c r="O52" i="31"/>
  <c r="O53" i="31"/>
  <c r="P38" i="31"/>
  <c r="P39" i="31"/>
  <c r="P40" i="31"/>
  <c r="P41" i="31"/>
  <c r="P42" i="31"/>
  <c r="P43" i="31"/>
  <c r="P44" i="31"/>
  <c r="P45" i="31"/>
  <c r="P46" i="31"/>
  <c r="P47" i="31"/>
  <c r="P48" i="31"/>
  <c r="P49" i="31"/>
  <c r="P50" i="31"/>
  <c r="P51" i="31"/>
  <c r="P52" i="31"/>
  <c r="P53" i="31"/>
  <c r="Q38" i="31"/>
  <c r="Q39" i="31"/>
  <c r="Q40" i="31"/>
  <c r="Q41" i="31"/>
  <c r="Q42" i="31"/>
  <c r="Q43" i="31"/>
  <c r="Q44" i="31"/>
  <c r="Q45" i="31"/>
  <c r="Q46" i="31"/>
  <c r="Q47" i="31"/>
  <c r="Q48" i="31"/>
  <c r="Q49" i="31"/>
  <c r="Q50" i="31"/>
  <c r="Q51" i="31"/>
  <c r="Q52" i="31"/>
  <c r="Q53" i="31"/>
  <c r="R38" i="31"/>
  <c r="R39" i="31"/>
  <c r="R40" i="31"/>
  <c r="R41" i="31"/>
  <c r="R42" i="31"/>
  <c r="R43" i="31"/>
  <c r="R44" i="31"/>
  <c r="R45" i="31"/>
  <c r="R46" i="31"/>
  <c r="R47" i="31"/>
  <c r="R48" i="31"/>
  <c r="R49" i="31"/>
  <c r="R50" i="31"/>
  <c r="R51" i="31"/>
  <c r="R52" i="31"/>
  <c r="R53" i="31"/>
  <c r="S38" i="31"/>
  <c r="S39" i="31"/>
  <c r="S40" i="31"/>
  <c r="S41" i="31"/>
  <c r="S42" i="31"/>
  <c r="S43" i="31"/>
  <c r="S44" i="31"/>
  <c r="S45" i="31"/>
  <c r="S46" i="31"/>
  <c r="S47" i="31"/>
  <c r="S48" i="31"/>
  <c r="S49" i="31"/>
  <c r="S50" i="31"/>
  <c r="S51" i="31"/>
  <c r="S52" i="31"/>
  <c r="S53" i="31"/>
  <c r="T38" i="31"/>
  <c r="T39" i="31"/>
  <c r="T40" i="31"/>
  <c r="T41" i="31"/>
  <c r="T42" i="31"/>
  <c r="T43" i="31"/>
  <c r="T44" i="31"/>
  <c r="T45" i="31"/>
  <c r="T46" i="31"/>
  <c r="T47" i="31"/>
  <c r="T48" i="31"/>
  <c r="T49" i="31"/>
  <c r="T50" i="31"/>
  <c r="T51" i="31"/>
  <c r="T52" i="31"/>
  <c r="T53" i="31"/>
  <c r="U38" i="31"/>
  <c r="U39" i="31"/>
  <c r="U40" i="31"/>
  <c r="U41" i="31"/>
  <c r="U42" i="31"/>
  <c r="U43" i="31"/>
  <c r="U44" i="31"/>
  <c r="U45" i="31"/>
  <c r="U46" i="31"/>
  <c r="U47" i="31"/>
  <c r="U48" i="31"/>
  <c r="U49" i="31"/>
  <c r="U50" i="31"/>
  <c r="U51" i="31"/>
  <c r="U52" i="31"/>
  <c r="U53" i="31"/>
  <c r="V38" i="31"/>
  <c r="V39" i="31"/>
  <c r="V40" i="31"/>
  <c r="V41" i="31"/>
  <c r="V42" i="31"/>
  <c r="V43" i="31"/>
  <c r="V44" i="31"/>
  <c r="V45" i="31"/>
  <c r="V46" i="31"/>
  <c r="V47" i="31"/>
  <c r="V48" i="31"/>
  <c r="V49" i="31"/>
  <c r="V50" i="31"/>
  <c r="V51" i="31"/>
  <c r="V52" i="31"/>
  <c r="V53" i="31"/>
  <c r="W38" i="31"/>
  <c r="W39" i="31"/>
  <c r="W40" i="31"/>
  <c r="W41" i="31"/>
  <c r="W42" i="31"/>
  <c r="W43" i="31"/>
  <c r="W44" i="31"/>
  <c r="W45" i="31"/>
  <c r="W46" i="31"/>
  <c r="W47" i="31"/>
  <c r="W48" i="31"/>
  <c r="W49" i="31"/>
  <c r="W50" i="31"/>
  <c r="W51" i="31"/>
  <c r="W52" i="31"/>
  <c r="W53" i="31"/>
  <c r="X38" i="31"/>
  <c r="X39" i="31"/>
  <c r="X40" i="31"/>
  <c r="X41" i="31"/>
  <c r="X42" i="31"/>
  <c r="X43" i="31"/>
  <c r="X44" i="31"/>
  <c r="X45" i="31"/>
  <c r="X46" i="31"/>
  <c r="X47" i="31"/>
  <c r="X48" i="31"/>
  <c r="X49" i="31"/>
  <c r="X50" i="31"/>
  <c r="X51" i="31"/>
  <c r="X52" i="31"/>
  <c r="X53" i="31"/>
  <c r="B38" i="32"/>
  <c r="B39" i="32"/>
  <c r="B40" i="32"/>
  <c r="B41" i="32"/>
  <c r="B42" i="32"/>
  <c r="B43" i="32"/>
  <c r="B44" i="32"/>
  <c r="B45" i="32"/>
  <c r="B46" i="32"/>
  <c r="B47" i="32"/>
  <c r="B48" i="32"/>
  <c r="B49" i="32"/>
  <c r="B50" i="32"/>
  <c r="B51" i="32"/>
  <c r="B52" i="32"/>
  <c r="B53" i="32"/>
  <c r="C38" i="32"/>
  <c r="C39" i="32"/>
  <c r="C40" i="32"/>
  <c r="C41" i="32"/>
  <c r="C42" i="32"/>
  <c r="C43" i="32"/>
  <c r="C44" i="32"/>
  <c r="C45" i="32"/>
  <c r="C46" i="32"/>
  <c r="C47" i="32"/>
  <c r="C48" i="32"/>
  <c r="C49" i="32"/>
  <c r="C50" i="32"/>
  <c r="C51" i="32"/>
  <c r="C52" i="32"/>
  <c r="C53" i="32"/>
  <c r="D38" i="32"/>
  <c r="D39" i="32"/>
  <c r="D40" i="32"/>
  <c r="D41" i="32"/>
  <c r="D42" i="32"/>
  <c r="D43" i="32"/>
  <c r="D44" i="32"/>
  <c r="D45" i="32"/>
  <c r="D46" i="32"/>
  <c r="D47" i="32"/>
  <c r="D48" i="32"/>
  <c r="D49" i="32"/>
  <c r="D50" i="32"/>
  <c r="D51" i="32"/>
  <c r="D52" i="32"/>
  <c r="D53" i="32"/>
  <c r="E38" i="32"/>
  <c r="E39" i="32"/>
  <c r="E40" i="32"/>
  <c r="E41" i="32"/>
  <c r="E42" i="32"/>
  <c r="E43" i="32"/>
  <c r="E44" i="32"/>
  <c r="E45" i="32"/>
  <c r="E46" i="32"/>
  <c r="E47" i="32"/>
  <c r="E48" i="32"/>
  <c r="E49" i="32"/>
  <c r="E50" i="32"/>
  <c r="E51" i="32"/>
  <c r="E52" i="32"/>
  <c r="E53" i="32"/>
  <c r="F38" i="32"/>
  <c r="F39" i="32"/>
  <c r="F40" i="32"/>
  <c r="F41" i="32"/>
  <c r="F42" i="32"/>
  <c r="F43" i="32"/>
  <c r="F44" i="32"/>
  <c r="F45" i="32"/>
  <c r="F46" i="32"/>
  <c r="F47" i="32"/>
  <c r="F48" i="32"/>
  <c r="F49" i="32"/>
  <c r="F50" i="32"/>
  <c r="F51" i="32"/>
  <c r="F52" i="32"/>
  <c r="F53" i="32"/>
  <c r="G38" i="32"/>
  <c r="G39" i="32"/>
  <c r="G40" i="32"/>
  <c r="G41" i="32"/>
  <c r="G42" i="32"/>
  <c r="G43" i="32"/>
  <c r="G44" i="32"/>
  <c r="G45" i="32"/>
  <c r="G46" i="32"/>
  <c r="G47" i="32"/>
  <c r="G48" i="32"/>
  <c r="G49" i="32"/>
  <c r="G50" i="32"/>
  <c r="G51" i="32"/>
  <c r="G52" i="32"/>
  <c r="G53" i="32"/>
  <c r="H38" i="32"/>
  <c r="H39" i="32"/>
  <c r="H40" i="32"/>
  <c r="H41" i="32"/>
  <c r="H42" i="32"/>
  <c r="H43" i="32"/>
  <c r="H44" i="32"/>
  <c r="H45" i="32"/>
  <c r="H46" i="32"/>
  <c r="H47" i="32"/>
  <c r="H48" i="32"/>
  <c r="H49" i="32"/>
  <c r="H50" i="32"/>
  <c r="H51" i="32"/>
  <c r="H52" i="32"/>
  <c r="H53" i="32"/>
  <c r="I38" i="32"/>
  <c r="I39" i="32"/>
  <c r="I40" i="32"/>
  <c r="I41" i="32"/>
  <c r="I42" i="32"/>
  <c r="I43" i="32"/>
  <c r="I44" i="32"/>
  <c r="I45" i="32"/>
  <c r="I46" i="32"/>
  <c r="I47" i="32"/>
  <c r="I48" i="32"/>
  <c r="I49" i="32"/>
  <c r="I50" i="32"/>
  <c r="I51" i="32"/>
  <c r="I52" i="32"/>
  <c r="I53" i="32"/>
  <c r="J38" i="32"/>
  <c r="J39" i="32"/>
  <c r="J40" i="32"/>
  <c r="J41" i="32"/>
  <c r="J42" i="32"/>
  <c r="J43" i="32"/>
  <c r="J44" i="32"/>
  <c r="J45" i="32"/>
  <c r="J46" i="32"/>
  <c r="J47" i="32"/>
  <c r="J48" i="32"/>
  <c r="J49" i="32"/>
  <c r="J50" i="32"/>
  <c r="J51" i="32"/>
  <c r="J52" i="32"/>
  <c r="J53" i="32"/>
  <c r="K38" i="32"/>
  <c r="K39" i="32"/>
  <c r="K40" i="32"/>
  <c r="K41" i="32"/>
  <c r="K42" i="32"/>
  <c r="K43" i="32"/>
  <c r="K44" i="32"/>
  <c r="K45" i="32"/>
  <c r="K46" i="32"/>
  <c r="K47" i="32"/>
  <c r="K48" i="32"/>
  <c r="K49" i="32"/>
  <c r="K50" i="32"/>
  <c r="K51" i="32"/>
  <c r="K52" i="32"/>
  <c r="K53" i="32"/>
  <c r="L38" i="32"/>
  <c r="L39" i="32"/>
  <c r="L40" i="32"/>
  <c r="L41" i="32"/>
  <c r="L42" i="32"/>
  <c r="L43" i="32"/>
  <c r="L44" i="32"/>
  <c r="L45" i="32"/>
  <c r="L46" i="32"/>
  <c r="L47" i="32"/>
  <c r="L48" i="32"/>
  <c r="L49" i="32"/>
  <c r="L50" i="32"/>
  <c r="L51" i="32"/>
  <c r="L52" i="32"/>
  <c r="L53" i="32"/>
  <c r="M38" i="32"/>
  <c r="M39" i="32"/>
  <c r="M40" i="32"/>
  <c r="M41" i="32"/>
  <c r="M42" i="32"/>
  <c r="M43" i="32"/>
  <c r="M44" i="32"/>
  <c r="M45" i="32"/>
  <c r="M46" i="32"/>
  <c r="M47" i="32"/>
  <c r="M48" i="32"/>
  <c r="M49" i="32"/>
  <c r="M50" i="32"/>
  <c r="M51" i="32"/>
  <c r="M52" i="32"/>
  <c r="M53" i="32"/>
  <c r="N38" i="32"/>
  <c r="N39" i="32"/>
  <c r="N40" i="32"/>
  <c r="N41" i="32"/>
  <c r="N42" i="32"/>
  <c r="N43" i="32"/>
  <c r="N44" i="32"/>
  <c r="N45" i="32"/>
  <c r="N46" i="32"/>
  <c r="N47" i="32"/>
  <c r="N48" i="32"/>
  <c r="N49" i="32"/>
  <c r="N50" i="32"/>
  <c r="N51" i="32"/>
  <c r="N52" i="32"/>
  <c r="N53" i="32"/>
  <c r="O38" i="32"/>
  <c r="O39" i="32"/>
  <c r="O40" i="32"/>
  <c r="O41" i="32"/>
  <c r="O42" i="32"/>
  <c r="O43" i="32"/>
  <c r="O44" i="32"/>
  <c r="O45" i="32"/>
  <c r="O46" i="32"/>
  <c r="O47" i="32"/>
  <c r="O48" i="32"/>
  <c r="O49" i="32"/>
  <c r="O50" i="32"/>
  <c r="O51" i="32"/>
  <c r="O52" i="32"/>
  <c r="O53" i="32"/>
  <c r="P38" i="32"/>
  <c r="P39" i="32"/>
  <c r="P40" i="32"/>
  <c r="P41" i="32"/>
  <c r="P42" i="32"/>
  <c r="P43" i="32"/>
  <c r="P44" i="32"/>
  <c r="P45" i="32"/>
  <c r="P46" i="32"/>
  <c r="P47" i="32"/>
  <c r="P48" i="32"/>
  <c r="P49" i="32"/>
  <c r="P50" i="32"/>
  <c r="P51" i="32"/>
  <c r="P52" i="32"/>
  <c r="P53" i="32"/>
  <c r="Q38" i="32"/>
  <c r="Q39" i="32"/>
  <c r="Q40" i="32"/>
  <c r="Q41" i="32"/>
  <c r="Q42" i="32"/>
  <c r="Q43" i="32"/>
  <c r="Q44" i="32"/>
  <c r="Q45" i="32"/>
  <c r="Q46" i="32"/>
  <c r="Q47" i="32"/>
  <c r="Q48" i="32"/>
  <c r="Q49" i="32"/>
  <c r="Q50" i="32"/>
  <c r="Q51" i="32"/>
  <c r="Q52" i="32"/>
  <c r="Q53" i="32"/>
  <c r="R38" i="32"/>
  <c r="R39" i="32"/>
  <c r="R40" i="32"/>
  <c r="R41" i="32"/>
  <c r="R42" i="32"/>
  <c r="R43" i="32"/>
  <c r="R44" i="32"/>
  <c r="R45" i="32"/>
  <c r="R46" i="32"/>
  <c r="R47" i="32"/>
  <c r="R48" i="32"/>
  <c r="R49" i="32"/>
  <c r="R50" i="32"/>
  <c r="R51" i="32"/>
  <c r="R52" i="32"/>
  <c r="R53" i="32"/>
  <c r="S38" i="32"/>
  <c r="S39" i="32"/>
  <c r="S40" i="32"/>
  <c r="S41" i="32"/>
  <c r="S42" i="32"/>
  <c r="S43" i="32"/>
  <c r="S44" i="32"/>
  <c r="S45" i="32"/>
  <c r="S46" i="32"/>
  <c r="S47" i="32"/>
  <c r="S48" i="32"/>
  <c r="S49" i="32"/>
  <c r="S50" i="32"/>
  <c r="S51" i="32"/>
  <c r="S52" i="32"/>
  <c r="S53" i="32"/>
  <c r="T38" i="32"/>
  <c r="T39" i="32"/>
  <c r="T40" i="32"/>
  <c r="T41" i="32"/>
  <c r="T42" i="32"/>
  <c r="T43" i="32"/>
  <c r="T44" i="32"/>
  <c r="T45" i="32"/>
  <c r="T46" i="32"/>
  <c r="T47" i="32"/>
  <c r="T48" i="32"/>
  <c r="T49" i="32"/>
  <c r="T50" i="32"/>
  <c r="T51" i="32"/>
  <c r="T52" i="32"/>
  <c r="T53" i="32"/>
  <c r="U38" i="32"/>
  <c r="U39" i="32"/>
  <c r="U40" i="32"/>
  <c r="U41" i="32"/>
  <c r="U42" i="32"/>
  <c r="U43" i="32"/>
  <c r="U44" i="32"/>
  <c r="U45" i="32"/>
  <c r="U46" i="32"/>
  <c r="U47" i="32"/>
  <c r="U48" i="32"/>
  <c r="U49" i="32"/>
  <c r="U50" i="32"/>
  <c r="U51" i="32"/>
  <c r="U52" i="32"/>
  <c r="U53" i="32"/>
  <c r="V38" i="32"/>
  <c r="V39" i="32"/>
  <c r="V40" i="32"/>
  <c r="V41" i="32"/>
  <c r="V42" i="32"/>
  <c r="V43" i="32"/>
  <c r="V44" i="32"/>
  <c r="V45" i="32"/>
  <c r="V46" i="32"/>
  <c r="V47" i="32"/>
  <c r="V48" i="32"/>
  <c r="V49" i="32"/>
  <c r="V50" i="32"/>
  <c r="V51" i="32"/>
  <c r="V52" i="32"/>
  <c r="V53" i="32"/>
  <c r="W38" i="32"/>
  <c r="W39" i="32"/>
  <c r="W40" i="32"/>
  <c r="W41" i="32"/>
  <c r="W42" i="32"/>
  <c r="W43" i="32"/>
  <c r="W44" i="32"/>
  <c r="W45" i="32"/>
  <c r="W46" i="32"/>
  <c r="W47" i="32"/>
  <c r="W48" i="32"/>
  <c r="W49" i="32"/>
  <c r="W50" i="32"/>
  <c r="W51" i="32"/>
  <c r="W52" i="32"/>
  <c r="W53" i="32"/>
  <c r="X38" i="32"/>
  <c r="X39" i="32"/>
  <c r="X40" i="32"/>
  <c r="X41" i="32"/>
  <c r="X42" i="32"/>
  <c r="X43" i="32"/>
  <c r="X44" i="32"/>
  <c r="X45" i="32"/>
  <c r="X46" i="32"/>
  <c r="X47" i="32"/>
  <c r="X48" i="32"/>
  <c r="X49" i="32"/>
  <c r="X50" i="32"/>
  <c r="X51" i="32"/>
  <c r="X52" i="32"/>
  <c r="X53" i="32"/>
  <c r="B38" i="33"/>
  <c r="B39" i="33"/>
  <c r="B40" i="33"/>
  <c r="B41" i="33"/>
  <c r="B42" i="33"/>
  <c r="B43" i="33"/>
  <c r="B44" i="33"/>
  <c r="B45" i="33"/>
  <c r="B46" i="33"/>
  <c r="B47" i="33"/>
  <c r="B48" i="33"/>
  <c r="B49" i="33"/>
  <c r="B50" i="33"/>
  <c r="B51" i="33"/>
  <c r="B52" i="33"/>
  <c r="B53" i="33"/>
  <c r="C38" i="33"/>
  <c r="C39" i="33"/>
  <c r="C40" i="33"/>
  <c r="C41" i="33"/>
  <c r="C42" i="33"/>
  <c r="C43" i="33"/>
  <c r="C44" i="33"/>
  <c r="C45" i="33"/>
  <c r="C46" i="33"/>
  <c r="C47" i="33"/>
  <c r="C48" i="33"/>
  <c r="C49" i="33"/>
  <c r="C50" i="33"/>
  <c r="C51" i="33"/>
  <c r="C52" i="33"/>
  <c r="C53" i="33"/>
  <c r="D38" i="33"/>
  <c r="D39" i="33"/>
  <c r="D40" i="33"/>
  <c r="D41" i="33"/>
  <c r="D42" i="33"/>
  <c r="D43" i="33"/>
  <c r="D44" i="33"/>
  <c r="D45" i="33"/>
  <c r="D46" i="33"/>
  <c r="D47" i="33"/>
  <c r="D48" i="33"/>
  <c r="D49" i="33"/>
  <c r="D50" i="33"/>
  <c r="D51" i="33"/>
  <c r="D52" i="33"/>
  <c r="D53" i="33"/>
  <c r="E38" i="33"/>
  <c r="E39" i="33"/>
  <c r="E40" i="33"/>
  <c r="E41" i="33"/>
  <c r="E42" i="33"/>
  <c r="E43" i="33"/>
  <c r="E44" i="33"/>
  <c r="E45" i="33"/>
  <c r="E46" i="33"/>
  <c r="E47" i="33"/>
  <c r="E48" i="33"/>
  <c r="E49" i="33"/>
  <c r="E50" i="33"/>
  <c r="E51" i="33"/>
  <c r="E52" i="33"/>
  <c r="E53" i="33"/>
  <c r="F38" i="33"/>
  <c r="F39" i="33"/>
  <c r="F40" i="33"/>
  <c r="F41" i="33"/>
  <c r="F42" i="33"/>
  <c r="F43" i="33"/>
  <c r="F44" i="33"/>
  <c r="F45" i="33"/>
  <c r="F46" i="33"/>
  <c r="F47" i="33"/>
  <c r="F48" i="33"/>
  <c r="F49" i="33"/>
  <c r="F50" i="33"/>
  <c r="F51" i="33"/>
  <c r="F52" i="33"/>
  <c r="F53" i="33"/>
  <c r="G38" i="33"/>
  <c r="G39" i="33"/>
  <c r="G40" i="33"/>
  <c r="G41" i="33"/>
  <c r="G42" i="33"/>
  <c r="G43" i="33"/>
  <c r="G44" i="33"/>
  <c r="G45" i="33"/>
  <c r="G46" i="33"/>
  <c r="G47" i="33"/>
  <c r="G48" i="33"/>
  <c r="G49" i="33"/>
  <c r="G50" i="33"/>
  <c r="G51" i="33"/>
  <c r="G52" i="33"/>
  <c r="G53" i="33"/>
  <c r="H38" i="33"/>
  <c r="H39" i="33"/>
  <c r="H40" i="33"/>
  <c r="H41" i="33"/>
  <c r="H42" i="33"/>
  <c r="H43" i="33"/>
  <c r="H44" i="33"/>
  <c r="H45" i="33"/>
  <c r="H46" i="33"/>
  <c r="H47" i="33"/>
  <c r="H48" i="33"/>
  <c r="H49" i="33"/>
  <c r="H50" i="33"/>
  <c r="H51" i="33"/>
  <c r="H52" i="33"/>
  <c r="H53" i="33"/>
  <c r="I38" i="33"/>
  <c r="I39" i="33"/>
  <c r="I40" i="33"/>
  <c r="I41" i="33"/>
  <c r="I42" i="33"/>
  <c r="I43" i="33"/>
  <c r="I44" i="33"/>
  <c r="I45" i="33"/>
  <c r="I46" i="33"/>
  <c r="I47" i="33"/>
  <c r="I48" i="33"/>
  <c r="I49" i="33"/>
  <c r="I50" i="33"/>
  <c r="I51" i="33"/>
  <c r="I52" i="33"/>
  <c r="I53" i="33"/>
  <c r="J38" i="33"/>
  <c r="J39" i="33"/>
  <c r="J40" i="33"/>
  <c r="J41" i="33"/>
  <c r="J42" i="33"/>
  <c r="J43" i="33"/>
  <c r="J44" i="33"/>
  <c r="J45" i="33"/>
  <c r="J46" i="33"/>
  <c r="J47" i="33"/>
  <c r="J48" i="33"/>
  <c r="J49" i="33"/>
  <c r="J50" i="33"/>
  <c r="J51" i="33"/>
  <c r="J52" i="33"/>
  <c r="J53" i="33"/>
  <c r="K38" i="33"/>
  <c r="K39" i="33"/>
  <c r="K40" i="33"/>
  <c r="K41" i="33"/>
  <c r="K42" i="33"/>
  <c r="K43" i="33"/>
  <c r="K44" i="33"/>
  <c r="K45" i="33"/>
  <c r="K46" i="33"/>
  <c r="K47" i="33"/>
  <c r="K48" i="33"/>
  <c r="K49" i="33"/>
  <c r="K50" i="33"/>
  <c r="K51" i="33"/>
  <c r="K52" i="33"/>
  <c r="K53" i="33"/>
  <c r="L38" i="33"/>
  <c r="L39" i="33"/>
  <c r="L40" i="33"/>
  <c r="L41" i="33"/>
  <c r="L42" i="33"/>
  <c r="L43" i="33"/>
  <c r="L44" i="33"/>
  <c r="L45" i="33"/>
  <c r="L46" i="33"/>
  <c r="L47" i="33"/>
  <c r="L48" i="33"/>
  <c r="L49" i="33"/>
  <c r="L50" i="33"/>
  <c r="L51" i="33"/>
  <c r="L52" i="33"/>
  <c r="L53" i="33"/>
  <c r="M38" i="33"/>
  <c r="M39" i="33"/>
  <c r="M40" i="33"/>
  <c r="M41" i="33"/>
  <c r="M42" i="33"/>
  <c r="M43" i="33"/>
  <c r="M44" i="33"/>
  <c r="M45" i="33"/>
  <c r="M46" i="33"/>
  <c r="M47" i="33"/>
  <c r="M48" i="33"/>
  <c r="M49" i="33"/>
  <c r="M50" i="33"/>
  <c r="M51" i="33"/>
  <c r="M52" i="33"/>
  <c r="M53" i="33"/>
  <c r="N38" i="33"/>
  <c r="N39" i="33"/>
  <c r="N40" i="33"/>
  <c r="N41" i="33"/>
  <c r="N42" i="33"/>
  <c r="N43" i="33"/>
  <c r="N44" i="33"/>
  <c r="N45" i="33"/>
  <c r="N46" i="33"/>
  <c r="N47" i="33"/>
  <c r="N48" i="33"/>
  <c r="N49" i="33"/>
  <c r="N50" i="33"/>
  <c r="N51" i="33"/>
  <c r="N52" i="33"/>
  <c r="N53" i="33"/>
  <c r="O38" i="33"/>
  <c r="O39" i="33"/>
  <c r="O40" i="33"/>
  <c r="O41" i="33"/>
  <c r="O42" i="33"/>
  <c r="O43" i="33"/>
  <c r="O44" i="33"/>
  <c r="O45" i="33"/>
  <c r="O46" i="33"/>
  <c r="O47" i="33"/>
  <c r="O48" i="33"/>
  <c r="O49" i="33"/>
  <c r="O50" i="33"/>
  <c r="O51" i="33"/>
  <c r="O52" i="33"/>
  <c r="O53" i="33"/>
  <c r="P38" i="33"/>
  <c r="P39" i="33"/>
  <c r="P40" i="33"/>
  <c r="P41" i="33"/>
  <c r="P42" i="33"/>
  <c r="P43" i="33"/>
  <c r="P44" i="33"/>
  <c r="P45" i="33"/>
  <c r="P46" i="33"/>
  <c r="P47" i="33"/>
  <c r="P48" i="33"/>
  <c r="P49" i="33"/>
  <c r="P50" i="33"/>
  <c r="P51" i="33"/>
  <c r="P52" i="33"/>
  <c r="P53" i="33"/>
  <c r="Q38" i="33"/>
  <c r="Q39" i="33"/>
  <c r="Q40" i="33"/>
  <c r="Q41" i="33"/>
  <c r="Q42" i="33"/>
  <c r="Q43" i="33"/>
  <c r="Q44" i="33"/>
  <c r="Q45" i="33"/>
  <c r="Q46" i="33"/>
  <c r="Q47" i="33"/>
  <c r="Q48" i="33"/>
  <c r="Q49" i="33"/>
  <c r="Q50" i="33"/>
  <c r="Q51" i="33"/>
  <c r="Q52" i="33"/>
  <c r="Q53" i="33"/>
  <c r="R38" i="33"/>
  <c r="R39" i="33"/>
  <c r="R40" i="33"/>
  <c r="R41" i="33"/>
  <c r="R42" i="33"/>
  <c r="R43" i="33"/>
  <c r="R44" i="33"/>
  <c r="R45" i="33"/>
  <c r="R46" i="33"/>
  <c r="R47" i="33"/>
  <c r="R48" i="33"/>
  <c r="R49" i="33"/>
  <c r="R50" i="33"/>
  <c r="R51" i="33"/>
  <c r="R52" i="33"/>
  <c r="R53" i="33"/>
  <c r="S38" i="33"/>
  <c r="S39" i="33"/>
  <c r="S40" i="33"/>
  <c r="S41" i="33"/>
  <c r="S42" i="33"/>
  <c r="S43" i="33"/>
  <c r="S44" i="33"/>
  <c r="S45" i="33"/>
  <c r="S46" i="33"/>
  <c r="S47" i="33"/>
  <c r="S48" i="33"/>
  <c r="S49" i="33"/>
  <c r="S50" i="33"/>
  <c r="S51" i="33"/>
  <c r="S52" i="33"/>
  <c r="S53" i="33"/>
  <c r="T38" i="33"/>
  <c r="T39" i="33"/>
  <c r="T40" i="33"/>
  <c r="T41" i="33"/>
  <c r="T42" i="33"/>
  <c r="T43" i="33"/>
  <c r="T44" i="33"/>
  <c r="T45" i="33"/>
  <c r="T46" i="33"/>
  <c r="T47" i="33"/>
  <c r="T48" i="33"/>
  <c r="T49" i="33"/>
  <c r="T50" i="33"/>
  <c r="T51" i="33"/>
  <c r="T52" i="33"/>
  <c r="T53" i="33"/>
  <c r="U38" i="33"/>
  <c r="U39" i="33"/>
  <c r="U40" i="33"/>
  <c r="U41" i="33"/>
  <c r="U42" i="33"/>
  <c r="U43" i="33"/>
  <c r="U44" i="33"/>
  <c r="U45" i="33"/>
  <c r="U46" i="33"/>
  <c r="U47" i="33"/>
  <c r="U48" i="33"/>
  <c r="U49" i="33"/>
  <c r="U50" i="33"/>
  <c r="U51" i="33"/>
  <c r="U52" i="33"/>
  <c r="U53" i="33"/>
  <c r="V38" i="33"/>
  <c r="V39" i="33"/>
  <c r="V40" i="33"/>
  <c r="V41" i="33"/>
  <c r="V42" i="33"/>
  <c r="V43" i="33"/>
  <c r="V44" i="33"/>
  <c r="V45" i="33"/>
  <c r="V46" i="33"/>
  <c r="V47" i="33"/>
  <c r="V48" i="33"/>
  <c r="V49" i="33"/>
  <c r="V50" i="33"/>
  <c r="V51" i="33"/>
  <c r="V52" i="33"/>
  <c r="V53" i="33"/>
  <c r="W38" i="33"/>
  <c r="W39" i="33"/>
  <c r="W40" i="33"/>
  <c r="W41" i="33"/>
  <c r="W42" i="33"/>
  <c r="W43" i="33"/>
  <c r="W44" i="33"/>
  <c r="W45" i="33"/>
  <c r="W46" i="33"/>
  <c r="W47" i="33"/>
  <c r="W48" i="33"/>
  <c r="W49" i="33"/>
  <c r="W50" i="33"/>
  <c r="W51" i="33"/>
  <c r="W52" i="33"/>
  <c r="W53" i="33"/>
  <c r="X38" i="33"/>
  <c r="X39" i="33"/>
  <c r="X40" i="33"/>
  <c r="X41" i="33"/>
  <c r="X42" i="33"/>
  <c r="X43" i="33"/>
  <c r="X44" i="33"/>
  <c r="X45" i="33"/>
  <c r="X46" i="33"/>
  <c r="X47" i="33"/>
  <c r="X48" i="33"/>
  <c r="X49" i="33"/>
  <c r="X50" i="33"/>
  <c r="X51" i="33"/>
  <c r="X52" i="33"/>
  <c r="X53" i="33"/>
  <c r="B38" i="35"/>
  <c r="B39" i="35"/>
  <c r="B40" i="35"/>
  <c r="B41" i="35"/>
  <c r="B42" i="35"/>
  <c r="B43" i="35"/>
  <c r="B44" i="35"/>
  <c r="B45" i="35"/>
  <c r="B46" i="35"/>
  <c r="B47" i="35"/>
  <c r="B48" i="35"/>
  <c r="B49" i="35"/>
  <c r="B50" i="35"/>
  <c r="B51" i="35"/>
  <c r="B52" i="35"/>
  <c r="B53" i="35"/>
  <c r="C38" i="35"/>
  <c r="C39" i="35"/>
  <c r="C40" i="35"/>
  <c r="C41" i="35"/>
  <c r="C42" i="35"/>
  <c r="C43" i="35"/>
  <c r="C44" i="35"/>
  <c r="C45" i="35"/>
  <c r="C46" i="35"/>
  <c r="C47" i="35"/>
  <c r="C48" i="35"/>
  <c r="C49" i="35"/>
  <c r="C50" i="35"/>
  <c r="C51" i="35"/>
  <c r="C52" i="35"/>
  <c r="C53" i="35"/>
  <c r="D38" i="35"/>
  <c r="D39" i="35"/>
  <c r="D40" i="35"/>
  <c r="D41" i="35"/>
  <c r="D42" i="35"/>
  <c r="D43" i="35"/>
  <c r="D44" i="35"/>
  <c r="D45" i="35"/>
  <c r="D46" i="35"/>
  <c r="D47" i="35"/>
  <c r="D48" i="35"/>
  <c r="D49" i="35"/>
  <c r="D50" i="35"/>
  <c r="D51" i="35"/>
  <c r="D52" i="35"/>
  <c r="D53" i="35"/>
  <c r="E38" i="35"/>
  <c r="E39" i="35"/>
  <c r="E40" i="35"/>
  <c r="E41" i="35"/>
  <c r="E42" i="35"/>
  <c r="E43" i="35"/>
  <c r="E44" i="35"/>
  <c r="E45" i="35"/>
  <c r="E46" i="35"/>
  <c r="E47" i="35"/>
  <c r="E48" i="35"/>
  <c r="E49" i="35"/>
  <c r="E50" i="35"/>
  <c r="E51" i="35"/>
  <c r="E52" i="35"/>
  <c r="E53" i="35"/>
  <c r="F38" i="35"/>
  <c r="F39" i="35"/>
  <c r="F40" i="35"/>
  <c r="F41" i="35"/>
  <c r="F42" i="35"/>
  <c r="F43" i="35"/>
  <c r="F44" i="35"/>
  <c r="F45" i="35"/>
  <c r="F46" i="35"/>
  <c r="F47" i="35"/>
  <c r="F48" i="35"/>
  <c r="F49" i="35"/>
  <c r="F50" i="35"/>
  <c r="F51" i="35"/>
  <c r="F52" i="35"/>
  <c r="F53" i="35"/>
  <c r="G38" i="35"/>
  <c r="G39" i="35"/>
  <c r="G40" i="35"/>
  <c r="G41" i="35"/>
  <c r="G42" i="35"/>
  <c r="G43" i="35"/>
  <c r="G44" i="35"/>
  <c r="G45" i="35"/>
  <c r="G46" i="35"/>
  <c r="G47" i="35"/>
  <c r="G48" i="35"/>
  <c r="G49" i="35"/>
  <c r="G50" i="35"/>
  <c r="G51" i="35"/>
  <c r="G52" i="35"/>
  <c r="G53" i="35"/>
  <c r="H38" i="35"/>
  <c r="H39" i="35"/>
  <c r="H40" i="35"/>
  <c r="H41" i="35"/>
  <c r="H42" i="35"/>
  <c r="H43" i="35"/>
  <c r="H44" i="35"/>
  <c r="H45" i="35"/>
  <c r="H46" i="35"/>
  <c r="H47" i="35"/>
  <c r="H48" i="35"/>
  <c r="H49" i="35"/>
  <c r="H50" i="35"/>
  <c r="H51" i="35"/>
  <c r="H52" i="35"/>
  <c r="H53" i="35"/>
  <c r="I38" i="35"/>
  <c r="I39" i="35"/>
  <c r="I40" i="35"/>
  <c r="I41" i="35"/>
  <c r="I42" i="35"/>
  <c r="I43" i="35"/>
  <c r="I44" i="35"/>
  <c r="I45" i="35"/>
  <c r="I46" i="35"/>
  <c r="I47" i="35"/>
  <c r="I48" i="35"/>
  <c r="I49" i="35"/>
  <c r="I50" i="35"/>
  <c r="I51" i="35"/>
  <c r="I52" i="35"/>
  <c r="I53" i="35"/>
  <c r="J38" i="35"/>
  <c r="J39" i="35"/>
  <c r="J40" i="35"/>
  <c r="J41" i="35"/>
  <c r="J42" i="35"/>
  <c r="J43" i="35"/>
  <c r="J44" i="35"/>
  <c r="J45" i="35"/>
  <c r="J46" i="35"/>
  <c r="J47" i="35"/>
  <c r="J48" i="35"/>
  <c r="J49" i="35"/>
  <c r="J50" i="35"/>
  <c r="J51" i="35"/>
  <c r="J52" i="35"/>
  <c r="J53" i="35"/>
  <c r="K38" i="35"/>
  <c r="K39" i="35"/>
  <c r="K40" i="35"/>
  <c r="K41" i="35"/>
  <c r="K42" i="35"/>
  <c r="K43" i="35"/>
  <c r="K44" i="35"/>
  <c r="K45" i="35"/>
  <c r="K46" i="35"/>
  <c r="K47" i="35"/>
  <c r="K48" i="35"/>
  <c r="K49" i="35"/>
  <c r="K50" i="35"/>
  <c r="K51" i="35"/>
  <c r="K52" i="35"/>
  <c r="K53" i="35"/>
  <c r="L38" i="35"/>
  <c r="L39" i="35"/>
  <c r="L40" i="35"/>
  <c r="L41" i="35"/>
  <c r="L42" i="35"/>
  <c r="L43" i="35"/>
  <c r="L44" i="35"/>
  <c r="L45" i="35"/>
  <c r="L46" i="35"/>
  <c r="L47" i="35"/>
  <c r="L48" i="35"/>
  <c r="L49" i="35"/>
  <c r="L50" i="35"/>
  <c r="L51" i="35"/>
  <c r="L52" i="35"/>
  <c r="L53" i="35"/>
  <c r="M38" i="35"/>
  <c r="M39" i="35"/>
  <c r="M40" i="35"/>
  <c r="M41" i="35"/>
  <c r="M42" i="35"/>
  <c r="M43" i="35"/>
  <c r="M44" i="35"/>
  <c r="M45" i="35"/>
  <c r="M46" i="35"/>
  <c r="M47" i="35"/>
  <c r="M48" i="35"/>
  <c r="M49" i="35"/>
  <c r="M50" i="35"/>
  <c r="M51" i="35"/>
  <c r="M52" i="35"/>
  <c r="M53" i="35"/>
  <c r="N38" i="35"/>
  <c r="N39" i="35"/>
  <c r="N40" i="35"/>
  <c r="N41" i="35"/>
  <c r="N42" i="35"/>
  <c r="N43" i="35"/>
  <c r="N44" i="35"/>
  <c r="N45" i="35"/>
  <c r="N46" i="35"/>
  <c r="N47" i="35"/>
  <c r="N48" i="35"/>
  <c r="N49" i="35"/>
  <c r="N50" i="35"/>
  <c r="N51" i="35"/>
  <c r="N52" i="35"/>
  <c r="N53" i="35"/>
  <c r="O38" i="35"/>
  <c r="O39" i="35"/>
  <c r="O40" i="35"/>
  <c r="O41" i="35"/>
  <c r="O42" i="35"/>
  <c r="O43" i="35"/>
  <c r="O44" i="35"/>
  <c r="O45" i="35"/>
  <c r="O46" i="35"/>
  <c r="O47" i="35"/>
  <c r="O48" i="35"/>
  <c r="O49" i="35"/>
  <c r="O50" i="35"/>
  <c r="O51" i="35"/>
  <c r="O52" i="35"/>
  <c r="O53" i="35"/>
  <c r="P38" i="35"/>
  <c r="P39" i="35"/>
  <c r="P40" i="35"/>
  <c r="P41" i="35"/>
  <c r="P42" i="35"/>
  <c r="P43" i="35"/>
  <c r="P44" i="35"/>
  <c r="P45" i="35"/>
  <c r="P46" i="35"/>
  <c r="P47" i="35"/>
  <c r="P48" i="35"/>
  <c r="P49" i="35"/>
  <c r="P50" i="35"/>
  <c r="P51" i="35"/>
  <c r="P52" i="35"/>
  <c r="P53" i="35"/>
  <c r="Q38" i="35"/>
  <c r="Q39" i="35"/>
  <c r="Q40" i="35"/>
  <c r="Q41" i="35"/>
  <c r="Q42" i="35"/>
  <c r="Q43" i="35"/>
  <c r="Q44" i="35"/>
  <c r="Q45" i="35"/>
  <c r="Q46" i="35"/>
  <c r="Q47" i="35"/>
  <c r="Q48" i="35"/>
  <c r="Q49" i="35"/>
  <c r="Q50" i="35"/>
  <c r="Q51" i="35"/>
  <c r="Q52" i="35"/>
  <c r="Q53" i="35"/>
  <c r="R38" i="35"/>
  <c r="R39" i="35"/>
  <c r="R40" i="35"/>
  <c r="R41" i="35"/>
  <c r="R42" i="35"/>
  <c r="R43" i="35"/>
  <c r="R44" i="35"/>
  <c r="R45" i="35"/>
  <c r="R46" i="35"/>
  <c r="R47" i="35"/>
  <c r="R48" i="35"/>
  <c r="R49" i="35"/>
  <c r="R50" i="35"/>
  <c r="R51" i="35"/>
  <c r="R52" i="35"/>
  <c r="R53" i="35"/>
  <c r="S38" i="35"/>
  <c r="S39" i="35"/>
  <c r="S40" i="35"/>
  <c r="S41" i="35"/>
  <c r="S42" i="35"/>
  <c r="S43" i="35"/>
  <c r="S44" i="35"/>
  <c r="S45" i="35"/>
  <c r="S46" i="35"/>
  <c r="S47" i="35"/>
  <c r="S48" i="35"/>
  <c r="S49" i="35"/>
  <c r="S50" i="35"/>
  <c r="S51" i="35"/>
  <c r="S52" i="35"/>
  <c r="S53" i="35"/>
  <c r="T38" i="35"/>
  <c r="T39" i="35"/>
  <c r="T40" i="35"/>
  <c r="T41" i="35"/>
  <c r="T42" i="35"/>
  <c r="T43" i="35"/>
  <c r="T44" i="35"/>
  <c r="T45" i="35"/>
  <c r="T46" i="35"/>
  <c r="T47" i="35"/>
  <c r="T48" i="35"/>
  <c r="T49" i="35"/>
  <c r="T50" i="35"/>
  <c r="T51" i="35"/>
  <c r="T52" i="35"/>
  <c r="T53" i="35"/>
  <c r="U38" i="35"/>
  <c r="U39" i="35"/>
  <c r="U40" i="35"/>
  <c r="U41" i="35"/>
  <c r="U42" i="35"/>
  <c r="U43" i="35"/>
  <c r="U44" i="35"/>
  <c r="U45" i="35"/>
  <c r="U46" i="35"/>
  <c r="U47" i="35"/>
  <c r="U48" i="35"/>
  <c r="U49" i="35"/>
  <c r="U50" i="35"/>
  <c r="U51" i="35"/>
  <c r="U52" i="35"/>
  <c r="U53" i="35"/>
  <c r="V38" i="35"/>
  <c r="V39" i="35"/>
  <c r="V40" i="35"/>
  <c r="V41" i="35"/>
  <c r="V42" i="35"/>
  <c r="V43" i="35"/>
  <c r="V44" i="35"/>
  <c r="V45" i="35"/>
  <c r="V46" i="35"/>
  <c r="V47" i="35"/>
  <c r="V48" i="35"/>
  <c r="V49" i="35"/>
  <c r="V50" i="35"/>
  <c r="V51" i="35"/>
  <c r="V52" i="35"/>
  <c r="V53" i="35"/>
  <c r="W38" i="35"/>
  <c r="W39" i="35"/>
  <c r="W40" i="35"/>
  <c r="W41" i="35"/>
  <c r="W42" i="35"/>
  <c r="W43" i="35"/>
  <c r="W44" i="35"/>
  <c r="W45" i="35"/>
  <c r="W46" i="35"/>
  <c r="W47" i="35"/>
  <c r="W48" i="35"/>
  <c r="W49" i="35"/>
  <c r="W50" i="35"/>
  <c r="W51" i="35"/>
  <c r="W52" i="35"/>
  <c r="W53" i="35"/>
  <c r="X38" i="35"/>
  <c r="X39" i="35"/>
  <c r="X40" i="35"/>
  <c r="X41" i="35"/>
  <c r="X42" i="35"/>
  <c r="X43" i="35"/>
  <c r="X44" i="35"/>
  <c r="X45" i="35"/>
  <c r="X46" i="35"/>
  <c r="X47" i="35"/>
  <c r="X48" i="35"/>
  <c r="X49" i="35"/>
  <c r="X50" i="35"/>
  <c r="X51" i="35"/>
  <c r="X52" i="35"/>
  <c r="X53" i="35"/>
  <c r="B38" i="36"/>
  <c r="B39" i="36"/>
  <c r="B40" i="36"/>
  <c r="B41" i="36"/>
  <c r="B42" i="36"/>
  <c r="B43" i="36"/>
  <c r="B44" i="36"/>
  <c r="B45" i="36"/>
  <c r="B46" i="36"/>
  <c r="B47" i="36"/>
  <c r="B48" i="36"/>
  <c r="B49" i="36"/>
  <c r="B50" i="36"/>
  <c r="B51" i="36"/>
  <c r="B52" i="36"/>
  <c r="B53" i="36"/>
  <c r="C38" i="36"/>
  <c r="C39" i="36"/>
  <c r="C40" i="36"/>
  <c r="C41" i="36"/>
  <c r="C42" i="36"/>
  <c r="C43" i="36"/>
  <c r="C44" i="36"/>
  <c r="C45" i="36"/>
  <c r="C46" i="36"/>
  <c r="C47" i="36"/>
  <c r="C48" i="36"/>
  <c r="C49" i="36"/>
  <c r="C50" i="36"/>
  <c r="C51" i="36"/>
  <c r="C52" i="36"/>
  <c r="C53" i="36"/>
  <c r="D38" i="36"/>
  <c r="D39" i="36"/>
  <c r="D40" i="36"/>
  <c r="D41" i="36"/>
  <c r="D42" i="36"/>
  <c r="D43" i="36"/>
  <c r="D44" i="36"/>
  <c r="D45" i="36"/>
  <c r="D46" i="36"/>
  <c r="D47" i="36"/>
  <c r="D48" i="36"/>
  <c r="D49" i="36"/>
  <c r="D50" i="36"/>
  <c r="D51" i="36"/>
  <c r="D52" i="36"/>
  <c r="D53" i="36"/>
  <c r="E38" i="36"/>
  <c r="E39" i="36"/>
  <c r="E40" i="36"/>
  <c r="E41" i="36"/>
  <c r="E42" i="36"/>
  <c r="E43" i="36"/>
  <c r="E44" i="36"/>
  <c r="E45" i="36"/>
  <c r="E46" i="36"/>
  <c r="E47" i="36"/>
  <c r="E48" i="36"/>
  <c r="E49" i="36"/>
  <c r="E50" i="36"/>
  <c r="E51" i="36"/>
  <c r="E52" i="36"/>
  <c r="E53" i="36"/>
  <c r="F38" i="36"/>
  <c r="F39" i="36"/>
  <c r="F40" i="36"/>
  <c r="F41" i="36"/>
  <c r="F42" i="36"/>
  <c r="F43" i="36"/>
  <c r="F44" i="36"/>
  <c r="F45" i="36"/>
  <c r="F46" i="36"/>
  <c r="F47" i="36"/>
  <c r="F48" i="36"/>
  <c r="F49" i="36"/>
  <c r="F50" i="36"/>
  <c r="F51" i="36"/>
  <c r="F52" i="36"/>
  <c r="F53" i="36"/>
  <c r="G38" i="36"/>
  <c r="G39" i="36"/>
  <c r="G40" i="36"/>
  <c r="G41" i="36"/>
  <c r="G42" i="36"/>
  <c r="G43" i="36"/>
  <c r="G44" i="36"/>
  <c r="G45" i="36"/>
  <c r="G46" i="36"/>
  <c r="G47" i="36"/>
  <c r="G48" i="36"/>
  <c r="G49" i="36"/>
  <c r="G50" i="36"/>
  <c r="G51" i="36"/>
  <c r="G52" i="36"/>
  <c r="G53" i="36"/>
  <c r="H38" i="36"/>
  <c r="H39" i="36"/>
  <c r="H40" i="36"/>
  <c r="H41" i="36"/>
  <c r="H42" i="36"/>
  <c r="H43" i="36"/>
  <c r="H44" i="36"/>
  <c r="H45" i="36"/>
  <c r="H46" i="36"/>
  <c r="H47" i="36"/>
  <c r="H48" i="36"/>
  <c r="H49" i="36"/>
  <c r="H50" i="36"/>
  <c r="H51" i="36"/>
  <c r="H52" i="36"/>
  <c r="H53" i="36"/>
  <c r="I38" i="36"/>
  <c r="I39" i="36"/>
  <c r="I40" i="36"/>
  <c r="I41" i="36"/>
  <c r="I42" i="36"/>
  <c r="I43" i="36"/>
  <c r="I44" i="36"/>
  <c r="I45" i="36"/>
  <c r="I46" i="36"/>
  <c r="I47" i="36"/>
  <c r="I48" i="36"/>
  <c r="I49" i="36"/>
  <c r="I50" i="36"/>
  <c r="I51" i="36"/>
  <c r="I52" i="36"/>
  <c r="I53" i="36"/>
  <c r="J38" i="36"/>
  <c r="J39" i="36"/>
  <c r="J40" i="36"/>
  <c r="J41" i="36"/>
  <c r="J42" i="36"/>
  <c r="J43" i="36"/>
  <c r="J44" i="36"/>
  <c r="J45" i="36"/>
  <c r="J46" i="36"/>
  <c r="J47" i="36"/>
  <c r="J48" i="36"/>
  <c r="J49" i="36"/>
  <c r="J50" i="36"/>
  <c r="J51" i="36"/>
  <c r="J52" i="36"/>
  <c r="J53" i="36"/>
  <c r="K38" i="36"/>
  <c r="K39" i="36"/>
  <c r="K40" i="36"/>
  <c r="K41" i="36"/>
  <c r="K42" i="36"/>
  <c r="K43" i="36"/>
  <c r="K44" i="36"/>
  <c r="K45" i="36"/>
  <c r="K46" i="36"/>
  <c r="K47" i="36"/>
  <c r="K48" i="36"/>
  <c r="K49" i="36"/>
  <c r="K50" i="36"/>
  <c r="K51" i="36"/>
  <c r="K52" i="36"/>
  <c r="K53" i="36"/>
  <c r="L38" i="36"/>
  <c r="L39" i="36"/>
  <c r="L40" i="36"/>
  <c r="L41" i="36"/>
  <c r="L42" i="36"/>
  <c r="L43" i="36"/>
  <c r="L44" i="36"/>
  <c r="L45" i="36"/>
  <c r="L46" i="36"/>
  <c r="L47" i="36"/>
  <c r="L48" i="36"/>
  <c r="L49" i="36"/>
  <c r="L50" i="36"/>
  <c r="L51" i="36"/>
  <c r="L52" i="36"/>
  <c r="L53" i="36"/>
  <c r="M38" i="36"/>
  <c r="M39" i="36"/>
  <c r="M40" i="36"/>
  <c r="M41" i="36"/>
  <c r="M42" i="36"/>
  <c r="M43" i="36"/>
  <c r="M44" i="36"/>
  <c r="M45" i="36"/>
  <c r="M46" i="36"/>
  <c r="M47" i="36"/>
  <c r="M48" i="36"/>
  <c r="M49" i="36"/>
  <c r="M50" i="36"/>
  <c r="M51" i="36"/>
  <c r="M52" i="36"/>
  <c r="M53" i="36"/>
  <c r="N38" i="36"/>
  <c r="N39" i="36"/>
  <c r="N40" i="36"/>
  <c r="N41" i="36"/>
  <c r="N42" i="36"/>
  <c r="N43" i="36"/>
  <c r="N44" i="36"/>
  <c r="N45" i="36"/>
  <c r="N46" i="36"/>
  <c r="N47" i="36"/>
  <c r="N48" i="36"/>
  <c r="N49" i="36"/>
  <c r="N50" i="36"/>
  <c r="N51" i="36"/>
  <c r="N52" i="36"/>
  <c r="N53" i="36"/>
  <c r="O38" i="36"/>
  <c r="O39" i="36"/>
  <c r="O40" i="36"/>
  <c r="O41" i="36"/>
  <c r="O42" i="36"/>
  <c r="O43" i="36"/>
  <c r="O44" i="36"/>
  <c r="O45" i="36"/>
  <c r="O46" i="36"/>
  <c r="O47" i="36"/>
  <c r="O48" i="36"/>
  <c r="O49" i="36"/>
  <c r="O50" i="36"/>
  <c r="O51" i="36"/>
  <c r="O52" i="36"/>
  <c r="O53" i="36"/>
  <c r="P38" i="36"/>
  <c r="P39" i="36"/>
  <c r="P40" i="36"/>
  <c r="P41" i="36"/>
  <c r="P42" i="36"/>
  <c r="P43" i="36"/>
  <c r="P44" i="36"/>
  <c r="P45" i="36"/>
  <c r="P46" i="36"/>
  <c r="P47" i="36"/>
  <c r="P48" i="36"/>
  <c r="P49" i="36"/>
  <c r="P50" i="36"/>
  <c r="P51" i="36"/>
  <c r="P52" i="36"/>
  <c r="P53" i="36"/>
  <c r="Q38" i="36"/>
  <c r="Q39" i="36"/>
  <c r="Q40" i="36"/>
  <c r="Q41" i="36"/>
  <c r="Q42" i="36"/>
  <c r="Q43" i="36"/>
  <c r="Q44" i="36"/>
  <c r="Q45" i="36"/>
  <c r="Q46" i="36"/>
  <c r="Q47" i="36"/>
  <c r="Q48" i="36"/>
  <c r="Q49" i="36"/>
  <c r="Q50" i="36"/>
  <c r="Q51" i="36"/>
  <c r="Q52" i="36"/>
  <c r="Q53" i="36"/>
  <c r="R38" i="36"/>
  <c r="R39" i="36"/>
  <c r="R40" i="36"/>
  <c r="R41" i="36"/>
  <c r="R42" i="36"/>
  <c r="R43" i="36"/>
  <c r="R44" i="36"/>
  <c r="R45" i="36"/>
  <c r="R46" i="36"/>
  <c r="R47" i="36"/>
  <c r="R48" i="36"/>
  <c r="R49" i="36"/>
  <c r="R50" i="36"/>
  <c r="R51" i="36"/>
  <c r="R52" i="36"/>
  <c r="R53" i="36"/>
  <c r="S38" i="36"/>
  <c r="S39" i="36"/>
  <c r="S40" i="36"/>
  <c r="S41" i="36"/>
  <c r="S42" i="36"/>
  <c r="S43" i="36"/>
  <c r="S44" i="36"/>
  <c r="S45" i="36"/>
  <c r="S46" i="36"/>
  <c r="S47" i="36"/>
  <c r="S48" i="36"/>
  <c r="S49" i="36"/>
  <c r="S50" i="36"/>
  <c r="S51" i="36"/>
  <c r="S52" i="36"/>
  <c r="S53" i="36"/>
  <c r="T38" i="36"/>
  <c r="T39" i="36"/>
  <c r="T40" i="36"/>
  <c r="T41" i="36"/>
  <c r="T42" i="36"/>
  <c r="T43" i="36"/>
  <c r="T44" i="36"/>
  <c r="T45" i="36"/>
  <c r="T46" i="36"/>
  <c r="T47" i="36"/>
  <c r="T48" i="36"/>
  <c r="T49" i="36"/>
  <c r="T50" i="36"/>
  <c r="T51" i="36"/>
  <c r="T52" i="36"/>
  <c r="T53" i="36"/>
  <c r="U38" i="36"/>
  <c r="U39" i="36"/>
  <c r="U40" i="36"/>
  <c r="U41" i="36"/>
  <c r="U42" i="36"/>
  <c r="U43" i="36"/>
  <c r="U44" i="36"/>
  <c r="U45" i="36"/>
  <c r="U46" i="36"/>
  <c r="U47" i="36"/>
  <c r="U48" i="36"/>
  <c r="U49" i="36"/>
  <c r="U50" i="36"/>
  <c r="U51" i="36"/>
  <c r="U52" i="36"/>
  <c r="U53" i="36"/>
  <c r="V38" i="36"/>
  <c r="V39" i="36"/>
  <c r="V40" i="36"/>
  <c r="V41" i="36"/>
  <c r="V42" i="36"/>
  <c r="V43" i="36"/>
  <c r="V44" i="36"/>
  <c r="V45" i="36"/>
  <c r="V46" i="36"/>
  <c r="V47" i="36"/>
  <c r="V48" i="36"/>
  <c r="V49" i="36"/>
  <c r="V50" i="36"/>
  <c r="V51" i="36"/>
  <c r="V52" i="36"/>
  <c r="V53" i="36"/>
  <c r="W38" i="36"/>
  <c r="W39" i="36"/>
  <c r="W40" i="36"/>
  <c r="W41" i="36"/>
  <c r="W42" i="36"/>
  <c r="W43" i="36"/>
  <c r="W44" i="36"/>
  <c r="W45" i="36"/>
  <c r="W46" i="36"/>
  <c r="W47" i="36"/>
  <c r="W48" i="36"/>
  <c r="W49" i="36"/>
  <c r="W50" i="36"/>
  <c r="W51" i="36"/>
  <c r="W52" i="36"/>
  <c r="W53" i="36"/>
  <c r="X38" i="36"/>
  <c r="X39" i="36"/>
  <c r="X40" i="36"/>
  <c r="X41" i="36"/>
  <c r="X42" i="36"/>
  <c r="X43" i="36"/>
  <c r="X44" i="36"/>
  <c r="X45" i="36"/>
  <c r="X46" i="36"/>
  <c r="X47" i="36"/>
  <c r="X48" i="36"/>
  <c r="X49" i="36"/>
  <c r="X50" i="36"/>
  <c r="X51" i="36"/>
  <c r="X52" i="36"/>
  <c r="X53" i="36"/>
  <c r="B38" i="37"/>
  <c r="B39" i="37"/>
  <c r="B40" i="37"/>
  <c r="B41" i="37"/>
  <c r="B42" i="37"/>
  <c r="B43" i="37"/>
  <c r="B44" i="37"/>
  <c r="B45" i="37"/>
  <c r="B46" i="37"/>
  <c r="B47" i="37"/>
  <c r="B48" i="37"/>
  <c r="B49" i="37"/>
  <c r="B50" i="37"/>
  <c r="B51" i="37"/>
  <c r="B52" i="37"/>
  <c r="B53" i="37"/>
  <c r="C38" i="37"/>
  <c r="C39" i="37"/>
  <c r="C40" i="37"/>
  <c r="C41" i="37"/>
  <c r="C42" i="37"/>
  <c r="C43" i="37"/>
  <c r="C44" i="37"/>
  <c r="C45" i="37"/>
  <c r="C46" i="37"/>
  <c r="C47" i="37"/>
  <c r="C48" i="37"/>
  <c r="C49" i="37"/>
  <c r="C50" i="37"/>
  <c r="C51" i="37"/>
  <c r="C52" i="37"/>
  <c r="C53" i="37"/>
  <c r="D38" i="37"/>
  <c r="D39" i="37"/>
  <c r="D40" i="37"/>
  <c r="D41" i="37"/>
  <c r="D42" i="37"/>
  <c r="D43" i="37"/>
  <c r="D44" i="37"/>
  <c r="D45" i="37"/>
  <c r="D46" i="37"/>
  <c r="D47" i="37"/>
  <c r="D48" i="37"/>
  <c r="D49" i="37"/>
  <c r="D50" i="37"/>
  <c r="D51" i="37"/>
  <c r="D52" i="37"/>
  <c r="D53" i="37"/>
  <c r="E38" i="37"/>
  <c r="E39" i="37"/>
  <c r="E40" i="37"/>
  <c r="E41" i="37"/>
  <c r="E42" i="37"/>
  <c r="E43" i="37"/>
  <c r="E44" i="37"/>
  <c r="E45" i="37"/>
  <c r="E46" i="37"/>
  <c r="E47" i="37"/>
  <c r="E48" i="37"/>
  <c r="E49" i="37"/>
  <c r="E50" i="37"/>
  <c r="E51" i="37"/>
  <c r="E52" i="37"/>
  <c r="E53" i="37"/>
  <c r="F38" i="37"/>
  <c r="F39" i="37"/>
  <c r="F40" i="37"/>
  <c r="F41" i="37"/>
  <c r="F42" i="37"/>
  <c r="F43" i="37"/>
  <c r="F44" i="37"/>
  <c r="F45" i="37"/>
  <c r="F46" i="37"/>
  <c r="F47" i="37"/>
  <c r="F48" i="37"/>
  <c r="F49" i="37"/>
  <c r="F50" i="37"/>
  <c r="F51" i="37"/>
  <c r="F52" i="37"/>
  <c r="F53" i="37"/>
  <c r="G38" i="37"/>
  <c r="G39" i="37"/>
  <c r="G40" i="37"/>
  <c r="G41" i="37"/>
  <c r="G42" i="37"/>
  <c r="G43" i="37"/>
  <c r="G44" i="37"/>
  <c r="G45" i="37"/>
  <c r="G46" i="37"/>
  <c r="G47" i="37"/>
  <c r="G48" i="37"/>
  <c r="G49" i="37"/>
  <c r="G50" i="37"/>
  <c r="G51" i="37"/>
  <c r="G52" i="37"/>
  <c r="G53" i="37"/>
  <c r="H38" i="37"/>
  <c r="H39" i="37"/>
  <c r="H40" i="37"/>
  <c r="H41" i="37"/>
  <c r="H42" i="37"/>
  <c r="H43" i="37"/>
  <c r="H44" i="37"/>
  <c r="H45" i="37"/>
  <c r="H46" i="37"/>
  <c r="H47" i="37"/>
  <c r="H48" i="37"/>
  <c r="H49" i="37"/>
  <c r="H50" i="37"/>
  <c r="H51" i="37"/>
  <c r="H52" i="37"/>
  <c r="H53" i="37"/>
  <c r="I38" i="37"/>
  <c r="I39" i="37"/>
  <c r="I40" i="37"/>
  <c r="I41" i="37"/>
  <c r="I42" i="37"/>
  <c r="I43" i="37"/>
  <c r="I44" i="37"/>
  <c r="I45" i="37"/>
  <c r="I46" i="37"/>
  <c r="I47" i="37"/>
  <c r="I48" i="37"/>
  <c r="I49" i="37"/>
  <c r="I50" i="37"/>
  <c r="I51" i="37"/>
  <c r="I52" i="37"/>
  <c r="I53" i="37"/>
  <c r="J38" i="37"/>
  <c r="J39" i="37"/>
  <c r="J40" i="37"/>
  <c r="J41" i="37"/>
  <c r="J42" i="37"/>
  <c r="J43" i="37"/>
  <c r="J44" i="37"/>
  <c r="J45" i="37"/>
  <c r="J46" i="37"/>
  <c r="J47" i="37"/>
  <c r="J48" i="37"/>
  <c r="J49" i="37"/>
  <c r="J50" i="37"/>
  <c r="J51" i="37"/>
  <c r="J52" i="37"/>
  <c r="J53" i="37"/>
  <c r="K38" i="37"/>
  <c r="K39" i="37"/>
  <c r="K40" i="37"/>
  <c r="K41" i="37"/>
  <c r="K42" i="37"/>
  <c r="K43" i="37"/>
  <c r="K44" i="37"/>
  <c r="K45" i="37"/>
  <c r="K46" i="37"/>
  <c r="K47" i="37"/>
  <c r="K48" i="37"/>
  <c r="K49" i="37"/>
  <c r="K50" i="37"/>
  <c r="K51" i="37"/>
  <c r="K52" i="37"/>
  <c r="K53" i="37"/>
  <c r="L38" i="37"/>
  <c r="L39" i="37"/>
  <c r="L40" i="37"/>
  <c r="L41" i="37"/>
  <c r="L42" i="37"/>
  <c r="L43" i="37"/>
  <c r="L44" i="37"/>
  <c r="L45" i="37"/>
  <c r="L46" i="37"/>
  <c r="L47" i="37"/>
  <c r="L48" i="37"/>
  <c r="L49" i="37"/>
  <c r="L50" i="37"/>
  <c r="L51" i="37"/>
  <c r="L52" i="37"/>
  <c r="L53" i="37"/>
  <c r="M38" i="37"/>
  <c r="M39" i="37"/>
  <c r="M40" i="37"/>
  <c r="M41" i="37"/>
  <c r="M42" i="37"/>
  <c r="M43" i="37"/>
  <c r="M44" i="37"/>
  <c r="M45" i="37"/>
  <c r="M46" i="37"/>
  <c r="M47" i="37"/>
  <c r="M48" i="37"/>
  <c r="M49" i="37"/>
  <c r="M50" i="37"/>
  <c r="M51" i="37"/>
  <c r="M52" i="37"/>
  <c r="M53" i="37"/>
  <c r="N38" i="37"/>
  <c r="N39" i="37"/>
  <c r="N40" i="37"/>
  <c r="N41" i="37"/>
  <c r="N42" i="37"/>
  <c r="N43" i="37"/>
  <c r="N44" i="37"/>
  <c r="N45" i="37"/>
  <c r="N46" i="37"/>
  <c r="N47" i="37"/>
  <c r="N48" i="37"/>
  <c r="N49" i="37"/>
  <c r="N50" i="37"/>
  <c r="N51" i="37"/>
  <c r="N52" i="37"/>
  <c r="N53" i="37"/>
  <c r="O38" i="37"/>
  <c r="O39" i="37"/>
  <c r="O40" i="37"/>
  <c r="O41" i="37"/>
  <c r="O42" i="37"/>
  <c r="O43" i="37"/>
  <c r="O44" i="37"/>
  <c r="O45" i="37"/>
  <c r="O46" i="37"/>
  <c r="O47" i="37"/>
  <c r="O48" i="37"/>
  <c r="O49" i="37"/>
  <c r="O50" i="37"/>
  <c r="O51" i="37"/>
  <c r="O52" i="37"/>
  <c r="O53" i="37"/>
  <c r="P38" i="37"/>
  <c r="P39" i="37"/>
  <c r="P40" i="37"/>
  <c r="P41" i="37"/>
  <c r="P42" i="37"/>
  <c r="P43" i="37"/>
  <c r="P44" i="37"/>
  <c r="P45" i="37"/>
  <c r="P46" i="37"/>
  <c r="P47" i="37"/>
  <c r="P48" i="37"/>
  <c r="P49" i="37"/>
  <c r="P50" i="37"/>
  <c r="P51" i="37"/>
  <c r="P52" i="37"/>
  <c r="P53" i="37"/>
  <c r="Q38" i="37"/>
  <c r="Q39" i="37"/>
  <c r="Q40" i="37"/>
  <c r="Q41" i="37"/>
  <c r="Q42" i="37"/>
  <c r="Q43" i="37"/>
  <c r="Q44" i="37"/>
  <c r="Q45" i="37"/>
  <c r="Q46" i="37"/>
  <c r="Q47" i="37"/>
  <c r="Q48" i="37"/>
  <c r="Q49" i="37"/>
  <c r="Q50" i="37"/>
  <c r="Q51" i="37"/>
  <c r="Q52" i="37"/>
  <c r="Q53" i="37"/>
  <c r="R38" i="37"/>
  <c r="R39" i="37"/>
  <c r="R40" i="37"/>
  <c r="R41" i="37"/>
  <c r="R42" i="37"/>
  <c r="R43" i="37"/>
  <c r="R44" i="37"/>
  <c r="R45" i="37"/>
  <c r="R46" i="37"/>
  <c r="R47" i="37"/>
  <c r="R48" i="37"/>
  <c r="R49" i="37"/>
  <c r="R50" i="37"/>
  <c r="R51" i="37"/>
  <c r="R52" i="37"/>
  <c r="R53" i="37"/>
  <c r="S38" i="37"/>
  <c r="S39" i="37"/>
  <c r="S40" i="37"/>
  <c r="S41" i="37"/>
  <c r="S42" i="37"/>
  <c r="S43" i="37"/>
  <c r="S44" i="37"/>
  <c r="S45" i="37"/>
  <c r="S46" i="37"/>
  <c r="S47" i="37"/>
  <c r="S48" i="37"/>
  <c r="S49" i="37"/>
  <c r="S50" i="37"/>
  <c r="S51" i="37"/>
  <c r="S52" i="37"/>
  <c r="S53" i="37"/>
  <c r="T38" i="37"/>
  <c r="T39" i="37"/>
  <c r="T40" i="37"/>
  <c r="T41" i="37"/>
  <c r="T42" i="37"/>
  <c r="T43" i="37"/>
  <c r="T44" i="37"/>
  <c r="T45" i="37"/>
  <c r="T46" i="37"/>
  <c r="T47" i="37"/>
  <c r="T48" i="37"/>
  <c r="T49" i="37"/>
  <c r="T50" i="37"/>
  <c r="T51" i="37"/>
  <c r="T52" i="37"/>
  <c r="T53" i="37"/>
  <c r="U38" i="37"/>
  <c r="U39" i="37"/>
  <c r="U40" i="37"/>
  <c r="U41" i="37"/>
  <c r="U42" i="37"/>
  <c r="U43" i="37"/>
  <c r="U44" i="37"/>
  <c r="U45" i="37"/>
  <c r="U46" i="37"/>
  <c r="U47" i="37"/>
  <c r="U48" i="37"/>
  <c r="U49" i="37"/>
  <c r="U50" i="37"/>
  <c r="U51" i="37"/>
  <c r="U52" i="37"/>
  <c r="U53" i="37"/>
  <c r="V38" i="37"/>
  <c r="V39" i="37"/>
  <c r="V40" i="37"/>
  <c r="V41" i="37"/>
  <c r="V42" i="37"/>
  <c r="V43" i="37"/>
  <c r="V44" i="37"/>
  <c r="V45" i="37"/>
  <c r="V46" i="37"/>
  <c r="V47" i="37"/>
  <c r="V48" i="37"/>
  <c r="V49" i="37"/>
  <c r="V50" i="37"/>
  <c r="V51" i="37"/>
  <c r="V52" i="37"/>
  <c r="V53" i="37"/>
  <c r="W38" i="37"/>
  <c r="W39" i="37"/>
  <c r="W40" i="37"/>
  <c r="W41" i="37"/>
  <c r="W42" i="37"/>
  <c r="W43" i="37"/>
  <c r="W44" i="37"/>
  <c r="W45" i="37"/>
  <c r="W46" i="37"/>
  <c r="W47" i="37"/>
  <c r="W48" i="37"/>
  <c r="W49" i="37"/>
  <c r="W50" i="37"/>
  <c r="W51" i="37"/>
  <c r="W52" i="37"/>
  <c r="W53" i="37"/>
  <c r="X38" i="37"/>
  <c r="X39" i="37"/>
  <c r="X40" i="37"/>
  <c r="X41" i="37"/>
  <c r="X42" i="37"/>
  <c r="X43" i="37"/>
  <c r="X44" i="37"/>
  <c r="X45" i="37"/>
  <c r="X46" i="37"/>
  <c r="X47" i="37"/>
  <c r="X48" i="37"/>
  <c r="X49" i="37"/>
  <c r="X50" i="37"/>
  <c r="X51" i="37"/>
  <c r="X52" i="37"/>
  <c r="X53" i="37"/>
  <c r="B38" i="38"/>
  <c r="B39" i="38"/>
  <c r="B40" i="38"/>
  <c r="B41" i="38"/>
  <c r="B42" i="38"/>
  <c r="B43" i="38"/>
  <c r="B44" i="38"/>
  <c r="B45" i="38"/>
  <c r="B46" i="38"/>
  <c r="B47" i="38"/>
  <c r="B48" i="38"/>
  <c r="B49" i="38"/>
  <c r="B50" i="38"/>
  <c r="B51" i="38"/>
  <c r="B52" i="38"/>
  <c r="B53" i="38"/>
  <c r="C38" i="38"/>
  <c r="C39" i="38"/>
  <c r="C40" i="38"/>
  <c r="C41" i="38"/>
  <c r="C42" i="38"/>
  <c r="C43" i="38"/>
  <c r="C44" i="38"/>
  <c r="C45" i="38"/>
  <c r="C46" i="38"/>
  <c r="C47" i="38"/>
  <c r="C48" i="38"/>
  <c r="C49" i="38"/>
  <c r="C50" i="38"/>
  <c r="C51" i="38"/>
  <c r="C52" i="38"/>
  <c r="C53" i="38"/>
  <c r="D38" i="38"/>
  <c r="D39" i="38"/>
  <c r="D40" i="38"/>
  <c r="D41" i="38"/>
  <c r="D42" i="38"/>
  <c r="D43" i="38"/>
  <c r="D44" i="38"/>
  <c r="D45" i="38"/>
  <c r="D46" i="38"/>
  <c r="D47" i="38"/>
  <c r="D48" i="38"/>
  <c r="D49" i="38"/>
  <c r="D50" i="38"/>
  <c r="D51" i="38"/>
  <c r="D52" i="38"/>
  <c r="D53" i="38"/>
  <c r="E38" i="38"/>
  <c r="E39" i="38"/>
  <c r="E40" i="38"/>
  <c r="E41" i="38"/>
  <c r="E42" i="38"/>
  <c r="E43" i="38"/>
  <c r="E44" i="38"/>
  <c r="E45" i="38"/>
  <c r="E46" i="38"/>
  <c r="E47" i="38"/>
  <c r="E48" i="38"/>
  <c r="E49" i="38"/>
  <c r="E50" i="38"/>
  <c r="E51" i="38"/>
  <c r="E52" i="38"/>
  <c r="E53" i="38"/>
  <c r="F38" i="38"/>
  <c r="F39" i="38"/>
  <c r="F40" i="38"/>
  <c r="F41" i="38"/>
  <c r="F42" i="38"/>
  <c r="F43" i="38"/>
  <c r="F44" i="38"/>
  <c r="F45" i="38"/>
  <c r="F46" i="38"/>
  <c r="F47" i="38"/>
  <c r="F48" i="38"/>
  <c r="F49" i="38"/>
  <c r="F50" i="38"/>
  <c r="F51" i="38"/>
  <c r="F52" i="38"/>
  <c r="F53" i="38"/>
  <c r="G38" i="38"/>
  <c r="G39" i="38"/>
  <c r="G40" i="38"/>
  <c r="G41" i="38"/>
  <c r="G42" i="38"/>
  <c r="G43" i="38"/>
  <c r="G44" i="38"/>
  <c r="G45" i="38"/>
  <c r="G46" i="38"/>
  <c r="G47" i="38"/>
  <c r="G48" i="38"/>
  <c r="G49" i="38"/>
  <c r="G50" i="38"/>
  <c r="G51" i="38"/>
  <c r="G52" i="38"/>
  <c r="G53" i="38"/>
  <c r="H38" i="38"/>
  <c r="H39" i="38"/>
  <c r="H40" i="38"/>
  <c r="H41" i="38"/>
  <c r="H42" i="38"/>
  <c r="H43" i="38"/>
  <c r="H44" i="38"/>
  <c r="H45" i="38"/>
  <c r="H46" i="38"/>
  <c r="H47" i="38"/>
  <c r="H48" i="38"/>
  <c r="H49" i="38"/>
  <c r="H50" i="38"/>
  <c r="H51" i="38"/>
  <c r="H52" i="38"/>
  <c r="H53" i="38"/>
  <c r="I38" i="38"/>
  <c r="I39" i="38"/>
  <c r="I40" i="38"/>
  <c r="I41" i="38"/>
  <c r="I42" i="38"/>
  <c r="I43" i="38"/>
  <c r="I44" i="38"/>
  <c r="I45" i="38"/>
  <c r="I46" i="38"/>
  <c r="I47" i="38"/>
  <c r="I48" i="38"/>
  <c r="I49" i="38"/>
  <c r="I50" i="38"/>
  <c r="I51" i="38"/>
  <c r="I52" i="38"/>
  <c r="I53" i="38"/>
  <c r="J38" i="38"/>
  <c r="J39" i="38"/>
  <c r="J40" i="38"/>
  <c r="J41" i="38"/>
  <c r="J42" i="38"/>
  <c r="J43" i="38"/>
  <c r="J44" i="38"/>
  <c r="J45" i="38"/>
  <c r="J46" i="38"/>
  <c r="J47" i="38"/>
  <c r="J48" i="38"/>
  <c r="J49" i="38"/>
  <c r="J50" i="38"/>
  <c r="J51" i="38"/>
  <c r="J52" i="38"/>
  <c r="J53" i="38"/>
  <c r="K38" i="38"/>
  <c r="K39" i="38"/>
  <c r="K40" i="38"/>
  <c r="K41" i="38"/>
  <c r="K42" i="38"/>
  <c r="K43" i="38"/>
  <c r="K44" i="38"/>
  <c r="K45" i="38"/>
  <c r="K46" i="38"/>
  <c r="K47" i="38"/>
  <c r="K48" i="38"/>
  <c r="K49" i="38"/>
  <c r="K50" i="38"/>
  <c r="K51" i="38"/>
  <c r="K52" i="38"/>
  <c r="K53" i="38"/>
  <c r="L38" i="38"/>
  <c r="L39" i="38"/>
  <c r="L40" i="38"/>
  <c r="L41" i="38"/>
  <c r="L42" i="38"/>
  <c r="L43" i="38"/>
  <c r="L44" i="38"/>
  <c r="L45" i="38"/>
  <c r="L46" i="38"/>
  <c r="L47" i="38"/>
  <c r="L48" i="38"/>
  <c r="L49" i="38"/>
  <c r="L50" i="38"/>
  <c r="L51" i="38"/>
  <c r="L52" i="38"/>
  <c r="L53" i="38"/>
  <c r="M38" i="38"/>
  <c r="M39" i="38"/>
  <c r="M40" i="38"/>
  <c r="M41" i="38"/>
  <c r="M42" i="38"/>
  <c r="M43" i="38"/>
  <c r="M44" i="38"/>
  <c r="M45" i="38"/>
  <c r="M46" i="38"/>
  <c r="M47" i="38"/>
  <c r="M48" i="38"/>
  <c r="M49" i="38"/>
  <c r="M50" i="38"/>
  <c r="M51" i="38"/>
  <c r="M52" i="38"/>
  <c r="M53" i="38"/>
  <c r="N38" i="38"/>
  <c r="N39" i="38"/>
  <c r="N40" i="38"/>
  <c r="N41" i="38"/>
  <c r="N42" i="38"/>
  <c r="N43" i="38"/>
  <c r="N44" i="38"/>
  <c r="N45" i="38"/>
  <c r="N46" i="38"/>
  <c r="N47" i="38"/>
  <c r="N48" i="38"/>
  <c r="N49" i="38"/>
  <c r="N50" i="38"/>
  <c r="N51" i="38"/>
  <c r="N52" i="38"/>
  <c r="N53" i="38"/>
  <c r="O38" i="38"/>
  <c r="O39" i="38"/>
  <c r="O40" i="38"/>
  <c r="O41" i="38"/>
  <c r="O42" i="38"/>
  <c r="O43" i="38"/>
  <c r="O44" i="38"/>
  <c r="O45" i="38"/>
  <c r="O46" i="38"/>
  <c r="O47" i="38"/>
  <c r="O48" i="38"/>
  <c r="O49" i="38"/>
  <c r="O50" i="38"/>
  <c r="O51" i="38"/>
  <c r="O52" i="38"/>
  <c r="O53" i="38"/>
  <c r="P38" i="38"/>
  <c r="P39" i="38"/>
  <c r="P40" i="38"/>
  <c r="P41" i="38"/>
  <c r="P42" i="38"/>
  <c r="P43" i="38"/>
  <c r="P44" i="38"/>
  <c r="P45" i="38"/>
  <c r="P46" i="38"/>
  <c r="P47" i="38"/>
  <c r="P48" i="38"/>
  <c r="P49" i="38"/>
  <c r="P50" i="38"/>
  <c r="P51" i="38"/>
  <c r="P52" i="38"/>
  <c r="P53" i="38"/>
  <c r="Q38" i="38"/>
  <c r="Q39" i="38"/>
  <c r="Q40" i="38"/>
  <c r="Q41" i="38"/>
  <c r="Q42" i="38"/>
  <c r="Q43" i="38"/>
  <c r="Q44" i="38"/>
  <c r="Q45" i="38"/>
  <c r="Q46" i="38"/>
  <c r="Q47" i="38"/>
  <c r="Q48" i="38"/>
  <c r="Q49" i="38"/>
  <c r="Q50" i="38"/>
  <c r="Q51" i="38"/>
  <c r="Q52" i="38"/>
  <c r="Q53" i="38"/>
  <c r="R38" i="38"/>
  <c r="R39" i="38"/>
  <c r="R40" i="38"/>
  <c r="R41" i="38"/>
  <c r="R42" i="38"/>
  <c r="R43" i="38"/>
  <c r="R44" i="38"/>
  <c r="R45" i="38"/>
  <c r="R46" i="38"/>
  <c r="R47" i="38"/>
  <c r="R48" i="38"/>
  <c r="R49" i="38"/>
  <c r="R50" i="38"/>
  <c r="R51" i="38"/>
  <c r="R52" i="38"/>
  <c r="R53" i="38"/>
  <c r="S38" i="38"/>
  <c r="S39" i="38"/>
  <c r="S40" i="38"/>
  <c r="S41" i="38"/>
  <c r="S42" i="38"/>
  <c r="S43" i="38"/>
  <c r="S44" i="38"/>
  <c r="S45" i="38"/>
  <c r="S46" i="38"/>
  <c r="S47" i="38"/>
  <c r="S48" i="38"/>
  <c r="S49" i="38"/>
  <c r="S50" i="38"/>
  <c r="S51" i="38"/>
  <c r="S52" i="38"/>
  <c r="S53" i="38"/>
  <c r="T38" i="38"/>
  <c r="T39" i="38"/>
  <c r="T40" i="38"/>
  <c r="T41" i="38"/>
  <c r="T42" i="38"/>
  <c r="T43" i="38"/>
  <c r="T44" i="38"/>
  <c r="T45" i="38"/>
  <c r="T46" i="38"/>
  <c r="T47" i="38"/>
  <c r="T48" i="38"/>
  <c r="T49" i="38"/>
  <c r="T50" i="38"/>
  <c r="T51" i="38"/>
  <c r="T52" i="38"/>
  <c r="T53" i="38"/>
  <c r="U38" i="38"/>
  <c r="U39" i="38"/>
  <c r="U40" i="38"/>
  <c r="U41" i="38"/>
  <c r="U42" i="38"/>
  <c r="U43" i="38"/>
  <c r="U44" i="38"/>
  <c r="U45" i="38"/>
  <c r="U46" i="38"/>
  <c r="U47" i="38"/>
  <c r="U48" i="38"/>
  <c r="U49" i="38"/>
  <c r="U50" i="38"/>
  <c r="U51" i="38"/>
  <c r="U52" i="38"/>
  <c r="U53" i="38"/>
  <c r="V38" i="38"/>
  <c r="V39" i="38"/>
  <c r="V40" i="38"/>
  <c r="V41" i="38"/>
  <c r="V42" i="38"/>
  <c r="V43" i="38"/>
  <c r="V44" i="38"/>
  <c r="V45" i="38"/>
  <c r="V46" i="38"/>
  <c r="V47" i="38"/>
  <c r="V48" i="38"/>
  <c r="V49" i="38"/>
  <c r="V50" i="38"/>
  <c r="V51" i="38"/>
  <c r="V52" i="38"/>
  <c r="V53" i="38"/>
  <c r="W38" i="38"/>
  <c r="W39" i="38"/>
  <c r="W40" i="38"/>
  <c r="W41" i="38"/>
  <c r="W42" i="38"/>
  <c r="W43" i="38"/>
  <c r="W44" i="38"/>
  <c r="W45" i="38"/>
  <c r="W46" i="38"/>
  <c r="W47" i="38"/>
  <c r="W48" i="38"/>
  <c r="W49" i="38"/>
  <c r="W50" i="38"/>
  <c r="W51" i="38"/>
  <c r="W52" i="38"/>
  <c r="W53" i="38"/>
  <c r="X38" i="38"/>
  <c r="X39" i="38"/>
  <c r="X40" i="38"/>
  <c r="X41" i="38"/>
  <c r="X42" i="38"/>
  <c r="X43" i="38"/>
  <c r="X44" i="38"/>
  <c r="X45" i="38"/>
  <c r="X46" i="38"/>
  <c r="X47" i="38"/>
  <c r="X48" i="38"/>
  <c r="X49" i="38"/>
  <c r="X50" i="38"/>
  <c r="X51" i="38"/>
  <c r="X52" i="38"/>
  <c r="X53" i="38"/>
  <c r="B38" i="39"/>
  <c r="B39" i="39"/>
  <c r="B40" i="39"/>
  <c r="B41" i="39"/>
  <c r="B42" i="39"/>
  <c r="B43" i="39"/>
  <c r="B44" i="39"/>
  <c r="B45" i="39"/>
  <c r="B46" i="39"/>
  <c r="B47" i="39"/>
  <c r="B48" i="39"/>
  <c r="B49" i="39"/>
  <c r="B50" i="39"/>
  <c r="B51" i="39"/>
  <c r="B52" i="39"/>
  <c r="B53" i="39"/>
  <c r="C38" i="39"/>
  <c r="C39" i="39"/>
  <c r="C40" i="39"/>
  <c r="C41" i="39"/>
  <c r="C42" i="39"/>
  <c r="C43" i="39"/>
  <c r="C44" i="39"/>
  <c r="C45" i="39"/>
  <c r="C46" i="39"/>
  <c r="C47" i="39"/>
  <c r="C48" i="39"/>
  <c r="C49" i="39"/>
  <c r="C50" i="39"/>
  <c r="C51" i="39"/>
  <c r="C52" i="39"/>
  <c r="C53" i="39"/>
  <c r="D38" i="39"/>
  <c r="D39" i="39"/>
  <c r="D40" i="39"/>
  <c r="D41" i="39"/>
  <c r="D42" i="39"/>
  <c r="D43" i="39"/>
  <c r="D44" i="39"/>
  <c r="D45" i="39"/>
  <c r="D46" i="39"/>
  <c r="D47" i="39"/>
  <c r="D48" i="39"/>
  <c r="D49" i="39"/>
  <c r="D50" i="39"/>
  <c r="D51" i="39"/>
  <c r="D52" i="39"/>
  <c r="D53" i="39"/>
  <c r="E38" i="39"/>
  <c r="E39" i="39"/>
  <c r="E40" i="39"/>
  <c r="E41" i="39"/>
  <c r="E42" i="39"/>
  <c r="E43" i="39"/>
  <c r="E44" i="39"/>
  <c r="E45" i="39"/>
  <c r="E46" i="39"/>
  <c r="E47" i="39"/>
  <c r="E48" i="39"/>
  <c r="E49" i="39"/>
  <c r="E50" i="39"/>
  <c r="E51" i="39"/>
  <c r="E52" i="39"/>
  <c r="E53" i="39"/>
  <c r="F38" i="39"/>
  <c r="F39" i="39"/>
  <c r="F40" i="39"/>
  <c r="F41" i="39"/>
  <c r="F42" i="39"/>
  <c r="F43" i="39"/>
  <c r="F44" i="39"/>
  <c r="F45" i="39"/>
  <c r="F46" i="39"/>
  <c r="F47" i="39"/>
  <c r="F48" i="39"/>
  <c r="F49" i="39"/>
  <c r="F50" i="39"/>
  <c r="F51" i="39"/>
  <c r="F52" i="39"/>
  <c r="F53" i="39"/>
  <c r="G38" i="39"/>
  <c r="G39" i="39"/>
  <c r="G40" i="39"/>
  <c r="G41" i="39"/>
  <c r="G42" i="39"/>
  <c r="G43" i="39"/>
  <c r="G44" i="39"/>
  <c r="G45" i="39"/>
  <c r="G46" i="39"/>
  <c r="G47" i="39"/>
  <c r="G48" i="39"/>
  <c r="G49" i="39"/>
  <c r="G50" i="39"/>
  <c r="G51" i="39"/>
  <c r="G52" i="39"/>
  <c r="G53" i="39"/>
  <c r="H38" i="39"/>
  <c r="H39" i="39"/>
  <c r="H40" i="39"/>
  <c r="H41" i="39"/>
  <c r="H42" i="39"/>
  <c r="H43" i="39"/>
  <c r="H44" i="39"/>
  <c r="H45" i="39"/>
  <c r="H46" i="39"/>
  <c r="H47" i="39"/>
  <c r="H48" i="39"/>
  <c r="H49" i="39"/>
  <c r="H50" i="39"/>
  <c r="H51" i="39"/>
  <c r="H52" i="39"/>
  <c r="H53" i="39"/>
  <c r="I38" i="39"/>
  <c r="I39" i="39"/>
  <c r="I40" i="39"/>
  <c r="I41" i="39"/>
  <c r="I42" i="39"/>
  <c r="I43" i="39"/>
  <c r="I44" i="39"/>
  <c r="I45" i="39"/>
  <c r="I46" i="39"/>
  <c r="I47" i="39"/>
  <c r="I48" i="39"/>
  <c r="I49" i="39"/>
  <c r="I50" i="39"/>
  <c r="I51" i="39"/>
  <c r="I52" i="39"/>
  <c r="I53" i="39"/>
  <c r="J38" i="39"/>
  <c r="J39" i="39"/>
  <c r="J40" i="39"/>
  <c r="J41" i="39"/>
  <c r="J42" i="39"/>
  <c r="J43" i="39"/>
  <c r="J44" i="39"/>
  <c r="J45" i="39"/>
  <c r="J46" i="39"/>
  <c r="J47" i="39"/>
  <c r="J48" i="39"/>
  <c r="J49" i="39"/>
  <c r="J50" i="39"/>
  <c r="J51" i="39"/>
  <c r="J52" i="39"/>
  <c r="J53" i="39"/>
  <c r="K38" i="39"/>
  <c r="K39" i="39"/>
  <c r="K40" i="39"/>
  <c r="K41" i="39"/>
  <c r="K42" i="39"/>
  <c r="K43" i="39"/>
  <c r="K44" i="39"/>
  <c r="K45" i="39"/>
  <c r="K46" i="39"/>
  <c r="K47" i="39"/>
  <c r="K48" i="39"/>
  <c r="K49" i="39"/>
  <c r="K50" i="39"/>
  <c r="K51" i="39"/>
  <c r="K52" i="39"/>
  <c r="K53" i="39"/>
  <c r="L38" i="39"/>
  <c r="L39" i="39"/>
  <c r="L40" i="39"/>
  <c r="L41" i="39"/>
  <c r="L42" i="39"/>
  <c r="L43" i="39"/>
  <c r="L44" i="39"/>
  <c r="L45" i="39"/>
  <c r="L46" i="39"/>
  <c r="L47" i="39"/>
  <c r="L48" i="39"/>
  <c r="L49" i="39"/>
  <c r="L50" i="39"/>
  <c r="L51" i="39"/>
  <c r="L52" i="39"/>
  <c r="L53" i="39"/>
  <c r="M38" i="39"/>
  <c r="M39" i="39"/>
  <c r="M40" i="39"/>
  <c r="M41" i="39"/>
  <c r="M42" i="39"/>
  <c r="M43" i="39"/>
  <c r="M44" i="39"/>
  <c r="M45" i="39"/>
  <c r="M46" i="39"/>
  <c r="M47" i="39"/>
  <c r="M48" i="39"/>
  <c r="M49" i="39"/>
  <c r="M50" i="39"/>
  <c r="M51" i="39"/>
  <c r="M52" i="39"/>
  <c r="M53" i="39"/>
  <c r="N38" i="39"/>
  <c r="N39" i="39"/>
  <c r="N40" i="39"/>
  <c r="N41" i="39"/>
  <c r="N42" i="39"/>
  <c r="N43" i="39"/>
  <c r="N44" i="39"/>
  <c r="N45" i="39"/>
  <c r="N46" i="39"/>
  <c r="N47" i="39"/>
  <c r="N48" i="39"/>
  <c r="N49" i="39"/>
  <c r="N50" i="39"/>
  <c r="N51" i="39"/>
  <c r="N52" i="39"/>
  <c r="N53" i="39"/>
  <c r="O38" i="39"/>
  <c r="O39" i="39"/>
  <c r="O40" i="39"/>
  <c r="O41" i="39"/>
  <c r="O42" i="39"/>
  <c r="O43" i="39"/>
  <c r="O44" i="39"/>
  <c r="O45" i="39"/>
  <c r="O46" i="39"/>
  <c r="O47" i="39"/>
  <c r="O48" i="39"/>
  <c r="O49" i="39"/>
  <c r="O50" i="39"/>
  <c r="O51" i="39"/>
  <c r="O52" i="39"/>
  <c r="O53" i="39"/>
  <c r="P38" i="39"/>
  <c r="P39" i="39"/>
  <c r="P40" i="39"/>
  <c r="P41" i="39"/>
  <c r="P42" i="39"/>
  <c r="P43" i="39"/>
  <c r="P44" i="39"/>
  <c r="P45" i="39"/>
  <c r="P46" i="39"/>
  <c r="P47" i="39"/>
  <c r="P48" i="39"/>
  <c r="P49" i="39"/>
  <c r="P50" i="39"/>
  <c r="P51" i="39"/>
  <c r="P52" i="39"/>
  <c r="P53" i="39"/>
  <c r="Q38" i="39"/>
  <c r="Q39" i="39"/>
  <c r="Q40" i="39"/>
  <c r="Q41" i="39"/>
  <c r="Q42" i="39"/>
  <c r="Q43" i="39"/>
  <c r="Q44" i="39"/>
  <c r="Q45" i="39"/>
  <c r="Q46" i="39"/>
  <c r="Q47" i="39"/>
  <c r="Q48" i="39"/>
  <c r="Q49" i="39"/>
  <c r="Q50" i="39"/>
  <c r="Q51" i="39"/>
  <c r="Q52" i="39"/>
  <c r="Q53" i="39"/>
  <c r="R38" i="39"/>
  <c r="R39" i="39"/>
  <c r="R40" i="39"/>
  <c r="R41" i="39"/>
  <c r="R42" i="39"/>
  <c r="R43" i="39"/>
  <c r="R44" i="39"/>
  <c r="R45" i="39"/>
  <c r="R46" i="39"/>
  <c r="R47" i="39"/>
  <c r="R48" i="39"/>
  <c r="R49" i="39"/>
  <c r="R50" i="39"/>
  <c r="R51" i="39"/>
  <c r="R52" i="39"/>
  <c r="R53" i="39"/>
  <c r="S38" i="39"/>
  <c r="S39" i="39"/>
  <c r="S40" i="39"/>
  <c r="S41" i="39"/>
  <c r="S42" i="39"/>
  <c r="S43" i="39"/>
  <c r="S44" i="39"/>
  <c r="S45" i="39"/>
  <c r="S46" i="39"/>
  <c r="S47" i="39"/>
  <c r="S48" i="39"/>
  <c r="S49" i="39"/>
  <c r="S50" i="39"/>
  <c r="S51" i="39"/>
  <c r="S52" i="39"/>
  <c r="S53" i="39"/>
  <c r="T38" i="39"/>
  <c r="T39" i="39"/>
  <c r="T40" i="39"/>
  <c r="T41" i="39"/>
  <c r="T42" i="39"/>
  <c r="T43" i="39"/>
  <c r="T44" i="39"/>
  <c r="T45" i="39"/>
  <c r="T46" i="39"/>
  <c r="T47" i="39"/>
  <c r="T48" i="39"/>
  <c r="T49" i="39"/>
  <c r="T50" i="39"/>
  <c r="T51" i="39"/>
  <c r="T52" i="39"/>
  <c r="T53" i="39"/>
  <c r="U38" i="39"/>
  <c r="U39" i="39"/>
  <c r="U40" i="39"/>
  <c r="U41" i="39"/>
  <c r="U42" i="39"/>
  <c r="U43" i="39"/>
  <c r="U44" i="39"/>
  <c r="U45" i="39"/>
  <c r="U46" i="39"/>
  <c r="U47" i="39"/>
  <c r="U48" i="39"/>
  <c r="U49" i="39"/>
  <c r="U50" i="39"/>
  <c r="U51" i="39"/>
  <c r="U52" i="39"/>
  <c r="U53" i="39"/>
  <c r="V38" i="39"/>
  <c r="V39" i="39"/>
  <c r="V40" i="39"/>
  <c r="V41" i="39"/>
  <c r="V42" i="39"/>
  <c r="V43" i="39"/>
  <c r="V44" i="39"/>
  <c r="V45" i="39"/>
  <c r="V46" i="39"/>
  <c r="V47" i="39"/>
  <c r="V48" i="39"/>
  <c r="V49" i="39"/>
  <c r="V50" i="39"/>
  <c r="V51" i="39"/>
  <c r="V52" i="39"/>
  <c r="V53" i="39"/>
  <c r="W38" i="39"/>
  <c r="W39" i="39"/>
  <c r="W40" i="39"/>
  <c r="W41" i="39"/>
  <c r="W42" i="39"/>
  <c r="W43" i="39"/>
  <c r="W44" i="39"/>
  <c r="W45" i="39"/>
  <c r="W46" i="39"/>
  <c r="W47" i="39"/>
  <c r="W48" i="39"/>
  <c r="W49" i="39"/>
  <c r="W50" i="39"/>
  <c r="W51" i="39"/>
  <c r="W52" i="39"/>
  <c r="W53" i="39"/>
  <c r="X38" i="39"/>
  <c r="X39" i="39"/>
  <c r="X40" i="39"/>
  <c r="X41" i="39"/>
  <c r="X42" i="39"/>
  <c r="X43" i="39"/>
  <c r="X44" i="39"/>
  <c r="X45" i="39"/>
  <c r="X46" i="39"/>
  <c r="X47" i="39"/>
  <c r="X48" i="39"/>
  <c r="X49" i="39"/>
  <c r="X50" i="39"/>
  <c r="X51" i="39"/>
  <c r="X52" i="39"/>
  <c r="X53" i="39"/>
  <c r="B38" i="44"/>
  <c r="B39" i="44"/>
  <c r="B40" i="44"/>
  <c r="B41" i="44"/>
  <c r="B42" i="44"/>
  <c r="B43" i="44"/>
  <c r="B44" i="44"/>
  <c r="B45" i="44"/>
  <c r="B46" i="44"/>
  <c r="B47" i="44"/>
  <c r="B48" i="44"/>
  <c r="B49" i="44"/>
  <c r="B50" i="44"/>
  <c r="B51" i="44"/>
  <c r="B52" i="44"/>
  <c r="B53" i="44"/>
  <c r="C38" i="44"/>
  <c r="C39" i="44"/>
  <c r="C40" i="44"/>
  <c r="C41" i="44"/>
  <c r="C42" i="44"/>
  <c r="C43" i="44"/>
  <c r="C44" i="44"/>
  <c r="C45" i="44"/>
  <c r="C46" i="44"/>
  <c r="C47" i="44"/>
  <c r="C48" i="44"/>
  <c r="C49" i="44"/>
  <c r="C50" i="44"/>
  <c r="C51" i="44"/>
  <c r="C52" i="44"/>
  <c r="C53" i="44"/>
  <c r="D38" i="44"/>
  <c r="D39" i="44"/>
  <c r="D40" i="44"/>
  <c r="D41" i="44"/>
  <c r="D42" i="44"/>
  <c r="D43" i="44"/>
  <c r="D44" i="44"/>
  <c r="D45" i="44"/>
  <c r="D46" i="44"/>
  <c r="D47" i="44"/>
  <c r="D48" i="44"/>
  <c r="D49" i="44"/>
  <c r="D50" i="44"/>
  <c r="D51" i="44"/>
  <c r="D52" i="44"/>
  <c r="D53" i="44"/>
  <c r="E38" i="44"/>
  <c r="E39" i="44"/>
  <c r="E40" i="44"/>
  <c r="E41" i="44"/>
  <c r="E42" i="44"/>
  <c r="E43" i="44"/>
  <c r="E44" i="44"/>
  <c r="E45" i="44"/>
  <c r="E46" i="44"/>
  <c r="E47" i="44"/>
  <c r="E48" i="44"/>
  <c r="E49" i="44"/>
  <c r="E50" i="44"/>
  <c r="E51" i="44"/>
  <c r="E52" i="44"/>
  <c r="E53" i="44"/>
  <c r="F38" i="44"/>
  <c r="F39" i="44"/>
  <c r="F40" i="44"/>
  <c r="F41" i="44"/>
  <c r="F42" i="44"/>
  <c r="F43" i="44"/>
  <c r="F44" i="44"/>
  <c r="F45" i="44"/>
  <c r="F46" i="44"/>
  <c r="F47" i="44"/>
  <c r="F48" i="44"/>
  <c r="F49" i="44"/>
  <c r="F50" i="44"/>
  <c r="F51" i="44"/>
  <c r="F52" i="44"/>
  <c r="F53" i="44"/>
  <c r="G38" i="44"/>
  <c r="G39" i="44"/>
  <c r="G40" i="44"/>
  <c r="G41" i="44"/>
  <c r="G42" i="44"/>
  <c r="G43" i="44"/>
  <c r="G44" i="44"/>
  <c r="G45" i="44"/>
  <c r="G46" i="44"/>
  <c r="G47" i="44"/>
  <c r="G48" i="44"/>
  <c r="G49" i="44"/>
  <c r="G50" i="44"/>
  <c r="G51" i="44"/>
  <c r="G52" i="44"/>
  <c r="G53" i="44"/>
  <c r="H38" i="44"/>
  <c r="H39" i="44"/>
  <c r="H40" i="44"/>
  <c r="H41" i="44"/>
  <c r="H42" i="44"/>
  <c r="H43" i="44"/>
  <c r="H44" i="44"/>
  <c r="H45" i="44"/>
  <c r="H46" i="44"/>
  <c r="H47" i="44"/>
  <c r="H48" i="44"/>
  <c r="H49" i="44"/>
  <c r="H50" i="44"/>
  <c r="H51" i="44"/>
  <c r="H52" i="44"/>
  <c r="H53" i="44"/>
  <c r="I38" i="44"/>
  <c r="I39" i="44"/>
  <c r="I40" i="44"/>
  <c r="I41" i="44"/>
  <c r="I42" i="44"/>
  <c r="I43" i="44"/>
  <c r="I44" i="44"/>
  <c r="I45" i="44"/>
  <c r="I46" i="44"/>
  <c r="I47" i="44"/>
  <c r="I48" i="44"/>
  <c r="I49" i="44"/>
  <c r="I50" i="44"/>
  <c r="I51" i="44"/>
  <c r="I52" i="44"/>
  <c r="I53" i="44"/>
  <c r="J38" i="44"/>
  <c r="J39" i="44"/>
  <c r="J40" i="44"/>
  <c r="J41" i="44"/>
  <c r="J42" i="44"/>
  <c r="J43" i="44"/>
  <c r="J44" i="44"/>
  <c r="J45" i="44"/>
  <c r="J46" i="44"/>
  <c r="J47" i="44"/>
  <c r="J48" i="44"/>
  <c r="J49" i="44"/>
  <c r="J50" i="44"/>
  <c r="J51" i="44"/>
  <c r="J52" i="44"/>
  <c r="J53" i="44"/>
  <c r="K38" i="44"/>
  <c r="K39" i="44"/>
  <c r="K40" i="44"/>
  <c r="K41" i="44"/>
  <c r="K42" i="44"/>
  <c r="K43" i="44"/>
  <c r="K44" i="44"/>
  <c r="K45" i="44"/>
  <c r="K46" i="44"/>
  <c r="K47" i="44"/>
  <c r="K48" i="44"/>
  <c r="K49" i="44"/>
  <c r="K50" i="44"/>
  <c r="K51" i="44"/>
  <c r="K52" i="44"/>
  <c r="K53" i="44"/>
  <c r="L38" i="44"/>
  <c r="L39" i="44"/>
  <c r="L40" i="44"/>
  <c r="L41" i="44"/>
  <c r="L42" i="44"/>
  <c r="L43" i="44"/>
  <c r="L44" i="44"/>
  <c r="L45" i="44"/>
  <c r="L46" i="44"/>
  <c r="L47" i="44"/>
  <c r="L48" i="44"/>
  <c r="L49" i="44"/>
  <c r="L50" i="44"/>
  <c r="L51" i="44"/>
  <c r="L52" i="44"/>
  <c r="L53" i="44"/>
  <c r="M38" i="44"/>
  <c r="M39" i="44"/>
  <c r="M40" i="44"/>
  <c r="M41" i="44"/>
  <c r="M42" i="44"/>
  <c r="M43" i="44"/>
  <c r="M44" i="44"/>
  <c r="M45" i="44"/>
  <c r="M46" i="44"/>
  <c r="M47" i="44"/>
  <c r="M48" i="44"/>
  <c r="M49" i="44"/>
  <c r="M50" i="44"/>
  <c r="M51" i="44"/>
  <c r="M52" i="44"/>
  <c r="M53" i="44"/>
  <c r="N38" i="44"/>
  <c r="N39" i="44"/>
  <c r="N40" i="44"/>
  <c r="N41" i="44"/>
  <c r="N42" i="44"/>
  <c r="N43" i="44"/>
  <c r="N44" i="44"/>
  <c r="N45" i="44"/>
  <c r="N46" i="44"/>
  <c r="N47" i="44"/>
  <c r="N48" i="44"/>
  <c r="N49" i="44"/>
  <c r="N50" i="44"/>
  <c r="N51" i="44"/>
  <c r="N52" i="44"/>
  <c r="N53" i="44"/>
  <c r="O38" i="44"/>
  <c r="O39" i="44"/>
  <c r="O40" i="44"/>
  <c r="O41" i="44"/>
  <c r="O42" i="44"/>
  <c r="O43" i="44"/>
  <c r="O44" i="44"/>
  <c r="O45" i="44"/>
  <c r="O46" i="44"/>
  <c r="O47" i="44"/>
  <c r="O48" i="44"/>
  <c r="O49" i="44"/>
  <c r="O50" i="44"/>
  <c r="O51" i="44"/>
  <c r="O52" i="44"/>
  <c r="O53" i="44"/>
  <c r="P38" i="44"/>
  <c r="P39" i="44"/>
  <c r="P40" i="44"/>
  <c r="P41" i="44"/>
  <c r="P42" i="44"/>
  <c r="P43" i="44"/>
  <c r="P44" i="44"/>
  <c r="P45" i="44"/>
  <c r="P46" i="44"/>
  <c r="P47" i="44"/>
  <c r="P48" i="44"/>
  <c r="P49" i="44"/>
  <c r="P50" i="44"/>
  <c r="P51" i="44"/>
  <c r="P52" i="44"/>
  <c r="P53" i="44"/>
  <c r="Q38" i="44"/>
  <c r="Q39" i="44"/>
  <c r="Q40" i="44"/>
  <c r="Q41" i="44"/>
  <c r="Q42" i="44"/>
  <c r="Q43" i="44"/>
  <c r="Q44" i="44"/>
  <c r="Q45" i="44"/>
  <c r="Q46" i="44"/>
  <c r="Q47" i="44"/>
  <c r="Q48" i="44"/>
  <c r="Q49" i="44"/>
  <c r="Q50" i="44"/>
  <c r="Q51" i="44"/>
  <c r="Q52" i="44"/>
  <c r="Q53" i="44"/>
  <c r="R38" i="44"/>
  <c r="R39" i="44"/>
  <c r="R40" i="44"/>
  <c r="R41" i="44"/>
  <c r="R42" i="44"/>
  <c r="R43" i="44"/>
  <c r="R44" i="44"/>
  <c r="R45" i="44"/>
  <c r="R46" i="44"/>
  <c r="R47" i="44"/>
  <c r="R48" i="44"/>
  <c r="R49" i="44"/>
  <c r="R50" i="44"/>
  <c r="R51" i="44"/>
  <c r="R52" i="44"/>
  <c r="R53" i="44"/>
  <c r="S38" i="44"/>
  <c r="S39" i="44"/>
  <c r="S40" i="44"/>
  <c r="S41" i="44"/>
  <c r="S42" i="44"/>
  <c r="S43" i="44"/>
  <c r="S44" i="44"/>
  <c r="S45" i="44"/>
  <c r="S46" i="44"/>
  <c r="S47" i="44"/>
  <c r="S48" i="44"/>
  <c r="S49" i="44"/>
  <c r="S50" i="44"/>
  <c r="S51" i="44"/>
  <c r="S52" i="44"/>
  <c r="S53" i="44"/>
  <c r="T38" i="44"/>
  <c r="T39" i="44"/>
  <c r="T40" i="44"/>
  <c r="T41" i="44"/>
  <c r="T42" i="44"/>
  <c r="T43" i="44"/>
  <c r="T44" i="44"/>
  <c r="T45" i="44"/>
  <c r="T46" i="44"/>
  <c r="T47" i="44"/>
  <c r="T48" i="44"/>
  <c r="T49" i="44"/>
  <c r="T50" i="44"/>
  <c r="T51" i="44"/>
  <c r="T52" i="44"/>
  <c r="T53" i="44"/>
  <c r="U38" i="44"/>
  <c r="U39" i="44"/>
  <c r="U40" i="44"/>
  <c r="U41" i="44"/>
  <c r="U42" i="44"/>
  <c r="U43" i="44"/>
  <c r="U44" i="44"/>
  <c r="U45" i="44"/>
  <c r="U46" i="44"/>
  <c r="U47" i="44"/>
  <c r="U48" i="44"/>
  <c r="U49" i="44"/>
  <c r="U50" i="44"/>
  <c r="U51" i="44"/>
  <c r="U52" i="44"/>
  <c r="U53" i="44"/>
  <c r="V38" i="44"/>
  <c r="V39" i="44"/>
  <c r="V40" i="44"/>
  <c r="V41" i="44"/>
  <c r="V42" i="44"/>
  <c r="V43" i="44"/>
  <c r="V44" i="44"/>
  <c r="V45" i="44"/>
  <c r="V46" i="44"/>
  <c r="V47" i="44"/>
  <c r="V48" i="44"/>
  <c r="V49" i="44"/>
  <c r="V50" i="44"/>
  <c r="V51" i="44"/>
  <c r="V52" i="44"/>
  <c r="V53" i="44"/>
  <c r="W38" i="44"/>
  <c r="W39" i="44"/>
  <c r="W40" i="44"/>
  <c r="W41" i="44"/>
  <c r="W42" i="44"/>
  <c r="W43" i="44"/>
  <c r="W44" i="44"/>
  <c r="W45" i="44"/>
  <c r="W46" i="44"/>
  <c r="W47" i="44"/>
  <c r="W48" i="44"/>
  <c r="W49" i="44"/>
  <c r="W50" i="44"/>
  <c r="W51" i="44"/>
  <c r="W52" i="44"/>
  <c r="W53" i="44"/>
  <c r="X38" i="44"/>
  <c r="X39" i="44"/>
  <c r="X40" i="44"/>
  <c r="X41" i="44"/>
  <c r="X42" i="44"/>
  <c r="X43" i="44"/>
  <c r="X44" i="44"/>
  <c r="X45" i="44"/>
  <c r="X46" i="44"/>
  <c r="X47" i="44"/>
  <c r="X48" i="44"/>
  <c r="X49" i="44"/>
  <c r="X50" i="44"/>
  <c r="X51" i="44"/>
  <c r="X52" i="44"/>
  <c r="X53" i="44"/>
  <c r="B38" i="45"/>
  <c r="B39" i="45"/>
  <c r="B40" i="45"/>
  <c r="B41" i="45"/>
  <c r="B42" i="45"/>
  <c r="B43" i="45"/>
  <c r="B44" i="45"/>
  <c r="B45" i="45"/>
  <c r="B46" i="45"/>
  <c r="B47" i="45"/>
  <c r="B48" i="45"/>
  <c r="B49" i="45"/>
  <c r="B50" i="45"/>
  <c r="B51" i="45"/>
  <c r="B52" i="45"/>
  <c r="B53" i="45"/>
  <c r="C38" i="45"/>
  <c r="C39" i="45"/>
  <c r="C40" i="45"/>
  <c r="C41" i="45"/>
  <c r="C42" i="45"/>
  <c r="C43" i="45"/>
  <c r="C44" i="45"/>
  <c r="C45" i="45"/>
  <c r="C46" i="45"/>
  <c r="C47" i="45"/>
  <c r="C48" i="45"/>
  <c r="C49" i="45"/>
  <c r="C50" i="45"/>
  <c r="C51" i="45"/>
  <c r="C52" i="45"/>
  <c r="C53" i="45"/>
  <c r="D38" i="45"/>
  <c r="D39" i="45"/>
  <c r="D40" i="45"/>
  <c r="D41" i="45"/>
  <c r="D42" i="45"/>
  <c r="D43" i="45"/>
  <c r="D44" i="45"/>
  <c r="D45" i="45"/>
  <c r="D46" i="45"/>
  <c r="D47" i="45"/>
  <c r="D48" i="45"/>
  <c r="D49" i="45"/>
  <c r="D50" i="45"/>
  <c r="D51" i="45"/>
  <c r="D52" i="45"/>
  <c r="D53" i="45"/>
  <c r="E38" i="45"/>
  <c r="E39" i="45"/>
  <c r="E40" i="45"/>
  <c r="E41" i="45"/>
  <c r="E42" i="45"/>
  <c r="E43" i="45"/>
  <c r="E44" i="45"/>
  <c r="E45" i="45"/>
  <c r="E46" i="45"/>
  <c r="E47" i="45"/>
  <c r="E48" i="45"/>
  <c r="E49" i="45"/>
  <c r="E50" i="45"/>
  <c r="E51" i="45"/>
  <c r="E52" i="45"/>
  <c r="E53" i="45"/>
  <c r="F38" i="45"/>
  <c r="F39" i="45"/>
  <c r="F40" i="45"/>
  <c r="F41" i="45"/>
  <c r="F42" i="45"/>
  <c r="F43" i="45"/>
  <c r="F44" i="45"/>
  <c r="F45" i="45"/>
  <c r="F46" i="45"/>
  <c r="F47" i="45"/>
  <c r="F48" i="45"/>
  <c r="F49" i="45"/>
  <c r="F50" i="45"/>
  <c r="F51" i="45"/>
  <c r="F52" i="45"/>
  <c r="F53" i="45"/>
  <c r="G38" i="45"/>
  <c r="G39" i="45"/>
  <c r="G40" i="45"/>
  <c r="G41" i="45"/>
  <c r="G42" i="45"/>
  <c r="G43" i="45"/>
  <c r="G44" i="45"/>
  <c r="G45" i="45"/>
  <c r="G46" i="45"/>
  <c r="G47" i="45"/>
  <c r="G48" i="45"/>
  <c r="G49" i="45"/>
  <c r="G50" i="45"/>
  <c r="G51" i="45"/>
  <c r="G52" i="45"/>
  <c r="G53" i="45"/>
  <c r="H38" i="45"/>
  <c r="H39" i="45"/>
  <c r="H40" i="45"/>
  <c r="H41" i="45"/>
  <c r="H42" i="45"/>
  <c r="H43" i="45"/>
  <c r="H44" i="45"/>
  <c r="H45" i="45"/>
  <c r="H46" i="45"/>
  <c r="H47" i="45"/>
  <c r="H48" i="45"/>
  <c r="H49" i="45"/>
  <c r="H50" i="45"/>
  <c r="H51" i="45"/>
  <c r="H52" i="45"/>
  <c r="H53" i="45"/>
  <c r="I38" i="45"/>
  <c r="I39" i="45"/>
  <c r="I40" i="45"/>
  <c r="I41" i="45"/>
  <c r="I42" i="45"/>
  <c r="I43" i="45"/>
  <c r="I44" i="45"/>
  <c r="I45" i="45"/>
  <c r="I46" i="45"/>
  <c r="I47" i="45"/>
  <c r="I48" i="45"/>
  <c r="I49" i="45"/>
  <c r="I50" i="45"/>
  <c r="I51" i="45"/>
  <c r="I52" i="45"/>
  <c r="I53" i="45"/>
  <c r="J38" i="45"/>
  <c r="J39" i="45"/>
  <c r="J40" i="45"/>
  <c r="J41" i="45"/>
  <c r="J42" i="45"/>
  <c r="J43" i="45"/>
  <c r="J44" i="45"/>
  <c r="J45" i="45"/>
  <c r="J46" i="45"/>
  <c r="J47" i="45"/>
  <c r="J48" i="45"/>
  <c r="J49" i="45"/>
  <c r="J50" i="45"/>
  <c r="J51" i="45"/>
  <c r="J52" i="45"/>
  <c r="J53" i="45"/>
  <c r="K38" i="45"/>
  <c r="K39" i="45"/>
  <c r="K40" i="45"/>
  <c r="K41" i="45"/>
  <c r="K42" i="45"/>
  <c r="K43" i="45"/>
  <c r="K44" i="45"/>
  <c r="K45" i="45"/>
  <c r="K46" i="45"/>
  <c r="K47" i="45"/>
  <c r="K48" i="45"/>
  <c r="K49" i="45"/>
  <c r="K50" i="45"/>
  <c r="K51" i="45"/>
  <c r="K52" i="45"/>
  <c r="K53" i="45"/>
  <c r="L38" i="45"/>
  <c r="L39" i="45"/>
  <c r="L40" i="45"/>
  <c r="L41" i="45"/>
  <c r="L42" i="45"/>
  <c r="L43" i="45"/>
  <c r="L44" i="45"/>
  <c r="L45" i="45"/>
  <c r="L46" i="45"/>
  <c r="L47" i="45"/>
  <c r="L48" i="45"/>
  <c r="L49" i="45"/>
  <c r="L50" i="45"/>
  <c r="L51" i="45"/>
  <c r="L52" i="45"/>
  <c r="L53" i="45"/>
  <c r="M38" i="45"/>
  <c r="M39" i="45"/>
  <c r="M40" i="45"/>
  <c r="M41" i="45"/>
  <c r="M42" i="45"/>
  <c r="M43" i="45"/>
  <c r="M44" i="45"/>
  <c r="M45" i="45"/>
  <c r="M46" i="45"/>
  <c r="M47" i="45"/>
  <c r="M48" i="45"/>
  <c r="M49" i="45"/>
  <c r="M50" i="45"/>
  <c r="M51" i="45"/>
  <c r="M52" i="45"/>
  <c r="M53" i="45"/>
  <c r="N38" i="45"/>
  <c r="N39" i="45"/>
  <c r="N40" i="45"/>
  <c r="N41" i="45"/>
  <c r="N42" i="45"/>
  <c r="N43" i="45"/>
  <c r="N44" i="45"/>
  <c r="N45" i="45"/>
  <c r="N46" i="45"/>
  <c r="N47" i="45"/>
  <c r="N48" i="45"/>
  <c r="N49" i="45"/>
  <c r="N50" i="45"/>
  <c r="N51" i="45"/>
  <c r="N52" i="45"/>
  <c r="N53" i="45"/>
  <c r="O38" i="45"/>
  <c r="O39" i="45"/>
  <c r="O40" i="45"/>
  <c r="O41" i="45"/>
  <c r="O42" i="45"/>
  <c r="O43" i="45"/>
  <c r="O44" i="45"/>
  <c r="O45" i="45"/>
  <c r="O46" i="45"/>
  <c r="O47" i="45"/>
  <c r="O48" i="45"/>
  <c r="O49" i="45"/>
  <c r="O50" i="45"/>
  <c r="O51" i="45"/>
  <c r="O52" i="45"/>
  <c r="O53" i="45"/>
  <c r="P38" i="45"/>
  <c r="P39" i="45"/>
  <c r="P40" i="45"/>
  <c r="P41" i="45"/>
  <c r="P42" i="45"/>
  <c r="P43" i="45"/>
  <c r="P44" i="45"/>
  <c r="P45" i="45"/>
  <c r="P46" i="45"/>
  <c r="P47" i="45"/>
  <c r="P48" i="45"/>
  <c r="P49" i="45"/>
  <c r="P50" i="45"/>
  <c r="P51" i="45"/>
  <c r="P52" i="45"/>
  <c r="P53" i="45"/>
  <c r="Q38" i="45"/>
  <c r="Q39" i="45"/>
  <c r="Q40" i="45"/>
  <c r="Q41" i="45"/>
  <c r="Q42" i="45"/>
  <c r="Q43" i="45"/>
  <c r="Q44" i="45"/>
  <c r="Q45" i="45"/>
  <c r="Q46" i="45"/>
  <c r="Q47" i="45"/>
  <c r="Q48" i="45"/>
  <c r="Q49" i="45"/>
  <c r="Q50" i="45"/>
  <c r="Q51" i="45"/>
  <c r="Q52" i="45"/>
  <c r="Q53" i="45"/>
  <c r="R38" i="45"/>
  <c r="R39" i="45"/>
  <c r="R40" i="45"/>
  <c r="R41" i="45"/>
  <c r="R42" i="45"/>
  <c r="R43" i="45"/>
  <c r="R44" i="45"/>
  <c r="R45" i="45"/>
  <c r="R46" i="45"/>
  <c r="R47" i="45"/>
  <c r="R48" i="45"/>
  <c r="R49" i="45"/>
  <c r="R50" i="45"/>
  <c r="R51" i="45"/>
  <c r="R52" i="45"/>
  <c r="R53" i="45"/>
  <c r="S38" i="45"/>
  <c r="S39" i="45"/>
  <c r="S40" i="45"/>
  <c r="S41" i="45"/>
  <c r="S42" i="45"/>
  <c r="S43" i="45"/>
  <c r="S44" i="45"/>
  <c r="S45" i="45"/>
  <c r="S46" i="45"/>
  <c r="S47" i="45"/>
  <c r="S48" i="45"/>
  <c r="S49" i="45"/>
  <c r="S50" i="45"/>
  <c r="S51" i="45"/>
  <c r="S52" i="45"/>
  <c r="S53" i="45"/>
  <c r="T38" i="45"/>
  <c r="T39" i="45"/>
  <c r="T40" i="45"/>
  <c r="T41" i="45"/>
  <c r="T42" i="45"/>
  <c r="T43" i="45"/>
  <c r="T44" i="45"/>
  <c r="T45" i="45"/>
  <c r="T46" i="45"/>
  <c r="T47" i="45"/>
  <c r="T48" i="45"/>
  <c r="T49" i="45"/>
  <c r="T50" i="45"/>
  <c r="T51" i="45"/>
  <c r="T52" i="45"/>
  <c r="T53" i="45"/>
  <c r="U38" i="45"/>
  <c r="U39" i="45"/>
  <c r="U40" i="45"/>
  <c r="U41" i="45"/>
  <c r="U42" i="45"/>
  <c r="U43" i="45"/>
  <c r="U44" i="45"/>
  <c r="U45" i="45"/>
  <c r="U46" i="45"/>
  <c r="U47" i="45"/>
  <c r="U48" i="45"/>
  <c r="U49" i="45"/>
  <c r="U50" i="45"/>
  <c r="U51" i="45"/>
  <c r="U52" i="45"/>
  <c r="U53" i="45"/>
  <c r="V38" i="45"/>
  <c r="V39" i="45"/>
  <c r="V40" i="45"/>
  <c r="V41" i="45"/>
  <c r="V42" i="45"/>
  <c r="V43" i="45"/>
  <c r="V44" i="45"/>
  <c r="V45" i="45"/>
  <c r="V46" i="45"/>
  <c r="V47" i="45"/>
  <c r="V48" i="45"/>
  <c r="V49" i="45"/>
  <c r="V50" i="45"/>
  <c r="V51" i="45"/>
  <c r="V52" i="45"/>
  <c r="V53" i="45"/>
  <c r="W38" i="45"/>
  <c r="W39" i="45"/>
  <c r="W40" i="45"/>
  <c r="W41" i="45"/>
  <c r="W42" i="45"/>
  <c r="W43" i="45"/>
  <c r="W44" i="45"/>
  <c r="W45" i="45"/>
  <c r="W46" i="45"/>
  <c r="W47" i="45"/>
  <c r="W48" i="45"/>
  <c r="W49" i="45"/>
  <c r="W50" i="45"/>
  <c r="W51" i="45"/>
  <c r="W52" i="45"/>
  <c r="W53" i="45"/>
  <c r="X38" i="45"/>
  <c r="X39" i="45"/>
  <c r="X40" i="45"/>
  <c r="X41" i="45"/>
  <c r="X42" i="45"/>
  <c r="X43" i="45"/>
  <c r="X44" i="45"/>
  <c r="X45" i="45"/>
  <c r="X46" i="45"/>
  <c r="X47" i="45"/>
  <c r="X48" i="45"/>
  <c r="X49" i="45"/>
  <c r="X50" i="45"/>
  <c r="X51" i="45"/>
  <c r="X52" i="45"/>
  <c r="X53" i="45"/>
  <c r="B38" i="46"/>
  <c r="B39" i="46"/>
  <c r="B40" i="46"/>
  <c r="B41" i="46"/>
  <c r="B42" i="46"/>
  <c r="B43" i="46"/>
  <c r="B44" i="46"/>
  <c r="B45" i="46"/>
  <c r="B46" i="46"/>
  <c r="B47" i="46"/>
  <c r="B48" i="46"/>
  <c r="B49" i="46"/>
  <c r="B50" i="46"/>
  <c r="B51" i="46"/>
  <c r="B52" i="46"/>
  <c r="B53" i="46"/>
  <c r="C38" i="46"/>
  <c r="C39" i="46"/>
  <c r="C40" i="46"/>
  <c r="C41" i="46"/>
  <c r="C42" i="46"/>
  <c r="C43" i="46"/>
  <c r="C44" i="46"/>
  <c r="C45" i="46"/>
  <c r="C46" i="46"/>
  <c r="C47" i="46"/>
  <c r="C48" i="46"/>
  <c r="C49" i="46"/>
  <c r="C50" i="46"/>
  <c r="C51" i="46"/>
  <c r="C52" i="46"/>
  <c r="C53" i="46"/>
  <c r="D38" i="46"/>
  <c r="D39" i="46"/>
  <c r="D40" i="46"/>
  <c r="D41" i="46"/>
  <c r="D42" i="46"/>
  <c r="D43" i="46"/>
  <c r="D44" i="46"/>
  <c r="D45" i="46"/>
  <c r="D46" i="46"/>
  <c r="D47" i="46"/>
  <c r="D48" i="46"/>
  <c r="D49" i="46"/>
  <c r="D50" i="46"/>
  <c r="D51" i="46"/>
  <c r="D52" i="46"/>
  <c r="D53" i="46"/>
  <c r="E38" i="46"/>
  <c r="E39" i="46"/>
  <c r="E40" i="46"/>
  <c r="E41" i="46"/>
  <c r="E42" i="46"/>
  <c r="E43" i="46"/>
  <c r="E44" i="46"/>
  <c r="E45" i="46"/>
  <c r="E46" i="46"/>
  <c r="E47" i="46"/>
  <c r="E48" i="46"/>
  <c r="E49" i="46"/>
  <c r="E50" i="46"/>
  <c r="E51" i="46"/>
  <c r="E52" i="46"/>
  <c r="E53" i="46"/>
  <c r="F38" i="46"/>
  <c r="F39" i="46"/>
  <c r="F40" i="46"/>
  <c r="F41" i="46"/>
  <c r="F42" i="46"/>
  <c r="F43" i="46"/>
  <c r="F44" i="46"/>
  <c r="F45" i="46"/>
  <c r="F46" i="46"/>
  <c r="F47" i="46"/>
  <c r="F48" i="46"/>
  <c r="F49" i="46"/>
  <c r="F50" i="46"/>
  <c r="F51" i="46"/>
  <c r="F52" i="46"/>
  <c r="F53" i="46"/>
  <c r="G38" i="46"/>
  <c r="G39" i="46"/>
  <c r="G40" i="46"/>
  <c r="G41" i="46"/>
  <c r="G42" i="46"/>
  <c r="G43" i="46"/>
  <c r="G44" i="46"/>
  <c r="G45" i="46"/>
  <c r="G46" i="46"/>
  <c r="G47" i="46"/>
  <c r="G48" i="46"/>
  <c r="G49" i="46"/>
  <c r="G50" i="46"/>
  <c r="G51" i="46"/>
  <c r="G52" i="46"/>
  <c r="G53" i="46"/>
  <c r="H38" i="46"/>
  <c r="H39" i="46"/>
  <c r="H40" i="46"/>
  <c r="H41" i="46"/>
  <c r="H42" i="46"/>
  <c r="H43" i="46"/>
  <c r="H44" i="46"/>
  <c r="H45" i="46"/>
  <c r="H46" i="46"/>
  <c r="H47" i="46"/>
  <c r="H48" i="46"/>
  <c r="H49" i="46"/>
  <c r="H50" i="46"/>
  <c r="H51" i="46"/>
  <c r="H52" i="46"/>
  <c r="H53" i="46"/>
  <c r="I38" i="46"/>
  <c r="I39" i="46"/>
  <c r="I40" i="46"/>
  <c r="I41" i="46"/>
  <c r="I42" i="46"/>
  <c r="I43" i="46"/>
  <c r="I44" i="46"/>
  <c r="I45" i="46"/>
  <c r="I46" i="46"/>
  <c r="I47" i="46"/>
  <c r="I48" i="46"/>
  <c r="I49" i="46"/>
  <c r="I50" i="46"/>
  <c r="I51" i="46"/>
  <c r="I52" i="46"/>
  <c r="I53" i="46"/>
  <c r="J38" i="46"/>
  <c r="J39" i="46"/>
  <c r="J40" i="46"/>
  <c r="J41" i="46"/>
  <c r="J42" i="46"/>
  <c r="J43" i="46"/>
  <c r="J44" i="46"/>
  <c r="J45" i="46"/>
  <c r="J46" i="46"/>
  <c r="J47" i="46"/>
  <c r="J48" i="46"/>
  <c r="J49" i="46"/>
  <c r="J50" i="46"/>
  <c r="J51" i="46"/>
  <c r="J52" i="46"/>
  <c r="J53" i="46"/>
  <c r="K38" i="46"/>
  <c r="K39" i="46"/>
  <c r="K40" i="46"/>
  <c r="K41" i="46"/>
  <c r="K42" i="46"/>
  <c r="K43" i="46"/>
  <c r="K44" i="46"/>
  <c r="K45" i="46"/>
  <c r="K46" i="46"/>
  <c r="K47" i="46"/>
  <c r="K48" i="46"/>
  <c r="K49" i="46"/>
  <c r="K50" i="46"/>
  <c r="K51" i="46"/>
  <c r="K52" i="46"/>
  <c r="K53" i="46"/>
  <c r="L38" i="46"/>
  <c r="L39" i="46"/>
  <c r="L40" i="46"/>
  <c r="L41" i="46"/>
  <c r="L42" i="46"/>
  <c r="L43" i="46"/>
  <c r="L44" i="46"/>
  <c r="L45" i="46"/>
  <c r="L46" i="46"/>
  <c r="L47" i="46"/>
  <c r="L48" i="46"/>
  <c r="L49" i="46"/>
  <c r="L50" i="46"/>
  <c r="L51" i="46"/>
  <c r="L52" i="46"/>
  <c r="L53" i="46"/>
  <c r="M38" i="46"/>
  <c r="M39" i="46"/>
  <c r="M40" i="46"/>
  <c r="M41" i="46"/>
  <c r="M42" i="46"/>
  <c r="M43" i="46"/>
  <c r="M44" i="46"/>
  <c r="M45" i="46"/>
  <c r="M46" i="46"/>
  <c r="M47" i="46"/>
  <c r="M48" i="46"/>
  <c r="M49" i="46"/>
  <c r="M50" i="46"/>
  <c r="M51" i="46"/>
  <c r="M52" i="46"/>
  <c r="M53" i="46"/>
  <c r="N38" i="46"/>
  <c r="N39" i="46"/>
  <c r="N40" i="46"/>
  <c r="N41" i="46"/>
  <c r="N42" i="46"/>
  <c r="N43" i="46"/>
  <c r="N44" i="46"/>
  <c r="N45" i="46"/>
  <c r="N46" i="46"/>
  <c r="N47" i="46"/>
  <c r="N48" i="46"/>
  <c r="N49" i="46"/>
  <c r="N50" i="46"/>
  <c r="N51" i="46"/>
  <c r="N52" i="46"/>
  <c r="N53" i="46"/>
  <c r="O38" i="46"/>
  <c r="O39" i="46"/>
  <c r="O40" i="46"/>
  <c r="O41" i="46"/>
  <c r="O42" i="46"/>
  <c r="O43" i="46"/>
  <c r="O44" i="46"/>
  <c r="O45" i="46"/>
  <c r="O46" i="46"/>
  <c r="O47" i="46"/>
  <c r="O48" i="46"/>
  <c r="O49" i="46"/>
  <c r="O50" i="46"/>
  <c r="O51" i="46"/>
  <c r="O52" i="46"/>
  <c r="O53" i="46"/>
  <c r="P38" i="46"/>
  <c r="P39" i="46"/>
  <c r="P40" i="46"/>
  <c r="P41" i="46"/>
  <c r="P42" i="46"/>
  <c r="P43" i="46"/>
  <c r="P44" i="46"/>
  <c r="P45" i="46"/>
  <c r="P46" i="46"/>
  <c r="P47" i="46"/>
  <c r="P48" i="46"/>
  <c r="P49" i="46"/>
  <c r="P50" i="46"/>
  <c r="P51" i="46"/>
  <c r="P52" i="46"/>
  <c r="P53" i="46"/>
  <c r="Q38" i="46"/>
  <c r="Q39" i="46"/>
  <c r="Q40" i="46"/>
  <c r="Q41" i="46"/>
  <c r="Q42" i="46"/>
  <c r="Q43" i="46"/>
  <c r="Q44" i="46"/>
  <c r="Q45" i="46"/>
  <c r="Q46" i="46"/>
  <c r="Q47" i="46"/>
  <c r="Q48" i="46"/>
  <c r="Q49" i="46"/>
  <c r="Q50" i="46"/>
  <c r="Q51" i="46"/>
  <c r="Q52" i="46"/>
  <c r="Q53" i="46"/>
  <c r="R38" i="46"/>
  <c r="R39" i="46"/>
  <c r="R40" i="46"/>
  <c r="R41" i="46"/>
  <c r="R42" i="46"/>
  <c r="R43" i="46"/>
  <c r="R44" i="46"/>
  <c r="R45" i="46"/>
  <c r="R46" i="46"/>
  <c r="R47" i="46"/>
  <c r="R48" i="46"/>
  <c r="R49" i="46"/>
  <c r="R50" i="46"/>
  <c r="R51" i="46"/>
  <c r="R52" i="46"/>
  <c r="R53" i="46"/>
  <c r="S38" i="46"/>
  <c r="S39" i="46"/>
  <c r="S40" i="46"/>
  <c r="S41" i="46"/>
  <c r="S42" i="46"/>
  <c r="S43" i="46"/>
  <c r="S44" i="46"/>
  <c r="S45" i="46"/>
  <c r="S46" i="46"/>
  <c r="S47" i="46"/>
  <c r="S48" i="46"/>
  <c r="S49" i="46"/>
  <c r="S50" i="46"/>
  <c r="S51" i="46"/>
  <c r="S52" i="46"/>
  <c r="S53" i="46"/>
  <c r="T38" i="46"/>
  <c r="T39" i="46"/>
  <c r="T40" i="46"/>
  <c r="T41" i="46"/>
  <c r="T42" i="46"/>
  <c r="T43" i="46"/>
  <c r="T44" i="46"/>
  <c r="T45" i="46"/>
  <c r="T46" i="46"/>
  <c r="T47" i="46"/>
  <c r="T48" i="46"/>
  <c r="T49" i="46"/>
  <c r="T50" i="46"/>
  <c r="T51" i="46"/>
  <c r="T52" i="46"/>
  <c r="T53" i="46"/>
  <c r="U38" i="46"/>
  <c r="U39" i="46"/>
  <c r="U40" i="46"/>
  <c r="U41" i="46"/>
  <c r="U42" i="46"/>
  <c r="U43" i="46"/>
  <c r="U44" i="46"/>
  <c r="U45" i="46"/>
  <c r="U46" i="46"/>
  <c r="U47" i="46"/>
  <c r="U48" i="46"/>
  <c r="U49" i="46"/>
  <c r="U50" i="46"/>
  <c r="U51" i="46"/>
  <c r="U52" i="46"/>
  <c r="U53" i="46"/>
  <c r="V38" i="46"/>
  <c r="V39" i="46"/>
  <c r="V40" i="46"/>
  <c r="V41" i="46"/>
  <c r="V42" i="46"/>
  <c r="V43" i="46"/>
  <c r="V44" i="46"/>
  <c r="V45" i="46"/>
  <c r="V46" i="46"/>
  <c r="V47" i="46"/>
  <c r="V48" i="46"/>
  <c r="V49" i="46"/>
  <c r="V50" i="46"/>
  <c r="V51" i="46"/>
  <c r="V52" i="46"/>
  <c r="V53" i="46"/>
  <c r="W38" i="46"/>
  <c r="W39" i="46"/>
  <c r="W40" i="46"/>
  <c r="W41" i="46"/>
  <c r="W42" i="46"/>
  <c r="W43" i="46"/>
  <c r="W44" i="46"/>
  <c r="W45" i="46"/>
  <c r="W46" i="46"/>
  <c r="W47" i="46"/>
  <c r="W48" i="46"/>
  <c r="W49" i="46"/>
  <c r="W50" i="46"/>
  <c r="W51" i="46"/>
  <c r="W52" i="46"/>
  <c r="W53" i="46"/>
  <c r="X38" i="46"/>
  <c r="X39" i="46"/>
  <c r="X40" i="46"/>
  <c r="X41" i="46"/>
  <c r="X42" i="46"/>
  <c r="X43" i="46"/>
  <c r="X44" i="46"/>
  <c r="X45" i="46"/>
  <c r="X46" i="46"/>
  <c r="X47" i="46"/>
  <c r="X48" i="46"/>
  <c r="X49" i="46"/>
  <c r="X50" i="46"/>
  <c r="X51" i="46"/>
  <c r="X52" i="46"/>
  <c r="X53" i="46"/>
  <c r="B38" i="47"/>
  <c r="B39" i="47"/>
  <c r="B40" i="47"/>
  <c r="B41" i="47"/>
  <c r="B42" i="47"/>
  <c r="B43" i="47"/>
  <c r="B44" i="47"/>
  <c r="B45" i="47"/>
  <c r="B46" i="47"/>
  <c r="B47" i="47"/>
  <c r="B48" i="47"/>
  <c r="B49" i="47"/>
  <c r="B50" i="47"/>
  <c r="B51" i="47"/>
  <c r="B52" i="47"/>
  <c r="B53" i="47"/>
  <c r="C38" i="47"/>
  <c r="C39" i="47"/>
  <c r="C40" i="47"/>
  <c r="C41" i="47"/>
  <c r="C42" i="47"/>
  <c r="C43" i="47"/>
  <c r="C44" i="47"/>
  <c r="C45" i="47"/>
  <c r="C46" i="47"/>
  <c r="C47" i="47"/>
  <c r="C48" i="47"/>
  <c r="C49" i="47"/>
  <c r="C50" i="47"/>
  <c r="C51" i="47"/>
  <c r="C52" i="47"/>
  <c r="C53" i="47"/>
  <c r="D38" i="47"/>
  <c r="D39" i="47"/>
  <c r="D40" i="47"/>
  <c r="D41" i="47"/>
  <c r="D42" i="47"/>
  <c r="D43" i="47"/>
  <c r="D44" i="47"/>
  <c r="D45" i="47"/>
  <c r="D46" i="47"/>
  <c r="D47" i="47"/>
  <c r="D48" i="47"/>
  <c r="D49" i="47"/>
  <c r="D50" i="47"/>
  <c r="D51" i="47"/>
  <c r="D52" i="47"/>
  <c r="D53" i="47"/>
  <c r="E38" i="47"/>
  <c r="E39" i="47"/>
  <c r="E40" i="47"/>
  <c r="E41" i="47"/>
  <c r="E42" i="47"/>
  <c r="E43" i="47"/>
  <c r="E44" i="47"/>
  <c r="E45" i="47"/>
  <c r="E46" i="47"/>
  <c r="E47" i="47"/>
  <c r="E48" i="47"/>
  <c r="E49" i="47"/>
  <c r="E50" i="47"/>
  <c r="E51" i="47"/>
  <c r="E52" i="47"/>
  <c r="E53" i="47"/>
  <c r="F38" i="47"/>
  <c r="F39" i="47"/>
  <c r="F40" i="47"/>
  <c r="F41" i="47"/>
  <c r="F42" i="47"/>
  <c r="F43" i="47"/>
  <c r="F44" i="47"/>
  <c r="F45" i="47"/>
  <c r="F46" i="47"/>
  <c r="F47" i="47"/>
  <c r="F48" i="47"/>
  <c r="F49" i="47"/>
  <c r="F50" i="47"/>
  <c r="F51" i="47"/>
  <c r="F52" i="47"/>
  <c r="F53" i="47"/>
  <c r="G38" i="47"/>
  <c r="G39" i="47"/>
  <c r="G40" i="47"/>
  <c r="G41" i="47"/>
  <c r="G42" i="47"/>
  <c r="G43" i="47"/>
  <c r="G44" i="47"/>
  <c r="G45" i="47"/>
  <c r="G46" i="47"/>
  <c r="G47" i="47"/>
  <c r="G48" i="47"/>
  <c r="G49" i="47"/>
  <c r="G50" i="47"/>
  <c r="G51" i="47"/>
  <c r="G52" i="47"/>
  <c r="G53" i="47"/>
  <c r="H38" i="47"/>
  <c r="H39" i="47"/>
  <c r="H40" i="47"/>
  <c r="H41" i="47"/>
  <c r="H42" i="47"/>
  <c r="H43" i="47"/>
  <c r="H44" i="47"/>
  <c r="H45" i="47"/>
  <c r="H46" i="47"/>
  <c r="H47" i="47"/>
  <c r="H48" i="47"/>
  <c r="H49" i="47"/>
  <c r="H50" i="47"/>
  <c r="H51" i="47"/>
  <c r="H52" i="47"/>
  <c r="H53" i="47"/>
  <c r="I38" i="47"/>
  <c r="I39" i="47"/>
  <c r="I40" i="47"/>
  <c r="I41" i="47"/>
  <c r="I42" i="47"/>
  <c r="I43" i="47"/>
  <c r="I44" i="47"/>
  <c r="I45" i="47"/>
  <c r="I46" i="47"/>
  <c r="I47" i="47"/>
  <c r="I48" i="47"/>
  <c r="I49" i="47"/>
  <c r="I50" i="47"/>
  <c r="I51" i="47"/>
  <c r="I52" i="47"/>
  <c r="I53" i="47"/>
  <c r="J38" i="47"/>
  <c r="J39" i="47"/>
  <c r="J40" i="47"/>
  <c r="J41" i="47"/>
  <c r="J42" i="47"/>
  <c r="J43" i="47"/>
  <c r="J44" i="47"/>
  <c r="J45" i="47"/>
  <c r="J46" i="47"/>
  <c r="J47" i="47"/>
  <c r="J48" i="47"/>
  <c r="J49" i="47"/>
  <c r="J50" i="47"/>
  <c r="J51" i="47"/>
  <c r="J52" i="47"/>
  <c r="J53" i="47"/>
  <c r="K38" i="47"/>
  <c r="K39" i="47"/>
  <c r="K40" i="47"/>
  <c r="K41" i="47"/>
  <c r="K42" i="47"/>
  <c r="K43" i="47"/>
  <c r="K44" i="47"/>
  <c r="K45" i="47"/>
  <c r="K46" i="47"/>
  <c r="K47" i="47"/>
  <c r="K48" i="47"/>
  <c r="K49" i="47"/>
  <c r="K50" i="47"/>
  <c r="K51" i="47"/>
  <c r="K52" i="47"/>
  <c r="K53" i="47"/>
  <c r="L38" i="47"/>
  <c r="L39" i="47"/>
  <c r="L40" i="47"/>
  <c r="L41" i="47"/>
  <c r="L42" i="47"/>
  <c r="L43" i="47"/>
  <c r="L44" i="47"/>
  <c r="L45" i="47"/>
  <c r="L46" i="47"/>
  <c r="L47" i="47"/>
  <c r="L48" i="47"/>
  <c r="L49" i="47"/>
  <c r="L50" i="47"/>
  <c r="L51" i="47"/>
  <c r="L52" i="47"/>
  <c r="L53" i="47"/>
  <c r="M38" i="47"/>
  <c r="M39" i="47"/>
  <c r="M40" i="47"/>
  <c r="M41" i="47"/>
  <c r="M42" i="47"/>
  <c r="M43" i="47"/>
  <c r="M44" i="47"/>
  <c r="M45" i="47"/>
  <c r="M46" i="47"/>
  <c r="M47" i="47"/>
  <c r="M48" i="47"/>
  <c r="M49" i="47"/>
  <c r="M50" i="47"/>
  <c r="M51" i="47"/>
  <c r="M52" i="47"/>
  <c r="M53" i="47"/>
  <c r="N38" i="47"/>
  <c r="N39" i="47"/>
  <c r="N40" i="47"/>
  <c r="N41" i="47"/>
  <c r="N42" i="47"/>
  <c r="N43" i="47"/>
  <c r="N44" i="47"/>
  <c r="N45" i="47"/>
  <c r="N46" i="47"/>
  <c r="N47" i="47"/>
  <c r="N48" i="47"/>
  <c r="N49" i="47"/>
  <c r="N50" i="47"/>
  <c r="N51" i="47"/>
  <c r="N52" i="47"/>
  <c r="N53" i="47"/>
  <c r="O38" i="47"/>
  <c r="O39" i="47"/>
  <c r="O40" i="47"/>
  <c r="O41" i="47"/>
  <c r="O42" i="47"/>
  <c r="O43" i="47"/>
  <c r="O44" i="47"/>
  <c r="O45" i="47"/>
  <c r="O46" i="47"/>
  <c r="O47" i="47"/>
  <c r="O48" i="47"/>
  <c r="O49" i="47"/>
  <c r="O50" i="47"/>
  <c r="O51" i="47"/>
  <c r="O52" i="47"/>
  <c r="O53" i="47"/>
  <c r="P38" i="47"/>
  <c r="P39" i="47"/>
  <c r="P40" i="47"/>
  <c r="P41" i="47"/>
  <c r="P42" i="47"/>
  <c r="P43" i="47"/>
  <c r="P44" i="47"/>
  <c r="P45" i="47"/>
  <c r="P46" i="47"/>
  <c r="P47" i="47"/>
  <c r="P48" i="47"/>
  <c r="P49" i="47"/>
  <c r="P50" i="47"/>
  <c r="P51" i="47"/>
  <c r="P52" i="47"/>
  <c r="P53" i="47"/>
  <c r="Q38" i="47"/>
  <c r="Q39" i="47"/>
  <c r="Q40" i="47"/>
  <c r="Q41" i="47"/>
  <c r="Q42" i="47"/>
  <c r="Q43" i="47"/>
  <c r="Q44" i="47"/>
  <c r="Q45" i="47"/>
  <c r="Q46" i="47"/>
  <c r="Q47" i="47"/>
  <c r="Q48" i="47"/>
  <c r="Q49" i="47"/>
  <c r="Q50" i="47"/>
  <c r="Q51" i="47"/>
  <c r="Q52" i="47"/>
  <c r="Q53" i="47"/>
  <c r="R38" i="47"/>
  <c r="R39" i="47"/>
  <c r="R40" i="47"/>
  <c r="R41" i="47"/>
  <c r="R42" i="47"/>
  <c r="R43" i="47"/>
  <c r="R44" i="47"/>
  <c r="R45" i="47"/>
  <c r="R46" i="47"/>
  <c r="R47" i="47"/>
  <c r="R48" i="47"/>
  <c r="R49" i="47"/>
  <c r="R50" i="47"/>
  <c r="R51" i="47"/>
  <c r="R52" i="47"/>
  <c r="R53" i="47"/>
  <c r="S38" i="47"/>
  <c r="S39" i="47"/>
  <c r="S40" i="47"/>
  <c r="S41" i="47"/>
  <c r="S42" i="47"/>
  <c r="S43" i="47"/>
  <c r="S44" i="47"/>
  <c r="S45" i="47"/>
  <c r="S46" i="47"/>
  <c r="S47" i="47"/>
  <c r="S48" i="47"/>
  <c r="S49" i="47"/>
  <c r="S50" i="47"/>
  <c r="S51" i="47"/>
  <c r="S52" i="47"/>
  <c r="S53" i="47"/>
  <c r="T38" i="47"/>
  <c r="T39" i="47"/>
  <c r="T40" i="47"/>
  <c r="T41" i="47"/>
  <c r="T42" i="47"/>
  <c r="T43" i="47"/>
  <c r="T44" i="47"/>
  <c r="T45" i="47"/>
  <c r="T46" i="47"/>
  <c r="T47" i="47"/>
  <c r="T48" i="47"/>
  <c r="T49" i="47"/>
  <c r="T50" i="47"/>
  <c r="T51" i="47"/>
  <c r="T52" i="47"/>
  <c r="T53" i="47"/>
  <c r="U38" i="47"/>
  <c r="U39" i="47"/>
  <c r="U40" i="47"/>
  <c r="U41" i="47"/>
  <c r="U42" i="47"/>
  <c r="U43" i="47"/>
  <c r="U44" i="47"/>
  <c r="U45" i="47"/>
  <c r="U46" i="47"/>
  <c r="U47" i="47"/>
  <c r="U48" i="47"/>
  <c r="U49" i="47"/>
  <c r="U50" i="47"/>
  <c r="U51" i="47"/>
  <c r="U52" i="47"/>
  <c r="U53" i="47"/>
  <c r="V38" i="47"/>
  <c r="V39" i="47"/>
  <c r="V40" i="47"/>
  <c r="V41" i="47"/>
  <c r="V42" i="47"/>
  <c r="V43" i="47"/>
  <c r="V44" i="47"/>
  <c r="V45" i="47"/>
  <c r="V46" i="47"/>
  <c r="V47" i="47"/>
  <c r="V48" i="47"/>
  <c r="V49" i="47"/>
  <c r="V50" i="47"/>
  <c r="V51" i="47"/>
  <c r="V52" i="47"/>
  <c r="V53" i="47"/>
  <c r="W38" i="47"/>
  <c r="W39" i="47"/>
  <c r="W40" i="47"/>
  <c r="W41" i="47"/>
  <c r="W42" i="47"/>
  <c r="W43" i="47"/>
  <c r="W44" i="47"/>
  <c r="W45" i="47"/>
  <c r="W46" i="47"/>
  <c r="W47" i="47"/>
  <c r="W48" i="47"/>
  <c r="W49" i="47"/>
  <c r="W50" i="47"/>
  <c r="W51" i="47"/>
  <c r="W52" i="47"/>
  <c r="W53" i="47"/>
  <c r="X38" i="47"/>
  <c r="X39" i="47"/>
  <c r="X40" i="47"/>
  <c r="X41" i="47"/>
  <c r="X42" i="47"/>
  <c r="X43" i="47"/>
  <c r="X44" i="47"/>
  <c r="X45" i="47"/>
  <c r="X46" i="47"/>
  <c r="X47" i="47"/>
  <c r="X48" i="47"/>
  <c r="X49" i="47"/>
  <c r="X50" i="47"/>
  <c r="X51" i="47"/>
  <c r="X52" i="47"/>
  <c r="X53" i="47"/>
  <c r="B38" i="48"/>
  <c r="B39" i="48"/>
  <c r="B40" i="48"/>
  <c r="B41" i="48"/>
  <c r="B42" i="48"/>
  <c r="B43" i="48"/>
  <c r="B44" i="48"/>
  <c r="B45" i="48"/>
  <c r="B46" i="48"/>
  <c r="B47" i="48"/>
  <c r="B48" i="48"/>
  <c r="B49" i="48"/>
  <c r="B50" i="48"/>
  <c r="B51" i="48"/>
  <c r="B52" i="48"/>
  <c r="B53" i="48"/>
  <c r="C38" i="48"/>
  <c r="C39" i="48"/>
  <c r="C40" i="48"/>
  <c r="C41" i="48"/>
  <c r="C42" i="48"/>
  <c r="C43" i="48"/>
  <c r="C44" i="48"/>
  <c r="C45" i="48"/>
  <c r="C46" i="48"/>
  <c r="C47" i="48"/>
  <c r="C48" i="48"/>
  <c r="C49" i="48"/>
  <c r="C50" i="48"/>
  <c r="C51" i="48"/>
  <c r="C52" i="48"/>
  <c r="C53" i="48"/>
  <c r="D38" i="48"/>
  <c r="D39" i="48"/>
  <c r="D40" i="48"/>
  <c r="D41" i="48"/>
  <c r="D42" i="48"/>
  <c r="D43" i="48"/>
  <c r="D44" i="48"/>
  <c r="D45" i="48"/>
  <c r="D46" i="48"/>
  <c r="D47" i="48"/>
  <c r="D48" i="48"/>
  <c r="D49" i="48"/>
  <c r="D50" i="48"/>
  <c r="D51" i="48"/>
  <c r="D52" i="48"/>
  <c r="D53" i="48"/>
  <c r="E38" i="48"/>
  <c r="E39" i="48"/>
  <c r="E40" i="48"/>
  <c r="E41" i="48"/>
  <c r="E42" i="48"/>
  <c r="E43" i="48"/>
  <c r="E44" i="48"/>
  <c r="E45" i="48"/>
  <c r="E46" i="48"/>
  <c r="E47" i="48"/>
  <c r="E48" i="48"/>
  <c r="E49" i="48"/>
  <c r="E50" i="48"/>
  <c r="E51" i="48"/>
  <c r="E52" i="48"/>
  <c r="E53" i="48"/>
  <c r="F38" i="48"/>
  <c r="F39" i="48"/>
  <c r="F40" i="48"/>
  <c r="F41" i="48"/>
  <c r="F42" i="48"/>
  <c r="F43" i="48"/>
  <c r="F44" i="48"/>
  <c r="F45" i="48"/>
  <c r="F46" i="48"/>
  <c r="F47" i="48"/>
  <c r="F48" i="48"/>
  <c r="F49" i="48"/>
  <c r="F50" i="48"/>
  <c r="F51" i="48"/>
  <c r="F52" i="48"/>
  <c r="F53" i="48"/>
  <c r="G38" i="48"/>
  <c r="G39" i="48"/>
  <c r="G40" i="48"/>
  <c r="G41" i="48"/>
  <c r="G42" i="48"/>
  <c r="G43" i="48"/>
  <c r="G44" i="48"/>
  <c r="G45" i="48"/>
  <c r="G46" i="48"/>
  <c r="G47" i="48"/>
  <c r="G48" i="48"/>
  <c r="G49" i="48"/>
  <c r="G50" i="48"/>
  <c r="G51" i="48"/>
  <c r="G52" i="48"/>
  <c r="G53" i="48"/>
  <c r="H38" i="48"/>
  <c r="H39" i="48"/>
  <c r="H40" i="48"/>
  <c r="H41" i="48"/>
  <c r="H42" i="48"/>
  <c r="H43" i="48"/>
  <c r="H44" i="48"/>
  <c r="H45" i="48"/>
  <c r="H46" i="48"/>
  <c r="H47" i="48"/>
  <c r="H48" i="48"/>
  <c r="H49" i="48"/>
  <c r="H50" i="48"/>
  <c r="H51" i="48"/>
  <c r="H52" i="48"/>
  <c r="H53" i="48"/>
  <c r="I38" i="48"/>
  <c r="I39" i="48"/>
  <c r="I40" i="48"/>
  <c r="I41" i="48"/>
  <c r="I42" i="48"/>
  <c r="I43" i="48"/>
  <c r="I44" i="48"/>
  <c r="I45" i="48"/>
  <c r="I46" i="48"/>
  <c r="I47" i="48"/>
  <c r="I48" i="48"/>
  <c r="I49" i="48"/>
  <c r="I50" i="48"/>
  <c r="I51" i="48"/>
  <c r="I52" i="48"/>
  <c r="I53" i="48"/>
  <c r="J38" i="48"/>
  <c r="J39" i="48"/>
  <c r="J40" i="48"/>
  <c r="J41" i="48"/>
  <c r="J42" i="48"/>
  <c r="J43" i="48"/>
  <c r="J44" i="48"/>
  <c r="J45" i="48"/>
  <c r="J46" i="48"/>
  <c r="J47" i="48"/>
  <c r="J48" i="48"/>
  <c r="J49" i="48"/>
  <c r="J50" i="48"/>
  <c r="J51" i="48"/>
  <c r="J52" i="48"/>
  <c r="J53" i="48"/>
  <c r="K38" i="48"/>
  <c r="K39" i="48"/>
  <c r="K40" i="48"/>
  <c r="K41" i="48"/>
  <c r="K42" i="48"/>
  <c r="K43" i="48"/>
  <c r="K44" i="48"/>
  <c r="K45" i="48"/>
  <c r="K46" i="48"/>
  <c r="K47" i="48"/>
  <c r="K48" i="48"/>
  <c r="K49" i="48"/>
  <c r="K50" i="48"/>
  <c r="K51" i="48"/>
  <c r="K52" i="48"/>
  <c r="K53" i="48"/>
  <c r="L38" i="48"/>
  <c r="L39" i="48"/>
  <c r="L40" i="48"/>
  <c r="L41" i="48"/>
  <c r="L42" i="48"/>
  <c r="L43" i="48"/>
  <c r="L44" i="48"/>
  <c r="L45" i="48"/>
  <c r="L46" i="48"/>
  <c r="L47" i="48"/>
  <c r="L48" i="48"/>
  <c r="L49" i="48"/>
  <c r="L50" i="48"/>
  <c r="L51" i="48"/>
  <c r="L52" i="48"/>
  <c r="L53" i="48"/>
  <c r="M38" i="48"/>
  <c r="M39" i="48"/>
  <c r="M40" i="48"/>
  <c r="M41" i="48"/>
  <c r="M42" i="48"/>
  <c r="M43" i="48"/>
  <c r="M44" i="48"/>
  <c r="M45" i="48"/>
  <c r="M46" i="48"/>
  <c r="M47" i="48"/>
  <c r="M48" i="48"/>
  <c r="M49" i="48"/>
  <c r="M50" i="48"/>
  <c r="M51" i="48"/>
  <c r="M52" i="48"/>
  <c r="M53" i="48"/>
  <c r="N38" i="48"/>
  <c r="N39" i="48"/>
  <c r="N40" i="48"/>
  <c r="N41" i="48"/>
  <c r="N42" i="48"/>
  <c r="N43" i="48"/>
  <c r="N44" i="48"/>
  <c r="N45" i="48"/>
  <c r="N46" i="48"/>
  <c r="N47" i="48"/>
  <c r="N48" i="48"/>
  <c r="N49" i="48"/>
  <c r="N50" i="48"/>
  <c r="N51" i="48"/>
  <c r="N52" i="48"/>
  <c r="N53" i="48"/>
  <c r="O38" i="48"/>
  <c r="O39" i="48"/>
  <c r="O40" i="48"/>
  <c r="O41" i="48"/>
  <c r="O42" i="48"/>
  <c r="O43" i="48"/>
  <c r="O44" i="48"/>
  <c r="O45" i="48"/>
  <c r="O46" i="48"/>
  <c r="O47" i="48"/>
  <c r="O48" i="48"/>
  <c r="O49" i="48"/>
  <c r="O50" i="48"/>
  <c r="O51" i="48"/>
  <c r="O52" i="48"/>
  <c r="O53" i="48"/>
  <c r="P38" i="48"/>
  <c r="P39" i="48"/>
  <c r="P40" i="48"/>
  <c r="P41" i="48"/>
  <c r="P42" i="48"/>
  <c r="P43" i="48"/>
  <c r="P44" i="48"/>
  <c r="P45" i="48"/>
  <c r="P46" i="48"/>
  <c r="P47" i="48"/>
  <c r="P48" i="48"/>
  <c r="P49" i="48"/>
  <c r="P50" i="48"/>
  <c r="P51" i="48"/>
  <c r="P52" i="48"/>
  <c r="P53" i="48"/>
  <c r="Q38" i="48"/>
  <c r="Q39" i="48"/>
  <c r="Q40" i="48"/>
  <c r="Q41" i="48"/>
  <c r="Q42" i="48"/>
  <c r="Q43" i="48"/>
  <c r="Q44" i="48"/>
  <c r="Q45" i="48"/>
  <c r="Q46" i="48"/>
  <c r="Q47" i="48"/>
  <c r="Q48" i="48"/>
  <c r="Q49" i="48"/>
  <c r="Q50" i="48"/>
  <c r="Q51" i="48"/>
  <c r="Q52" i="48"/>
  <c r="Q53" i="48"/>
  <c r="R38" i="48"/>
  <c r="R39" i="48"/>
  <c r="R40" i="48"/>
  <c r="R41" i="48"/>
  <c r="R42" i="48"/>
  <c r="R43" i="48"/>
  <c r="R44" i="48"/>
  <c r="R45" i="48"/>
  <c r="R46" i="48"/>
  <c r="R47" i="48"/>
  <c r="R48" i="48"/>
  <c r="R49" i="48"/>
  <c r="R50" i="48"/>
  <c r="R51" i="48"/>
  <c r="R52" i="48"/>
  <c r="R53" i="48"/>
  <c r="S38" i="48"/>
  <c r="S39" i="48"/>
  <c r="S40" i="48"/>
  <c r="S41" i="48"/>
  <c r="S42" i="48"/>
  <c r="S43" i="48"/>
  <c r="S44" i="48"/>
  <c r="S45" i="48"/>
  <c r="S46" i="48"/>
  <c r="S47" i="48"/>
  <c r="S48" i="48"/>
  <c r="S49" i="48"/>
  <c r="S50" i="48"/>
  <c r="S51" i="48"/>
  <c r="S52" i="48"/>
  <c r="S53" i="48"/>
  <c r="T38" i="48"/>
  <c r="T39" i="48"/>
  <c r="T40" i="48"/>
  <c r="T41" i="48"/>
  <c r="T42" i="48"/>
  <c r="T43" i="48"/>
  <c r="T44" i="48"/>
  <c r="T45" i="48"/>
  <c r="T46" i="48"/>
  <c r="T47" i="48"/>
  <c r="T48" i="48"/>
  <c r="T49" i="48"/>
  <c r="T50" i="48"/>
  <c r="T51" i="48"/>
  <c r="T52" i="48"/>
  <c r="T53" i="48"/>
  <c r="U38" i="48"/>
  <c r="U39" i="48"/>
  <c r="U40" i="48"/>
  <c r="U41" i="48"/>
  <c r="U42" i="48"/>
  <c r="U43" i="48"/>
  <c r="U44" i="48"/>
  <c r="U45" i="48"/>
  <c r="U46" i="48"/>
  <c r="U47" i="48"/>
  <c r="U48" i="48"/>
  <c r="U49" i="48"/>
  <c r="U50" i="48"/>
  <c r="U51" i="48"/>
  <c r="U52" i="48"/>
  <c r="U53" i="48"/>
  <c r="V38" i="48"/>
  <c r="V39" i="48"/>
  <c r="V40" i="48"/>
  <c r="V41" i="48"/>
  <c r="V42" i="48"/>
  <c r="V43" i="48"/>
  <c r="V44" i="48"/>
  <c r="V45" i="48"/>
  <c r="V46" i="48"/>
  <c r="V47" i="48"/>
  <c r="V48" i="48"/>
  <c r="V49" i="48"/>
  <c r="V50" i="48"/>
  <c r="V51" i="48"/>
  <c r="V52" i="48"/>
  <c r="V53" i="48"/>
  <c r="W38" i="48"/>
  <c r="W39" i="48"/>
  <c r="W40" i="48"/>
  <c r="W41" i="48"/>
  <c r="W42" i="48"/>
  <c r="W43" i="48"/>
  <c r="W44" i="48"/>
  <c r="W45" i="48"/>
  <c r="W46" i="48"/>
  <c r="W47" i="48"/>
  <c r="W48" i="48"/>
  <c r="W49" i="48"/>
  <c r="W50" i="48"/>
  <c r="W51" i="48"/>
  <c r="W52" i="48"/>
  <c r="W53" i="48"/>
  <c r="X38" i="48"/>
  <c r="X39" i="48"/>
  <c r="X40" i="48"/>
  <c r="X41" i="48"/>
  <c r="X42" i="48"/>
  <c r="X43" i="48"/>
  <c r="X44" i="48"/>
  <c r="X45" i="48"/>
  <c r="X46" i="48"/>
  <c r="X47" i="48"/>
  <c r="X48" i="48"/>
  <c r="X49" i="48"/>
  <c r="X50" i="48"/>
  <c r="X51" i="48"/>
  <c r="X52" i="48"/>
  <c r="X53" i="48"/>
  <c r="B38" i="49"/>
  <c r="B39" i="49"/>
  <c r="B40" i="49"/>
  <c r="B41" i="49"/>
  <c r="B42" i="49"/>
  <c r="B43" i="49"/>
  <c r="B44" i="49"/>
  <c r="B45" i="49"/>
  <c r="B46" i="49"/>
  <c r="B47" i="49"/>
  <c r="B48" i="49"/>
  <c r="B49" i="49"/>
  <c r="B50" i="49"/>
  <c r="B51" i="49"/>
  <c r="B52" i="49"/>
  <c r="B53" i="49"/>
  <c r="C38" i="49"/>
  <c r="C39" i="49"/>
  <c r="C40" i="49"/>
  <c r="C41" i="49"/>
  <c r="C42" i="49"/>
  <c r="C43" i="49"/>
  <c r="C44" i="49"/>
  <c r="C45" i="49"/>
  <c r="C46" i="49"/>
  <c r="C47" i="49"/>
  <c r="C48" i="49"/>
  <c r="C49" i="49"/>
  <c r="C50" i="49"/>
  <c r="C51" i="49"/>
  <c r="C52" i="49"/>
  <c r="C53" i="49"/>
  <c r="D38" i="49"/>
  <c r="D39" i="49"/>
  <c r="D40" i="49"/>
  <c r="D41" i="49"/>
  <c r="D42" i="49"/>
  <c r="D43" i="49"/>
  <c r="D44" i="49"/>
  <c r="D45" i="49"/>
  <c r="D46" i="49"/>
  <c r="D47" i="49"/>
  <c r="D48" i="49"/>
  <c r="D49" i="49"/>
  <c r="D50" i="49"/>
  <c r="D51" i="49"/>
  <c r="D52" i="49"/>
  <c r="D53" i="49"/>
  <c r="E38" i="49"/>
  <c r="E39" i="49"/>
  <c r="E40" i="49"/>
  <c r="E41" i="49"/>
  <c r="E42" i="49"/>
  <c r="E43" i="49"/>
  <c r="E44" i="49"/>
  <c r="E45" i="49"/>
  <c r="E46" i="49"/>
  <c r="E47" i="49"/>
  <c r="E48" i="49"/>
  <c r="E49" i="49"/>
  <c r="E50" i="49"/>
  <c r="E51" i="49"/>
  <c r="E52" i="49"/>
  <c r="E53" i="49"/>
  <c r="F38" i="49"/>
  <c r="F39" i="49"/>
  <c r="F40" i="49"/>
  <c r="F41" i="49"/>
  <c r="F42" i="49"/>
  <c r="F43" i="49"/>
  <c r="F44" i="49"/>
  <c r="F45" i="49"/>
  <c r="F46" i="49"/>
  <c r="F47" i="49"/>
  <c r="F48" i="49"/>
  <c r="F49" i="49"/>
  <c r="F50" i="49"/>
  <c r="F51" i="49"/>
  <c r="F52" i="49"/>
  <c r="F53" i="49"/>
  <c r="G38" i="49"/>
  <c r="G39" i="49"/>
  <c r="G40" i="49"/>
  <c r="G41" i="49"/>
  <c r="G42" i="49"/>
  <c r="G43" i="49"/>
  <c r="G44" i="49"/>
  <c r="G45" i="49"/>
  <c r="G46" i="49"/>
  <c r="G47" i="49"/>
  <c r="G48" i="49"/>
  <c r="G49" i="49"/>
  <c r="G50" i="49"/>
  <c r="G51" i="49"/>
  <c r="G52" i="49"/>
  <c r="G53" i="49"/>
  <c r="H38" i="49"/>
  <c r="H39" i="49"/>
  <c r="H40" i="49"/>
  <c r="H41" i="49"/>
  <c r="H42" i="49"/>
  <c r="H43" i="49"/>
  <c r="H44" i="49"/>
  <c r="H45" i="49"/>
  <c r="H46" i="49"/>
  <c r="H47" i="49"/>
  <c r="H48" i="49"/>
  <c r="H49" i="49"/>
  <c r="H50" i="49"/>
  <c r="H51" i="49"/>
  <c r="H52" i="49"/>
  <c r="H53" i="49"/>
  <c r="I38" i="49"/>
  <c r="I39" i="49"/>
  <c r="I40" i="49"/>
  <c r="I41" i="49"/>
  <c r="I42" i="49"/>
  <c r="I43" i="49"/>
  <c r="I44" i="49"/>
  <c r="I45" i="49"/>
  <c r="I46" i="49"/>
  <c r="I47" i="49"/>
  <c r="I48" i="49"/>
  <c r="I49" i="49"/>
  <c r="I50" i="49"/>
  <c r="I51" i="49"/>
  <c r="I52" i="49"/>
  <c r="I53" i="49"/>
  <c r="J38" i="49"/>
  <c r="J39" i="49"/>
  <c r="J40" i="49"/>
  <c r="J41" i="49"/>
  <c r="J42" i="49"/>
  <c r="J43" i="49"/>
  <c r="J44" i="49"/>
  <c r="J45" i="49"/>
  <c r="J46" i="49"/>
  <c r="J47" i="49"/>
  <c r="J48" i="49"/>
  <c r="J49" i="49"/>
  <c r="J50" i="49"/>
  <c r="J51" i="49"/>
  <c r="J52" i="49"/>
  <c r="J53" i="49"/>
  <c r="K38" i="49"/>
  <c r="K39" i="49"/>
  <c r="K40" i="49"/>
  <c r="K41" i="49"/>
  <c r="K42" i="49"/>
  <c r="K43" i="49"/>
  <c r="K44" i="49"/>
  <c r="K45" i="49"/>
  <c r="K46" i="49"/>
  <c r="K47" i="49"/>
  <c r="K48" i="49"/>
  <c r="K49" i="49"/>
  <c r="K50" i="49"/>
  <c r="K51" i="49"/>
  <c r="K52" i="49"/>
  <c r="K53" i="49"/>
  <c r="L38" i="49"/>
  <c r="L39" i="49"/>
  <c r="L40" i="49"/>
  <c r="L41" i="49"/>
  <c r="L42" i="49"/>
  <c r="L43" i="49"/>
  <c r="L44" i="49"/>
  <c r="L45" i="49"/>
  <c r="L46" i="49"/>
  <c r="L47" i="49"/>
  <c r="L48" i="49"/>
  <c r="L49" i="49"/>
  <c r="L50" i="49"/>
  <c r="L51" i="49"/>
  <c r="L52" i="49"/>
  <c r="L53" i="49"/>
  <c r="M38" i="49"/>
  <c r="M39" i="49"/>
  <c r="M40" i="49"/>
  <c r="M41" i="49"/>
  <c r="M42" i="49"/>
  <c r="M43" i="49"/>
  <c r="M44" i="49"/>
  <c r="M45" i="49"/>
  <c r="M46" i="49"/>
  <c r="M47" i="49"/>
  <c r="M48" i="49"/>
  <c r="M49" i="49"/>
  <c r="M50" i="49"/>
  <c r="M51" i="49"/>
  <c r="M52" i="49"/>
  <c r="M53" i="49"/>
  <c r="N38" i="49"/>
  <c r="N39" i="49"/>
  <c r="N40" i="49"/>
  <c r="N41" i="49"/>
  <c r="N42" i="49"/>
  <c r="N43" i="49"/>
  <c r="N44" i="49"/>
  <c r="N45" i="49"/>
  <c r="N46" i="49"/>
  <c r="N47" i="49"/>
  <c r="N48" i="49"/>
  <c r="N49" i="49"/>
  <c r="N50" i="49"/>
  <c r="N51" i="49"/>
  <c r="N52" i="49"/>
  <c r="N53" i="49"/>
  <c r="O38" i="49"/>
  <c r="O39" i="49"/>
  <c r="O40" i="49"/>
  <c r="O41" i="49"/>
  <c r="O42" i="49"/>
  <c r="O43" i="49"/>
  <c r="O44" i="49"/>
  <c r="O45" i="49"/>
  <c r="O46" i="49"/>
  <c r="O47" i="49"/>
  <c r="O48" i="49"/>
  <c r="O49" i="49"/>
  <c r="O50" i="49"/>
  <c r="O51" i="49"/>
  <c r="O52" i="49"/>
  <c r="O53" i="49"/>
  <c r="P38" i="49"/>
  <c r="P39" i="49"/>
  <c r="P40" i="49"/>
  <c r="P41" i="49"/>
  <c r="P42" i="49"/>
  <c r="P43" i="49"/>
  <c r="P44" i="49"/>
  <c r="P45" i="49"/>
  <c r="P46" i="49"/>
  <c r="P47" i="49"/>
  <c r="P48" i="49"/>
  <c r="P49" i="49"/>
  <c r="P50" i="49"/>
  <c r="P51" i="49"/>
  <c r="P52" i="49"/>
  <c r="P53" i="49"/>
  <c r="Q38" i="49"/>
  <c r="Q39" i="49"/>
  <c r="Q40" i="49"/>
  <c r="Q41" i="49"/>
  <c r="Q42" i="49"/>
  <c r="Q43" i="49"/>
  <c r="Q44" i="49"/>
  <c r="Q45" i="49"/>
  <c r="Q46" i="49"/>
  <c r="Q47" i="49"/>
  <c r="Q48" i="49"/>
  <c r="Q49" i="49"/>
  <c r="Q50" i="49"/>
  <c r="Q51" i="49"/>
  <c r="Q52" i="49"/>
  <c r="Q53" i="49"/>
  <c r="R38" i="49"/>
  <c r="R39" i="49"/>
  <c r="R40" i="49"/>
  <c r="R41" i="49"/>
  <c r="R42" i="49"/>
  <c r="R43" i="49"/>
  <c r="R44" i="49"/>
  <c r="R45" i="49"/>
  <c r="R46" i="49"/>
  <c r="R47" i="49"/>
  <c r="R48" i="49"/>
  <c r="R49" i="49"/>
  <c r="R50" i="49"/>
  <c r="R51" i="49"/>
  <c r="R52" i="49"/>
  <c r="R53" i="49"/>
  <c r="S38" i="49"/>
  <c r="S39" i="49"/>
  <c r="S40" i="49"/>
  <c r="S41" i="49"/>
  <c r="S42" i="49"/>
  <c r="S43" i="49"/>
  <c r="S44" i="49"/>
  <c r="S45" i="49"/>
  <c r="S46" i="49"/>
  <c r="S47" i="49"/>
  <c r="S48" i="49"/>
  <c r="S49" i="49"/>
  <c r="S50" i="49"/>
  <c r="S51" i="49"/>
  <c r="S52" i="49"/>
  <c r="S53" i="49"/>
  <c r="T38" i="49"/>
  <c r="T39" i="49"/>
  <c r="T40" i="49"/>
  <c r="T41" i="49"/>
  <c r="T42" i="49"/>
  <c r="T43" i="49"/>
  <c r="T44" i="49"/>
  <c r="T45" i="49"/>
  <c r="T46" i="49"/>
  <c r="T47" i="49"/>
  <c r="T48" i="49"/>
  <c r="T49" i="49"/>
  <c r="T50" i="49"/>
  <c r="T51" i="49"/>
  <c r="T52" i="49"/>
  <c r="T53" i="49"/>
  <c r="U38" i="49"/>
  <c r="U39" i="49"/>
  <c r="U40" i="49"/>
  <c r="U41" i="49"/>
  <c r="U42" i="49"/>
  <c r="U43" i="49"/>
  <c r="U44" i="49"/>
  <c r="U45" i="49"/>
  <c r="U46" i="49"/>
  <c r="U47" i="49"/>
  <c r="U48" i="49"/>
  <c r="U49" i="49"/>
  <c r="U50" i="49"/>
  <c r="U51" i="49"/>
  <c r="U52" i="49"/>
  <c r="U53" i="49"/>
  <c r="V38" i="49"/>
  <c r="V39" i="49"/>
  <c r="V40" i="49"/>
  <c r="V41" i="49"/>
  <c r="V42" i="49"/>
  <c r="V43" i="49"/>
  <c r="V44" i="49"/>
  <c r="V45" i="49"/>
  <c r="V46" i="49"/>
  <c r="V47" i="49"/>
  <c r="V48" i="49"/>
  <c r="V49" i="49"/>
  <c r="V50" i="49"/>
  <c r="V51" i="49"/>
  <c r="V52" i="49"/>
  <c r="V53" i="49"/>
  <c r="W38" i="49"/>
  <c r="W39" i="49"/>
  <c r="W40" i="49"/>
  <c r="W41" i="49"/>
  <c r="W42" i="49"/>
  <c r="W43" i="49"/>
  <c r="W44" i="49"/>
  <c r="W45" i="49"/>
  <c r="W46" i="49"/>
  <c r="W47" i="49"/>
  <c r="W48" i="49"/>
  <c r="W49" i="49"/>
  <c r="W50" i="49"/>
  <c r="W51" i="49"/>
  <c r="W52" i="49"/>
  <c r="W53" i="49"/>
  <c r="X38" i="49"/>
  <c r="X39" i="49"/>
  <c r="X40" i="49"/>
  <c r="X41" i="49"/>
  <c r="X42" i="49"/>
  <c r="X43" i="49"/>
  <c r="X44" i="49"/>
  <c r="X45" i="49"/>
  <c r="X46" i="49"/>
  <c r="X47" i="49"/>
  <c r="X48" i="49"/>
  <c r="X49" i="49"/>
  <c r="X50" i="49"/>
  <c r="X51" i="49"/>
  <c r="X52" i="49"/>
  <c r="X53" i="49"/>
  <c r="B38" i="50"/>
  <c r="B39" i="50"/>
  <c r="B40" i="50"/>
  <c r="B41" i="50"/>
  <c r="B42" i="50"/>
  <c r="B43" i="50"/>
  <c r="B44" i="50"/>
  <c r="B45" i="50"/>
  <c r="B46" i="50"/>
  <c r="B47" i="50"/>
  <c r="B48" i="50"/>
  <c r="B49" i="50"/>
  <c r="B50" i="50"/>
  <c r="B51" i="50"/>
  <c r="B52" i="50"/>
  <c r="B53" i="50"/>
  <c r="C38" i="50"/>
  <c r="C39" i="50"/>
  <c r="C40" i="50"/>
  <c r="C41" i="50"/>
  <c r="C42" i="50"/>
  <c r="C43" i="50"/>
  <c r="C44" i="50"/>
  <c r="C45" i="50"/>
  <c r="C46" i="50"/>
  <c r="C47" i="50"/>
  <c r="C48" i="50"/>
  <c r="C49" i="50"/>
  <c r="C50" i="50"/>
  <c r="C51" i="50"/>
  <c r="C52" i="50"/>
  <c r="C53" i="50"/>
  <c r="D38" i="50"/>
  <c r="D39" i="50"/>
  <c r="D40" i="50"/>
  <c r="D41" i="50"/>
  <c r="D42" i="50"/>
  <c r="D43" i="50"/>
  <c r="D44" i="50"/>
  <c r="D45" i="50"/>
  <c r="D46" i="50"/>
  <c r="D47" i="50"/>
  <c r="D48" i="50"/>
  <c r="D49" i="50"/>
  <c r="D50" i="50"/>
  <c r="D51" i="50"/>
  <c r="D52" i="50"/>
  <c r="D53" i="50"/>
  <c r="E38" i="50"/>
  <c r="E39" i="50"/>
  <c r="E40" i="50"/>
  <c r="E41" i="50"/>
  <c r="E42" i="50"/>
  <c r="E43" i="50"/>
  <c r="E44" i="50"/>
  <c r="E45" i="50"/>
  <c r="E46" i="50"/>
  <c r="E47" i="50"/>
  <c r="E48" i="50"/>
  <c r="E49" i="50"/>
  <c r="E50" i="50"/>
  <c r="E51" i="50"/>
  <c r="E52" i="50"/>
  <c r="E53" i="50"/>
  <c r="F38" i="50"/>
  <c r="F39" i="50"/>
  <c r="F40" i="50"/>
  <c r="F41" i="50"/>
  <c r="F42" i="50"/>
  <c r="F43" i="50"/>
  <c r="F44" i="50"/>
  <c r="F45" i="50"/>
  <c r="F46" i="50"/>
  <c r="F47" i="50"/>
  <c r="F48" i="50"/>
  <c r="F49" i="50"/>
  <c r="F50" i="50"/>
  <c r="F51" i="50"/>
  <c r="F52" i="50"/>
  <c r="F53" i="50"/>
  <c r="G38" i="50"/>
  <c r="G39" i="50"/>
  <c r="G40" i="50"/>
  <c r="G41" i="50"/>
  <c r="G42" i="50"/>
  <c r="G43" i="50"/>
  <c r="G44" i="50"/>
  <c r="G45" i="50"/>
  <c r="G46" i="50"/>
  <c r="G47" i="50"/>
  <c r="G48" i="50"/>
  <c r="G49" i="50"/>
  <c r="G50" i="50"/>
  <c r="G51" i="50"/>
  <c r="G52" i="50"/>
  <c r="G53" i="50"/>
  <c r="H38" i="50"/>
  <c r="H39" i="50"/>
  <c r="H40" i="50"/>
  <c r="H41" i="50"/>
  <c r="H42" i="50"/>
  <c r="H43" i="50"/>
  <c r="H44" i="50"/>
  <c r="H45" i="50"/>
  <c r="H46" i="50"/>
  <c r="H47" i="50"/>
  <c r="H48" i="50"/>
  <c r="H49" i="50"/>
  <c r="H50" i="50"/>
  <c r="H51" i="50"/>
  <c r="H52" i="50"/>
  <c r="H53" i="50"/>
  <c r="I38" i="50"/>
  <c r="I39" i="50"/>
  <c r="I40" i="50"/>
  <c r="I41" i="50"/>
  <c r="I42" i="50"/>
  <c r="I43" i="50"/>
  <c r="I44" i="50"/>
  <c r="I45" i="50"/>
  <c r="I46" i="50"/>
  <c r="I47" i="50"/>
  <c r="I48" i="50"/>
  <c r="I49" i="50"/>
  <c r="I50" i="50"/>
  <c r="I51" i="50"/>
  <c r="I52" i="50"/>
  <c r="I53" i="50"/>
  <c r="J38" i="50"/>
  <c r="J39" i="50"/>
  <c r="J40" i="50"/>
  <c r="J41" i="50"/>
  <c r="J42" i="50"/>
  <c r="J43" i="50"/>
  <c r="J44" i="50"/>
  <c r="J45" i="50"/>
  <c r="J46" i="50"/>
  <c r="J47" i="50"/>
  <c r="J48" i="50"/>
  <c r="J49" i="50"/>
  <c r="J50" i="50"/>
  <c r="J51" i="50"/>
  <c r="J52" i="50"/>
  <c r="J53" i="50"/>
  <c r="K38" i="50"/>
  <c r="K39" i="50"/>
  <c r="K40" i="50"/>
  <c r="K41" i="50"/>
  <c r="K42" i="50"/>
  <c r="K43" i="50"/>
  <c r="K44" i="50"/>
  <c r="K45" i="50"/>
  <c r="K46" i="50"/>
  <c r="K47" i="50"/>
  <c r="K48" i="50"/>
  <c r="K49" i="50"/>
  <c r="K50" i="50"/>
  <c r="K51" i="50"/>
  <c r="K52" i="50"/>
  <c r="K53" i="50"/>
  <c r="L38" i="50"/>
  <c r="L39" i="50"/>
  <c r="L40" i="50"/>
  <c r="L41" i="50"/>
  <c r="L42" i="50"/>
  <c r="L43" i="50"/>
  <c r="L44" i="50"/>
  <c r="L45" i="50"/>
  <c r="L46" i="50"/>
  <c r="L47" i="50"/>
  <c r="L48" i="50"/>
  <c r="L49" i="50"/>
  <c r="L50" i="50"/>
  <c r="L51" i="50"/>
  <c r="L52" i="50"/>
  <c r="L53" i="50"/>
  <c r="M38" i="50"/>
  <c r="M39" i="50"/>
  <c r="M40" i="50"/>
  <c r="M41" i="50"/>
  <c r="M42" i="50"/>
  <c r="M43" i="50"/>
  <c r="M44" i="50"/>
  <c r="M45" i="50"/>
  <c r="M46" i="50"/>
  <c r="M47" i="50"/>
  <c r="M48" i="50"/>
  <c r="M49" i="50"/>
  <c r="M50" i="50"/>
  <c r="M51" i="50"/>
  <c r="M52" i="50"/>
  <c r="M53" i="50"/>
  <c r="N38" i="50"/>
  <c r="N39" i="50"/>
  <c r="N40" i="50"/>
  <c r="N41" i="50"/>
  <c r="N42" i="50"/>
  <c r="N43" i="50"/>
  <c r="N44" i="50"/>
  <c r="N45" i="50"/>
  <c r="N46" i="50"/>
  <c r="N47" i="50"/>
  <c r="N48" i="50"/>
  <c r="N49" i="50"/>
  <c r="N50" i="50"/>
  <c r="N51" i="50"/>
  <c r="N52" i="50"/>
  <c r="N53" i="50"/>
  <c r="O38" i="50"/>
  <c r="O39" i="50"/>
  <c r="O40" i="50"/>
  <c r="O41" i="50"/>
  <c r="O42" i="50"/>
  <c r="O43" i="50"/>
  <c r="O44" i="50"/>
  <c r="O45" i="50"/>
  <c r="O46" i="50"/>
  <c r="O47" i="50"/>
  <c r="O48" i="50"/>
  <c r="O49" i="50"/>
  <c r="O50" i="50"/>
  <c r="O51" i="50"/>
  <c r="O52" i="50"/>
  <c r="O53" i="50"/>
  <c r="P38" i="50"/>
  <c r="P39" i="50"/>
  <c r="P40" i="50"/>
  <c r="P41" i="50"/>
  <c r="P42" i="50"/>
  <c r="P43" i="50"/>
  <c r="P44" i="50"/>
  <c r="P45" i="50"/>
  <c r="P46" i="50"/>
  <c r="P47" i="50"/>
  <c r="P48" i="50"/>
  <c r="P49" i="50"/>
  <c r="P50" i="50"/>
  <c r="P51" i="50"/>
  <c r="P52" i="50"/>
  <c r="P53" i="50"/>
  <c r="Q38" i="50"/>
  <c r="Q39" i="50"/>
  <c r="Q40" i="50"/>
  <c r="Q41" i="50"/>
  <c r="Q42" i="50"/>
  <c r="Q43" i="50"/>
  <c r="Q44" i="50"/>
  <c r="Q45" i="50"/>
  <c r="Q46" i="50"/>
  <c r="Q47" i="50"/>
  <c r="Q48" i="50"/>
  <c r="Q49" i="50"/>
  <c r="Q50" i="50"/>
  <c r="Q51" i="50"/>
  <c r="Q52" i="50"/>
  <c r="Q53" i="50"/>
  <c r="R38" i="50"/>
  <c r="R39" i="50"/>
  <c r="R40" i="50"/>
  <c r="R41" i="50"/>
  <c r="R42" i="50"/>
  <c r="R43" i="50"/>
  <c r="R44" i="50"/>
  <c r="R45" i="50"/>
  <c r="R46" i="50"/>
  <c r="R47" i="50"/>
  <c r="R48" i="50"/>
  <c r="R49" i="50"/>
  <c r="R50" i="50"/>
  <c r="R51" i="50"/>
  <c r="R52" i="50"/>
  <c r="R53" i="50"/>
  <c r="S38" i="50"/>
  <c r="S39" i="50"/>
  <c r="S40" i="50"/>
  <c r="S41" i="50"/>
  <c r="S42" i="50"/>
  <c r="S43" i="50"/>
  <c r="S44" i="50"/>
  <c r="S45" i="50"/>
  <c r="S46" i="50"/>
  <c r="S47" i="50"/>
  <c r="S48" i="50"/>
  <c r="S49" i="50"/>
  <c r="S50" i="50"/>
  <c r="S51" i="50"/>
  <c r="S52" i="50"/>
  <c r="S53" i="50"/>
  <c r="T38" i="50"/>
  <c r="T39" i="50"/>
  <c r="T40" i="50"/>
  <c r="T41" i="50"/>
  <c r="T42" i="50"/>
  <c r="T43" i="50"/>
  <c r="T44" i="50"/>
  <c r="T45" i="50"/>
  <c r="T46" i="50"/>
  <c r="T47" i="50"/>
  <c r="T48" i="50"/>
  <c r="T49" i="50"/>
  <c r="T50" i="50"/>
  <c r="T51" i="50"/>
  <c r="T52" i="50"/>
  <c r="T53" i="50"/>
  <c r="U38" i="50"/>
  <c r="U39" i="50"/>
  <c r="U40" i="50"/>
  <c r="U41" i="50"/>
  <c r="U42" i="50"/>
  <c r="U43" i="50"/>
  <c r="U44" i="50"/>
  <c r="U45" i="50"/>
  <c r="U46" i="50"/>
  <c r="U47" i="50"/>
  <c r="U48" i="50"/>
  <c r="U49" i="50"/>
  <c r="U50" i="50"/>
  <c r="U51" i="50"/>
  <c r="U52" i="50"/>
  <c r="U53" i="50"/>
  <c r="V38" i="50"/>
  <c r="V39" i="50"/>
  <c r="V40" i="50"/>
  <c r="V41" i="50"/>
  <c r="V42" i="50"/>
  <c r="V43" i="50"/>
  <c r="V44" i="50"/>
  <c r="V45" i="50"/>
  <c r="V46" i="50"/>
  <c r="V47" i="50"/>
  <c r="V48" i="50"/>
  <c r="V49" i="50"/>
  <c r="V50" i="50"/>
  <c r="V51" i="50"/>
  <c r="V52" i="50"/>
  <c r="V53" i="50"/>
  <c r="W38" i="50"/>
  <c r="W39" i="50"/>
  <c r="W40" i="50"/>
  <c r="W41" i="50"/>
  <c r="W42" i="50"/>
  <c r="W43" i="50"/>
  <c r="W44" i="50"/>
  <c r="W45" i="50"/>
  <c r="W46" i="50"/>
  <c r="W47" i="50"/>
  <c r="W48" i="50"/>
  <c r="W49" i="50"/>
  <c r="W50" i="50"/>
  <c r="W51" i="50"/>
  <c r="W52" i="50"/>
  <c r="W53" i="50"/>
  <c r="X38" i="50"/>
  <c r="X39" i="50"/>
  <c r="X40" i="50"/>
  <c r="X41" i="50"/>
  <c r="X42" i="50"/>
  <c r="X43" i="50"/>
  <c r="X44" i="50"/>
  <c r="X45" i="50"/>
  <c r="X46" i="50"/>
  <c r="X47" i="50"/>
  <c r="X48" i="50"/>
  <c r="X49" i="50"/>
  <c r="X50" i="50"/>
  <c r="X51" i="50"/>
  <c r="X52" i="50"/>
  <c r="X53" i="50"/>
  <c r="B38" i="51"/>
  <c r="B39" i="51"/>
  <c r="B40" i="51"/>
  <c r="B41" i="51"/>
  <c r="B42" i="51"/>
  <c r="B43" i="51"/>
  <c r="B44" i="51"/>
  <c r="B45" i="51"/>
  <c r="B46" i="51"/>
  <c r="B47" i="51"/>
  <c r="B48" i="51"/>
  <c r="B49" i="51"/>
  <c r="B50" i="51"/>
  <c r="B51" i="51"/>
  <c r="B52" i="51"/>
  <c r="B53" i="51"/>
  <c r="C38" i="51"/>
  <c r="C39" i="51"/>
  <c r="C40" i="51"/>
  <c r="C41" i="51"/>
  <c r="C42" i="51"/>
  <c r="C43" i="51"/>
  <c r="C44" i="51"/>
  <c r="C45" i="51"/>
  <c r="C46" i="51"/>
  <c r="C47" i="51"/>
  <c r="C48" i="51"/>
  <c r="C49" i="51"/>
  <c r="C50" i="51"/>
  <c r="C51" i="51"/>
  <c r="C52" i="51"/>
  <c r="C53" i="51"/>
  <c r="D38" i="51"/>
  <c r="D39" i="51"/>
  <c r="D40" i="51"/>
  <c r="D41" i="51"/>
  <c r="D42" i="51"/>
  <c r="D43" i="51"/>
  <c r="D44" i="51"/>
  <c r="D45" i="51"/>
  <c r="D46" i="51"/>
  <c r="D47" i="51"/>
  <c r="D48" i="51"/>
  <c r="D49" i="51"/>
  <c r="D50" i="51"/>
  <c r="D51" i="51"/>
  <c r="D52" i="51"/>
  <c r="D53" i="51"/>
  <c r="E38" i="51"/>
  <c r="E39" i="51"/>
  <c r="E40" i="51"/>
  <c r="E41" i="51"/>
  <c r="E42" i="51"/>
  <c r="E43" i="51"/>
  <c r="E44" i="51"/>
  <c r="E45" i="51"/>
  <c r="E46" i="51"/>
  <c r="E47" i="51"/>
  <c r="E48" i="51"/>
  <c r="E49" i="51"/>
  <c r="E50" i="51"/>
  <c r="E51" i="51"/>
  <c r="E52" i="51"/>
  <c r="E53" i="51"/>
  <c r="F38" i="51"/>
  <c r="F39" i="51"/>
  <c r="F40" i="51"/>
  <c r="F41" i="51"/>
  <c r="F42" i="51"/>
  <c r="F43" i="51"/>
  <c r="F44" i="51"/>
  <c r="F45" i="51"/>
  <c r="F46" i="51"/>
  <c r="F47" i="51"/>
  <c r="F48" i="51"/>
  <c r="F49" i="51"/>
  <c r="F50" i="51"/>
  <c r="F51" i="51"/>
  <c r="F52" i="51"/>
  <c r="F53" i="51"/>
  <c r="G38" i="51"/>
  <c r="G39" i="51"/>
  <c r="G40" i="51"/>
  <c r="G41" i="51"/>
  <c r="G42" i="51"/>
  <c r="G43" i="51"/>
  <c r="G44" i="51"/>
  <c r="G45" i="51"/>
  <c r="G46" i="51"/>
  <c r="G47" i="51"/>
  <c r="G48" i="51"/>
  <c r="G49" i="51"/>
  <c r="G50" i="51"/>
  <c r="G51" i="51"/>
  <c r="G52" i="51"/>
  <c r="G53" i="51"/>
  <c r="H38" i="51"/>
  <c r="H39" i="51"/>
  <c r="H40" i="51"/>
  <c r="H41" i="51"/>
  <c r="H42" i="51"/>
  <c r="H43" i="51"/>
  <c r="H44" i="51"/>
  <c r="H45" i="51"/>
  <c r="H46" i="51"/>
  <c r="H47" i="51"/>
  <c r="H48" i="51"/>
  <c r="H49" i="51"/>
  <c r="H50" i="51"/>
  <c r="H51" i="51"/>
  <c r="H52" i="51"/>
  <c r="H53" i="51"/>
  <c r="I38" i="51"/>
  <c r="I39" i="51"/>
  <c r="I40" i="51"/>
  <c r="I41" i="51"/>
  <c r="I42" i="51"/>
  <c r="I43" i="51"/>
  <c r="I44" i="51"/>
  <c r="I45" i="51"/>
  <c r="I46" i="51"/>
  <c r="I47" i="51"/>
  <c r="I48" i="51"/>
  <c r="I49" i="51"/>
  <c r="I50" i="51"/>
  <c r="I51" i="51"/>
  <c r="I52" i="51"/>
  <c r="I53" i="51"/>
  <c r="J38" i="51"/>
  <c r="J39" i="51"/>
  <c r="J40" i="51"/>
  <c r="J41" i="51"/>
  <c r="J42" i="51"/>
  <c r="J43" i="51"/>
  <c r="J44" i="51"/>
  <c r="J45" i="51"/>
  <c r="J46" i="51"/>
  <c r="J47" i="51"/>
  <c r="J48" i="51"/>
  <c r="J49" i="51"/>
  <c r="J50" i="51"/>
  <c r="J51" i="51"/>
  <c r="J52" i="51"/>
  <c r="J53" i="51"/>
  <c r="K38" i="51"/>
  <c r="K39" i="51"/>
  <c r="K40" i="51"/>
  <c r="K41" i="51"/>
  <c r="K42" i="51"/>
  <c r="K43" i="51"/>
  <c r="K44" i="51"/>
  <c r="K45" i="51"/>
  <c r="K46" i="51"/>
  <c r="K47" i="51"/>
  <c r="K48" i="51"/>
  <c r="K49" i="51"/>
  <c r="K50" i="51"/>
  <c r="K51" i="51"/>
  <c r="K52" i="51"/>
  <c r="K53" i="51"/>
  <c r="L38" i="51"/>
  <c r="L39" i="51"/>
  <c r="L40" i="51"/>
  <c r="L41" i="51"/>
  <c r="L42" i="51"/>
  <c r="L43" i="51"/>
  <c r="L44" i="51"/>
  <c r="L45" i="51"/>
  <c r="L46" i="51"/>
  <c r="L47" i="51"/>
  <c r="L48" i="51"/>
  <c r="L49" i="51"/>
  <c r="L50" i="51"/>
  <c r="L51" i="51"/>
  <c r="L52" i="51"/>
  <c r="L53" i="51"/>
  <c r="M38" i="51"/>
  <c r="M39" i="51"/>
  <c r="M40" i="51"/>
  <c r="M41" i="51"/>
  <c r="M42" i="51"/>
  <c r="M43" i="51"/>
  <c r="M44" i="51"/>
  <c r="M45" i="51"/>
  <c r="M46" i="51"/>
  <c r="M47" i="51"/>
  <c r="M48" i="51"/>
  <c r="M49" i="51"/>
  <c r="M50" i="51"/>
  <c r="M51" i="51"/>
  <c r="M52" i="51"/>
  <c r="M53" i="51"/>
  <c r="N38" i="51"/>
  <c r="N39" i="51"/>
  <c r="N40" i="51"/>
  <c r="N41" i="51"/>
  <c r="N42" i="51"/>
  <c r="N43" i="51"/>
  <c r="N44" i="51"/>
  <c r="N45" i="51"/>
  <c r="N46" i="51"/>
  <c r="N47" i="51"/>
  <c r="N48" i="51"/>
  <c r="N49" i="51"/>
  <c r="N50" i="51"/>
  <c r="N51" i="51"/>
  <c r="N52" i="51"/>
  <c r="N53" i="51"/>
  <c r="O38" i="51"/>
  <c r="O39" i="51"/>
  <c r="O40" i="51"/>
  <c r="O41" i="51"/>
  <c r="O42" i="51"/>
  <c r="O43" i="51"/>
  <c r="O44" i="51"/>
  <c r="O45" i="51"/>
  <c r="O46" i="51"/>
  <c r="O47" i="51"/>
  <c r="O48" i="51"/>
  <c r="O49" i="51"/>
  <c r="O50" i="51"/>
  <c r="O51" i="51"/>
  <c r="O52" i="51"/>
  <c r="O53" i="51"/>
  <c r="P38" i="51"/>
  <c r="P39" i="51"/>
  <c r="P40" i="51"/>
  <c r="P41" i="51"/>
  <c r="P42" i="51"/>
  <c r="P43" i="51"/>
  <c r="P44" i="51"/>
  <c r="P45" i="51"/>
  <c r="P46" i="51"/>
  <c r="P47" i="51"/>
  <c r="P48" i="51"/>
  <c r="P49" i="51"/>
  <c r="P50" i="51"/>
  <c r="P51" i="51"/>
  <c r="P52" i="51"/>
  <c r="P53" i="51"/>
  <c r="Q38" i="51"/>
  <c r="Q39" i="51"/>
  <c r="Q40" i="51"/>
  <c r="Q41" i="51"/>
  <c r="Q42" i="51"/>
  <c r="Q43" i="51"/>
  <c r="Q44" i="51"/>
  <c r="Q45" i="51"/>
  <c r="Q46" i="51"/>
  <c r="Q47" i="51"/>
  <c r="Q48" i="51"/>
  <c r="Q49" i="51"/>
  <c r="Q50" i="51"/>
  <c r="Q51" i="51"/>
  <c r="Q52" i="51"/>
  <c r="Q53" i="51"/>
  <c r="R38" i="51"/>
  <c r="R39" i="51"/>
  <c r="R40" i="51"/>
  <c r="R41" i="51"/>
  <c r="R42" i="51"/>
  <c r="R43" i="51"/>
  <c r="R44" i="51"/>
  <c r="R45" i="51"/>
  <c r="R46" i="51"/>
  <c r="R47" i="51"/>
  <c r="R48" i="51"/>
  <c r="R49" i="51"/>
  <c r="R50" i="51"/>
  <c r="R51" i="51"/>
  <c r="R52" i="51"/>
  <c r="R53" i="51"/>
  <c r="S38" i="51"/>
  <c r="S39" i="51"/>
  <c r="S40" i="51"/>
  <c r="S41" i="51"/>
  <c r="S42" i="51"/>
  <c r="S43" i="51"/>
  <c r="S44" i="51"/>
  <c r="S45" i="51"/>
  <c r="S46" i="51"/>
  <c r="S47" i="51"/>
  <c r="S48" i="51"/>
  <c r="S49" i="51"/>
  <c r="S50" i="51"/>
  <c r="S51" i="51"/>
  <c r="S52" i="51"/>
  <c r="S53" i="51"/>
  <c r="T38" i="51"/>
  <c r="T39" i="51"/>
  <c r="T40" i="51"/>
  <c r="T41" i="51"/>
  <c r="T42" i="51"/>
  <c r="T43" i="51"/>
  <c r="T44" i="51"/>
  <c r="T45" i="51"/>
  <c r="T46" i="51"/>
  <c r="T47" i="51"/>
  <c r="T48" i="51"/>
  <c r="T49" i="51"/>
  <c r="T50" i="51"/>
  <c r="T51" i="51"/>
  <c r="T52" i="51"/>
  <c r="T53" i="51"/>
  <c r="U38" i="51"/>
  <c r="U39" i="51"/>
  <c r="U40" i="51"/>
  <c r="U41" i="51"/>
  <c r="U42" i="51"/>
  <c r="U43" i="51"/>
  <c r="U44" i="51"/>
  <c r="U45" i="51"/>
  <c r="U46" i="51"/>
  <c r="U47" i="51"/>
  <c r="U48" i="51"/>
  <c r="U49" i="51"/>
  <c r="U50" i="51"/>
  <c r="U51" i="51"/>
  <c r="U52" i="51"/>
  <c r="U53" i="51"/>
  <c r="V38" i="51"/>
  <c r="V39" i="51"/>
  <c r="V40" i="51"/>
  <c r="V41" i="51"/>
  <c r="V42" i="51"/>
  <c r="V43" i="51"/>
  <c r="V44" i="51"/>
  <c r="V45" i="51"/>
  <c r="V46" i="51"/>
  <c r="V47" i="51"/>
  <c r="V48" i="51"/>
  <c r="V49" i="51"/>
  <c r="V50" i="51"/>
  <c r="V51" i="51"/>
  <c r="V52" i="51"/>
  <c r="V53" i="51"/>
  <c r="W38" i="51"/>
  <c r="W39" i="51"/>
  <c r="W40" i="51"/>
  <c r="W41" i="51"/>
  <c r="W42" i="51"/>
  <c r="W43" i="51"/>
  <c r="W44" i="51"/>
  <c r="W45" i="51"/>
  <c r="W46" i="51"/>
  <c r="W47" i="51"/>
  <c r="W48" i="51"/>
  <c r="W49" i="51"/>
  <c r="W50" i="51"/>
  <c r="W51" i="51"/>
  <c r="W52" i="51"/>
  <c r="W53" i="51"/>
  <c r="X38" i="51"/>
  <c r="X39" i="51"/>
  <c r="X40" i="51"/>
  <c r="X41" i="51"/>
  <c r="X42" i="51"/>
  <c r="X43" i="51"/>
  <c r="X44" i="51"/>
  <c r="X45" i="51"/>
  <c r="X46" i="51"/>
  <c r="X47" i="51"/>
  <c r="X48" i="51"/>
  <c r="X49" i="51"/>
  <c r="X50" i="51"/>
  <c r="X51" i="51"/>
  <c r="X52" i="51"/>
  <c r="X53" i="51"/>
  <c r="B38" i="52"/>
  <c r="B39" i="52"/>
  <c r="B40" i="52"/>
  <c r="B41" i="52"/>
  <c r="B42" i="52"/>
  <c r="B43" i="52"/>
  <c r="B44" i="52"/>
  <c r="B45" i="52"/>
  <c r="B46" i="52"/>
  <c r="B47" i="52"/>
  <c r="B48" i="52"/>
  <c r="B49" i="52"/>
  <c r="B50" i="52"/>
  <c r="B51" i="52"/>
  <c r="B52" i="52"/>
  <c r="B53" i="52"/>
  <c r="C38" i="52"/>
  <c r="C39" i="52"/>
  <c r="C40" i="52"/>
  <c r="C41" i="52"/>
  <c r="C42" i="52"/>
  <c r="C43" i="52"/>
  <c r="C44" i="52"/>
  <c r="C45" i="52"/>
  <c r="C46" i="52"/>
  <c r="C47" i="52"/>
  <c r="C48" i="52"/>
  <c r="C49" i="52"/>
  <c r="C50" i="52"/>
  <c r="C51" i="52"/>
  <c r="C52" i="52"/>
  <c r="C53" i="52"/>
  <c r="D38" i="52"/>
  <c r="D39" i="52"/>
  <c r="D40" i="52"/>
  <c r="D41" i="52"/>
  <c r="D42" i="52"/>
  <c r="D43" i="52"/>
  <c r="D44" i="52"/>
  <c r="D45" i="52"/>
  <c r="D46" i="52"/>
  <c r="D47" i="52"/>
  <c r="D48" i="52"/>
  <c r="D49" i="52"/>
  <c r="D50" i="52"/>
  <c r="D51" i="52"/>
  <c r="D52" i="52"/>
  <c r="D53" i="52"/>
  <c r="E38" i="52"/>
  <c r="E39" i="52"/>
  <c r="E40" i="52"/>
  <c r="E41" i="52"/>
  <c r="E42" i="52"/>
  <c r="E43" i="52"/>
  <c r="E44" i="52"/>
  <c r="E45" i="52"/>
  <c r="E46" i="52"/>
  <c r="E47" i="52"/>
  <c r="E48" i="52"/>
  <c r="E49" i="52"/>
  <c r="E50" i="52"/>
  <c r="E51" i="52"/>
  <c r="E52" i="52"/>
  <c r="E53" i="52"/>
  <c r="F38" i="52"/>
  <c r="F39" i="52"/>
  <c r="F40" i="52"/>
  <c r="F41" i="52"/>
  <c r="F42" i="52"/>
  <c r="F43" i="52"/>
  <c r="F44" i="52"/>
  <c r="F45" i="52"/>
  <c r="F46" i="52"/>
  <c r="F47" i="52"/>
  <c r="F48" i="52"/>
  <c r="F49" i="52"/>
  <c r="F50" i="52"/>
  <c r="F51" i="52"/>
  <c r="F52" i="52"/>
  <c r="F53" i="52"/>
  <c r="G38" i="52"/>
  <c r="G39" i="52"/>
  <c r="G40" i="52"/>
  <c r="G41" i="52"/>
  <c r="G42" i="52"/>
  <c r="G43" i="52"/>
  <c r="G44" i="52"/>
  <c r="G45" i="52"/>
  <c r="G46" i="52"/>
  <c r="G47" i="52"/>
  <c r="G48" i="52"/>
  <c r="G49" i="52"/>
  <c r="G50" i="52"/>
  <c r="G51" i="52"/>
  <c r="G52" i="52"/>
  <c r="G53" i="52"/>
  <c r="H38" i="52"/>
  <c r="H39" i="52"/>
  <c r="H40" i="52"/>
  <c r="H41" i="52"/>
  <c r="H42" i="52"/>
  <c r="H43" i="52"/>
  <c r="H44" i="52"/>
  <c r="H45" i="52"/>
  <c r="H46" i="52"/>
  <c r="H47" i="52"/>
  <c r="H48" i="52"/>
  <c r="H49" i="52"/>
  <c r="H50" i="52"/>
  <c r="H51" i="52"/>
  <c r="H52" i="52"/>
  <c r="H53" i="52"/>
  <c r="I38" i="52"/>
  <c r="I39" i="52"/>
  <c r="I40" i="52"/>
  <c r="I41" i="52"/>
  <c r="I42" i="52"/>
  <c r="I43" i="52"/>
  <c r="I44" i="52"/>
  <c r="I45" i="52"/>
  <c r="I46" i="52"/>
  <c r="I47" i="52"/>
  <c r="I48" i="52"/>
  <c r="I49" i="52"/>
  <c r="I50" i="52"/>
  <c r="I51" i="52"/>
  <c r="I52" i="52"/>
  <c r="I53" i="52"/>
  <c r="J38" i="52"/>
  <c r="J39" i="52"/>
  <c r="J40" i="52"/>
  <c r="J41" i="52"/>
  <c r="J42" i="52"/>
  <c r="J43" i="52"/>
  <c r="J44" i="52"/>
  <c r="J45" i="52"/>
  <c r="J46" i="52"/>
  <c r="J47" i="52"/>
  <c r="J48" i="52"/>
  <c r="J49" i="52"/>
  <c r="J50" i="52"/>
  <c r="J51" i="52"/>
  <c r="J52" i="52"/>
  <c r="J53" i="52"/>
  <c r="K38" i="52"/>
  <c r="K39" i="52"/>
  <c r="K40" i="52"/>
  <c r="K41" i="52"/>
  <c r="K42" i="52"/>
  <c r="K43" i="52"/>
  <c r="K44" i="52"/>
  <c r="K45" i="52"/>
  <c r="K46" i="52"/>
  <c r="K47" i="52"/>
  <c r="K48" i="52"/>
  <c r="K49" i="52"/>
  <c r="K50" i="52"/>
  <c r="K51" i="52"/>
  <c r="K52" i="52"/>
  <c r="K53" i="52"/>
  <c r="L38" i="52"/>
  <c r="L39" i="52"/>
  <c r="L40" i="52"/>
  <c r="L41" i="52"/>
  <c r="L42" i="52"/>
  <c r="L43" i="52"/>
  <c r="L44" i="52"/>
  <c r="L45" i="52"/>
  <c r="L46" i="52"/>
  <c r="L47" i="52"/>
  <c r="L48" i="52"/>
  <c r="L49" i="52"/>
  <c r="L50" i="52"/>
  <c r="L51" i="52"/>
  <c r="L52" i="52"/>
  <c r="L53" i="52"/>
  <c r="M38" i="52"/>
  <c r="M39" i="52"/>
  <c r="M40" i="52"/>
  <c r="M41" i="52"/>
  <c r="M42" i="52"/>
  <c r="M43" i="52"/>
  <c r="M44" i="52"/>
  <c r="M45" i="52"/>
  <c r="M46" i="52"/>
  <c r="M47" i="52"/>
  <c r="M48" i="52"/>
  <c r="M49" i="52"/>
  <c r="M50" i="52"/>
  <c r="M51" i="52"/>
  <c r="M52" i="52"/>
  <c r="M53" i="52"/>
  <c r="N38" i="52"/>
  <c r="N39" i="52"/>
  <c r="N40" i="52"/>
  <c r="N41" i="52"/>
  <c r="N42" i="52"/>
  <c r="N43" i="52"/>
  <c r="N44" i="52"/>
  <c r="N45" i="52"/>
  <c r="N46" i="52"/>
  <c r="N47" i="52"/>
  <c r="N48" i="52"/>
  <c r="N49" i="52"/>
  <c r="N50" i="52"/>
  <c r="N51" i="52"/>
  <c r="N52" i="52"/>
  <c r="N53" i="52"/>
  <c r="O38" i="52"/>
  <c r="O39" i="52"/>
  <c r="O40" i="52"/>
  <c r="O41" i="52"/>
  <c r="O42" i="52"/>
  <c r="O43" i="52"/>
  <c r="O44" i="52"/>
  <c r="O45" i="52"/>
  <c r="O46" i="52"/>
  <c r="O47" i="52"/>
  <c r="O48" i="52"/>
  <c r="O49" i="52"/>
  <c r="O50" i="52"/>
  <c r="O51" i="52"/>
  <c r="O52" i="52"/>
  <c r="O53" i="52"/>
  <c r="P38" i="52"/>
  <c r="P39" i="52"/>
  <c r="P40" i="52"/>
  <c r="P41" i="52"/>
  <c r="P42" i="52"/>
  <c r="P43" i="52"/>
  <c r="P44" i="52"/>
  <c r="P45" i="52"/>
  <c r="P46" i="52"/>
  <c r="P47" i="52"/>
  <c r="P48" i="52"/>
  <c r="P49" i="52"/>
  <c r="P50" i="52"/>
  <c r="P51" i="52"/>
  <c r="P52" i="52"/>
  <c r="P53" i="52"/>
  <c r="Q38" i="52"/>
  <c r="Q39" i="52"/>
  <c r="Q40" i="52"/>
  <c r="Q41" i="52"/>
  <c r="Q42" i="52"/>
  <c r="Q43" i="52"/>
  <c r="Q44" i="52"/>
  <c r="Q45" i="52"/>
  <c r="Q46" i="52"/>
  <c r="Q47" i="52"/>
  <c r="Q48" i="52"/>
  <c r="Q49" i="52"/>
  <c r="Q50" i="52"/>
  <c r="Q51" i="52"/>
  <c r="Q52" i="52"/>
  <c r="Q53" i="52"/>
  <c r="R38" i="52"/>
  <c r="R39" i="52"/>
  <c r="R40" i="52"/>
  <c r="R41" i="52"/>
  <c r="R42" i="52"/>
  <c r="R43" i="52"/>
  <c r="R44" i="52"/>
  <c r="R45" i="52"/>
  <c r="R46" i="52"/>
  <c r="R47" i="52"/>
  <c r="R48" i="52"/>
  <c r="R49" i="52"/>
  <c r="R50" i="52"/>
  <c r="R51" i="52"/>
  <c r="R52" i="52"/>
  <c r="R53" i="52"/>
  <c r="S38" i="52"/>
  <c r="S39" i="52"/>
  <c r="S40" i="52"/>
  <c r="S41" i="52"/>
  <c r="S42" i="52"/>
  <c r="S43" i="52"/>
  <c r="S44" i="52"/>
  <c r="S45" i="52"/>
  <c r="S46" i="52"/>
  <c r="S47" i="52"/>
  <c r="S48" i="52"/>
  <c r="S49" i="52"/>
  <c r="S50" i="52"/>
  <c r="S51" i="52"/>
  <c r="S52" i="52"/>
  <c r="S53" i="52"/>
  <c r="T38" i="52"/>
  <c r="T39" i="52"/>
  <c r="T40" i="52"/>
  <c r="T41" i="52"/>
  <c r="T42" i="52"/>
  <c r="T43" i="52"/>
  <c r="T44" i="52"/>
  <c r="T45" i="52"/>
  <c r="T46" i="52"/>
  <c r="T47" i="52"/>
  <c r="T48" i="52"/>
  <c r="T49" i="52"/>
  <c r="T50" i="52"/>
  <c r="T51" i="52"/>
  <c r="T52" i="52"/>
  <c r="T53" i="52"/>
  <c r="U38" i="52"/>
  <c r="U39" i="52"/>
  <c r="U40" i="52"/>
  <c r="U41" i="52"/>
  <c r="U42" i="52"/>
  <c r="U43" i="52"/>
  <c r="U44" i="52"/>
  <c r="U45" i="52"/>
  <c r="U46" i="52"/>
  <c r="U47" i="52"/>
  <c r="U48" i="52"/>
  <c r="U49" i="52"/>
  <c r="U50" i="52"/>
  <c r="U51" i="52"/>
  <c r="U52" i="52"/>
  <c r="U53" i="52"/>
  <c r="V38" i="52"/>
  <c r="V39" i="52"/>
  <c r="V40" i="52"/>
  <c r="V41" i="52"/>
  <c r="V42" i="52"/>
  <c r="V43" i="52"/>
  <c r="V44" i="52"/>
  <c r="V45" i="52"/>
  <c r="V46" i="52"/>
  <c r="V47" i="52"/>
  <c r="V48" i="52"/>
  <c r="V49" i="52"/>
  <c r="V50" i="52"/>
  <c r="V51" i="52"/>
  <c r="V52" i="52"/>
  <c r="V53" i="52"/>
  <c r="W38" i="52"/>
  <c r="W39" i="52"/>
  <c r="W40" i="52"/>
  <c r="W41" i="52"/>
  <c r="W42" i="52"/>
  <c r="W43" i="52"/>
  <c r="W44" i="52"/>
  <c r="W45" i="52"/>
  <c r="W46" i="52"/>
  <c r="W47" i="52"/>
  <c r="W48" i="52"/>
  <c r="W49" i="52"/>
  <c r="W50" i="52"/>
  <c r="W51" i="52"/>
  <c r="W52" i="52"/>
  <c r="W53" i="52"/>
  <c r="X38" i="52"/>
  <c r="X39" i="52"/>
  <c r="X40" i="52"/>
  <c r="X41" i="52"/>
  <c r="X42" i="52"/>
  <c r="X43" i="52"/>
  <c r="X44" i="52"/>
  <c r="X45" i="52"/>
  <c r="X46" i="52"/>
  <c r="X47" i="52"/>
  <c r="X48" i="52"/>
  <c r="X49" i="52"/>
  <c r="X50" i="52"/>
  <c r="X51" i="52"/>
  <c r="X52" i="52"/>
  <c r="X53" i="52"/>
  <c r="B38" i="40"/>
  <c r="B39" i="40"/>
  <c r="B40" i="40"/>
  <c r="B41" i="40"/>
  <c r="B42" i="40"/>
  <c r="B43" i="40"/>
  <c r="B44" i="40"/>
  <c r="B45" i="40"/>
  <c r="B46" i="40"/>
  <c r="B47" i="40"/>
  <c r="B48" i="40"/>
  <c r="B49" i="40"/>
  <c r="B50" i="40"/>
  <c r="B51" i="40"/>
  <c r="B52" i="40"/>
  <c r="B53" i="40"/>
  <c r="C38" i="40"/>
  <c r="C39" i="40"/>
  <c r="C40" i="40"/>
  <c r="C41" i="40"/>
  <c r="C42" i="40"/>
  <c r="C43" i="40"/>
  <c r="C44" i="40"/>
  <c r="C45" i="40"/>
  <c r="C46" i="40"/>
  <c r="C47" i="40"/>
  <c r="C48" i="40"/>
  <c r="C49" i="40"/>
  <c r="C50" i="40"/>
  <c r="C51" i="40"/>
  <c r="C52" i="40"/>
  <c r="C53" i="40"/>
  <c r="D38" i="40"/>
  <c r="D39" i="40"/>
  <c r="D40" i="40"/>
  <c r="D41" i="40"/>
  <c r="D42" i="40"/>
  <c r="D43" i="40"/>
  <c r="D44" i="40"/>
  <c r="D45" i="40"/>
  <c r="D46" i="40"/>
  <c r="D47" i="40"/>
  <c r="D48" i="40"/>
  <c r="D49" i="40"/>
  <c r="D50" i="40"/>
  <c r="D51" i="40"/>
  <c r="D52" i="40"/>
  <c r="D53" i="40"/>
  <c r="E38" i="40"/>
  <c r="E39" i="40"/>
  <c r="E40" i="40"/>
  <c r="E41" i="40"/>
  <c r="E42" i="40"/>
  <c r="E43" i="40"/>
  <c r="E44" i="40"/>
  <c r="E45" i="40"/>
  <c r="E46" i="40"/>
  <c r="E47" i="40"/>
  <c r="E48" i="40"/>
  <c r="E49" i="40"/>
  <c r="E50" i="40"/>
  <c r="E51" i="40"/>
  <c r="E52" i="40"/>
  <c r="E53" i="40"/>
  <c r="F38" i="40"/>
  <c r="F39" i="40"/>
  <c r="F40" i="40"/>
  <c r="F41" i="40"/>
  <c r="F42" i="40"/>
  <c r="F43" i="40"/>
  <c r="F44" i="40"/>
  <c r="F45" i="40"/>
  <c r="F46" i="40"/>
  <c r="F47" i="40"/>
  <c r="F48" i="40"/>
  <c r="F49" i="40"/>
  <c r="F50" i="40"/>
  <c r="F51" i="40"/>
  <c r="F52" i="40"/>
  <c r="F53" i="40"/>
  <c r="G38" i="40"/>
  <c r="G39" i="40"/>
  <c r="G40" i="40"/>
  <c r="G41" i="40"/>
  <c r="G42" i="40"/>
  <c r="G43" i="40"/>
  <c r="G44" i="40"/>
  <c r="G45" i="40"/>
  <c r="G46" i="40"/>
  <c r="G47" i="40"/>
  <c r="G48" i="40"/>
  <c r="G49" i="40"/>
  <c r="G50" i="40"/>
  <c r="G51" i="40"/>
  <c r="G52" i="40"/>
  <c r="G53" i="40"/>
  <c r="H38" i="40"/>
  <c r="H39" i="40"/>
  <c r="H40" i="40"/>
  <c r="H41" i="40"/>
  <c r="H42" i="40"/>
  <c r="H43" i="40"/>
  <c r="H44" i="40"/>
  <c r="H45" i="40"/>
  <c r="H46" i="40"/>
  <c r="H47" i="40"/>
  <c r="H48" i="40"/>
  <c r="H49" i="40"/>
  <c r="H50" i="40"/>
  <c r="H51" i="40"/>
  <c r="H52" i="40"/>
  <c r="H53" i="40"/>
  <c r="I38" i="40"/>
  <c r="I39" i="40"/>
  <c r="I40" i="40"/>
  <c r="I41" i="40"/>
  <c r="I42" i="40"/>
  <c r="I43" i="40"/>
  <c r="I44" i="40"/>
  <c r="I45" i="40"/>
  <c r="I46" i="40"/>
  <c r="I47" i="40"/>
  <c r="I48" i="40"/>
  <c r="I49" i="40"/>
  <c r="I50" i="40"/>
  <c r="I51" i="40"/>
  <c r="I52" i="40"/>
  <c r="I53" i="40"/>
  <c r="J38" i="40"/>
  <c r="J39" i="40"/>
  <c r="J40" i="40"/>
  <c r="J41" i="40"/>
  <c r="J42" i="40"/>
  <c r="J43" i="40"/>
  <c r="J44" i="40"/>
  <c r="J45" i="40"/>
  <c r="J46" i="40"/>
  <c r="J47" i="40"/>
  <c r="J48" i="40"/>
  <c r="J49" i="40"/>
  <c r="J50" i="40"/>
  <c r="J51" i="40"/>
  <c r="J52" i="40"/>
  <c r="J53" i="40"/>
  <c r="K38" i="40"/>
  <c r="K39" i="40"/>
  <c r="K40" i="40"/>
  <c r="K41" i="40"/>
  <c r="K42" i="40"/>
  <c r="K43" i="40"/>
  <c r="K44" i="40"/>
  <c r="K45" i="40"/>
  <c r="K46" i="40"/>
  <c r="K47" i="40"/>
  <c r="K48" i="40"/>
  <c r="K49" i="40"/>
  <c r="K50" i="40"/>
  <c r="K51" i="40"/>
  <c r="K52" i="40"/>
  <c r="K53" i="40"/>
  <c r="L38" i="40"/>
  <c r="L39" i="40"/>
  <c r="L40" i="40"/>
  <c r="L41" i="40"/>
  <c r="L42" i="40"/>
  <c r="L43" i="40"/>
  <c r="L44" i="40"/>
  <c r="L45" i="40"/>
  <c r="L46" i="40"/>
  <c r="L47" i="40"/>
  <c r="L48" i="40"/>
  <c r="L49" i="40"/>
  <c r="L50" i="40"/>
  <c r="L51" i="40"/>
  <c r="L52" i="40"/>
  <c r="L53" i="40"/>
  <c r="M38" i="40"/>
  <c r="M39" i="40"/>
  <c r="M40" i="40"/>
  <c r="M41" i="40"/>
  <c r="M42" i="40"/>
  <c r="M43" i="40"/>
  <c r="M44" i="40"/>
  <c r="M45" i="40"/>
  <c r="M46" i="40"/>
  <c r="M47" i="40"/>
  <c r="M48" i="40"/>
  <c r="M49" i="40"/>
  <c r="M50" i="40"/>
  <c r="M51" i="40"/>
  <c r="M52" i="40"/>
  <c r="M53" i="40"/>
  <c r="N38" i="40"/>
  <c r="N39" i="40"/>
  <c r="N40" i="40"/>
  <c r="N41" i="40"/>
  <c r="N42" i="40"/>
  <c r="N43" i="40"/>
  <c r="N44" i="40"/>
  <c r="N45" i="40"/>
  <c r="N46" i="40"/>
  <c r="N47" i="40"/>
  <c r="N48" i="40"/>
  <c r="N49" i="40"/>
  <c r="N50" i="40"/>
  <c r="N51" i="40"/>
  <c r="N52" i="40"/>
  <c r="N53" i="40"/>
  <c r="O38" i="40"/>
  <c r="O39" i="40"/>
  <c r="O40" i="40"/>
  <c r="O41" i="40"/>
  <c r="O42" i="40"/>
  <c r="O43" i="40"/>
  <c r="O44" i="40"/>
  <c r="O45" i="40"/>
  <c r="O46" i="40"/>
  <c r="O47" i="40"/>
  <c r="O48" i="40"/>
  <c r="O49" i="40"/>
  <c r="O50" i="40"/>
  <c r="O51" i="40"/>
  <c r="O52" i="40"/>
  <c r="O53" i="40"/>
  <c r="P38" i="40"/>
  <c r="P39" i="40"/>
  <c r="P40" i="40"/>
  <c r="P41" i="40"/>
  <c r="P42" i="40"/>
  <c r="P43" i="40"/>
  <c r="P44" i="40"/>
  <c r="P45" i="40"/>
  <c r="P46" i="40"/>
  <c r="P47" i="40"/>
  <c r="P48" i="40"/>
  <c r="P49" i="40"/>
  <c r="P50" i="40"/>
  <c r="P51" i="40"/>
  <c r="P52" i="40"/>
  <c r="P53" i="40"/>
  <c r="Q38" i="40"/>
  <c r="Q39" i="40"/>
  <c r="Q40" i="40"/>
  <c r="Q41" i="40"/>
  <c r="Q42" i="40"/>
  <c r="Q43" i="40"/>
  <c r="Q44" i="40"/>
  <c r="Q45" i="40"/>
  <c r="Q46" i="40"/>
  <c r="Q47" i="40"/>
  <c r="Q48" i="40"/>
  <c r="Q49" i="40"/>
  <c r="Q50" i="40"/>
  <c r="Q51" i="40"/>
  <c r="Q52" i="40"/>
  <c r="Q53" i="40"/>
  <c r="R38" i="40"/>
  <c r="R39" i="40"/>
  <c r="R40" i="40"/>
  <c r="R41" i="40"/>
  <c r="R42" i="40"/>
  <c r="R43" i="40"/>
  <c r="R44" i="40"/>
  <c r="R45" i="40"/>
  <c r="R46" i="40"/>
  <c r="R47" i="40"/>
  <c r="R48" i="40"/>
  <c r="R49" i="40"/>
  <c r="R50" i="40"/>
  <c r="R51" i="40"/>
  <c r="R52" i="40"/>
  <c r="R53" i="40"/>
  <c r="S38" i="40"/>
  <c r="S39" i="40"/>
  <c r="S40" i="40"/>
  <c r="S41" i="40"/>
  <c r="S42" i="40"/>
  <c r="S43" i="40"/>
  <c r="S44" i="40"/>
  <c r="S45" i="40"/>
  <c r="S46" i="40"/>
  <c r="S47" i="40"/>
  <c r="S48" i="40"/>
  <c r="S49" i="40"/>
  <c r="S50" i="40"/>
  <c r="S51" i="40"/>
  <c r="S52" i="40"/>
  <c r="S53" i="40"/>
  <c r="T38" i="40"/>
  <c r="T39" i="40"/>
  <c r="T40" i="40"/>
  <c r="T41" i="40"/>
  <c r="T42" i="40"/>
  <c r="T43" i="40"/>
  <c r="T44" i="40"/>
  <c r="T45" i="40"/>
  <c r="T46" i="40"/>
  <c r="T47" i="40"/>
  <c r="T48" i="40"/>
  <c r="T49" i="40"/>
  <c r="T50" i="40"/>
  <c r="T51" i="40"/>
  <c r="T52" i="40"/>
  <c r="T53" i="40"/>
  <c r="U38" i="40"/>
  <c r="U39" i="40"/>
  <c r="U40" i="40"/>
  <c r="U41" i="40"/>
  <c r="U42" i="40"/>
  <c r="U43" i="40"/>
  <c r="U44" i="40"/>
  <c r="U45" i="40"/>
  <c r="U46" i="40"/>
  <c r="U47" i="40"/>
  <c r="U48" i="40"/>
  <c r="U49" i="40"/>
  <c r="U50" i="40"/>
  <c r="U51" i="40"/>
  <c r="U52" i="40"/>
  <c r="U53" i="40"/>
  <c r="V38" i="40"/>
  <c r="V39" i="40"/>
  <c r="V40" i="40"/>
  <c r="V41" i="40"/>
  <c r="V42" i="40"/>
  <c r="V43" i="40"/>
  <c r="V44" i="40"/>
  <c r="V45" i="40"/>
  <c r="V46" i="40"/>
  <c r="V47" i="40"/>
  <c r="V48" i="40"/>
  <c r="V49" i="40"/>
  <c r="V50" i="40"/>
  <c r="V51" i="40"/>
  <c r="V52" i="40"/>
  <c r="V53" i="40"/>
  <c r="W38" i="40"/>
  <c r="W39" i="40"/>
  <c r="W40" i="40"/>
  <c r="W41" i="40"/>
  <c r="W42" i="40"/>
  <c r="W43" i="40"/>
  <c r="W44" i="40"/>
  <c r="W45" i="40"/>
  <c r="W46" i="40"/>
  <c r="W47" i="40"/>
  <c r="W48" i="40"/>
  <c r="W49" i="40"/>
  <c r="W50" i="40"/>
  <c r="W51" i="40"/>
  <c r="W52" i="40"/>
  <c r="W53" i="40"/>
  <c r="X38" i="40"/>
  <c r="X39" i="40"/>
  <c r="X40" i="40"/>
  <c r="X41" i="40"/>
  <c r="X42" i="40"/>
  <c r="X43" i="40"/>
  <c r="X44" i="40"/>
  <c r="X45" i="40"/>
  <c r="X46" i="40"/>
  <c r="X47" i="40"/>
  <c r="X48" i="40"/>
  <c r="X49" i="40"/>
  <c r="X50" i="40"/>
  <c r="X51" i="40"/>
  <c r="X52" i="40"/>
  <c r="X53" i="40"/>
  <c r="B38" i="53"/>
  <c r="B39" i="53"/>
  <c r="B40" i="53"/>
  <c r="B41" i="53"/>
  <c r="B42" i="53"/>
  <c r="B43" i="53"/>
  <c r="B44" i="53"/>
  <c r="B45" i="53"/>
  <c r="B46" i="53"/>
  <c r="B47" i="53"/>
  <c r="B48" i="53"/>
  <c r="B49" i="53"/>
  <c r="B50" i="53"/>
  <c r="B51" i="53"/>
  <c r="B52" i="53"/>
  <c r="B53" i="53"/>
  <c r="C38" i="53"/>
  <c r="C39" i="53"/>
  <c r="C40" i="53"/>
  <c r="C41" i="53"/>
  <c r="C42" i="53"/>
  <c r="C43" i="53"/>
  <c r="C44" i="53"/>
  <c r="C45" i="53"/>
  <c r="C46" i="53"/>
  <c r="C47" i="53"/>
  <c r="C48" i="53"/>
  <c r="C49" i="53"/>
  <c r="C50" i="53"/>
  <c r="C51" i="53"/>
  <c r="C52" i="53"/>
  <c r="C53" i="53"/>
  <c r="D38" i="53"/>
  <c r="D39" i="53"/>
  <c r="D40" i="53"/>
  <c r="D41" i="53"/>
  <c r="D42" i="53"/>
  <c r="D43" i="53"/>
  <c r="D44" i="53"/>
  <c r="D45" i="53"/>
  <c r="D46" i="53"/>
  <c r="D47" i="53"/>
  <c r="D48" i="53"/>
  <c r="D49" i="53"/>
  <c r="D50" i="53"/>
  <c r="D51" i="53"/>
  <c r="D52" i="53"/>
  <c r="D53" i="53"/>
  <c r="E38" i="53"/>
  <c r="E39" i="53"/>
  <c r="E40" i="53"/>
  <c r="E41" i="53"/>
  <c r="E42" i="53"/>
  <c r="E43" i="53"/>
  <c r="E44" i="53"/>
  <c r="E45" i="53"/>
  <c r="E46" i="53"/>
  <c r="E47" i="53"/>
  <c r="E48" i="53"/>
  <c r="E49" i="53"/>
  <c r="E50" i="53"/>
  <c r="E51" i="53"/>
  <c r="E52" i="53"/>
  <c r="E53" i="53"/>
  <c r="F38" i="53"/>
  <c r="F39" i="53"/>
  <c r="F40" i="53"/>
  <c r="F41" i="53"/>
  <c r="F42" i="53"/>
  <c r="F43" i="53"/>
  <c r="F44" i="53"/>
  <c r="F45" i="53"/>
  <c r="F46" i="53"/>
  <c r="F47" i="53"/>
  <c r="F48" i="53"/>
  <c r="F49" i="53"/>
  <c r="F50" i="53"/>
  <c r="F51" i="53"/>
  <c r="F52" i="53"/>
  <c r="F53" i="53"/>
  <c r="G38" i="53"/>
  <c r="G39" i="53"/>
  <c r="G40" i="53"/>
  <c r="G41" i="53"/>
  <c r="G42" i="53"/>
  <c r="G43" i="53"/>
  <c r="G44" i="53"/>
  <c r="G45" i="53"/>
  <c r="G46" i="53"/>
  <c r="G47" i="53"/>
  <c r="G48" i="53"/>
  <c r="G49" i="53"/>
  <c r="G50" i="53"/>
  <c r="G51" i="53"/>
  <c r="G52" i="53"/>
  <c r="G53" i="53"/>
  <c r="H38" i="53"/>
  <c r="H39" i="53"/>
  <c r="H40" i="53"/>
  <c r="H41" i="53"/>
  <c r="H42" i="53"/>
  <c r="H43" i="53"/>
  <c r="H44" i="53"/>
  <c r="H45" i="53"/>
  <c r="H46" i="53"/>
  <c r="H47" i="53"/>
  <c r="H48" i="53"/>
  <c r="H49" i="53"/>
  <c r="H50" i="53"/>
  <c r="H51" i="53"/>
  <c r="H52" i="53"/>
  <c r="H53" i="53"/>
  <c r="I38" i="53"/>
  <c r="I39" i="53"/>
  <c r="I40" i="53"/>
  <c r="I41" i="53"/>
  <c r="I42" i="53"/>
  <c r="I43" i="53"/>
  <c r="I44" i="53"/>
  <c r="I45" i="53"/>
  <c r="I46" i="53"/>
  <c r="I47" i="53"/>
  <c r="I48" i="53"/>
  <c r="I49" i="53"/>
  <c r="I50" i="53"/>
  <c r="I51" i="53"/>
  <c r="I52" i="53"/>
  <c r="I53" i="53"/>
  <c r="J38" i="53"/>
  <c r="J39" i="53"/>
  <c r="J40" i="53"/>
  <c r="J41" i="53"/>
  <c r="J42" i="53"/>
  <c r="J43" i="53"/>
  <c r="J44" i="53"/>
  <c r="J45" i="53"/>
  <c r="J46" i="53"/>
  <c r="J47" i="53"/>
  <c r="J48" i="53"/>
  <c r="J49" i="53"/>
  <c r="J50" i="53"/>
  <c r="J51" i="53"/>
  <c r="J52" i="53"/>
  <c r="J53" i="53"/>
  <c r="K38" i="53"/>
  <c r="K39" i="53"/>
  <c r="K40" i="53"/>
  <c r="K41" i="53"/>
  <c r="K42" i="53"/>
  <c r="K43" i="53"/>
  <c r="K44" i="53"/>
  <c r="K45" i="53"/>
  <c r="K46" i="53"/>
  <c r="K47" i="53"/>
  <c r="K48" i="53"/>
  <c r="K49" i="53"/>
  <c r="K50" i="53"/>
  <c r="K51" i="53"/>
  <c r="K52" i="53"/>
  <c r="K53" i="53"/>
  <c r="L38" i="53"/>
  <c r="L39" i="53"/>
  <c r="L40" i="53"/>
  <c r="L41" i="53"/>
  <c r="L42" i="53"/>
  <c r="L43" i="53"/>
  <c r="L44" i="53"/>
  <c r="L45" i="53"/>
  <c r="L46" i="53"/>
  <c r="L47" i="53"/>
  <c r="L48" i="53"/>
  <c r="L49" i="53"/>
  <c r="L50" i="53"/>
  <c r="L51" i="53"/>
  <c r="L52" i="53"/>
  <c r="L53" i="53"/>
  <c r="M38" i="53"/>
  <c r="M39" i="53"/>
  <c r="M40" i="53"/>
  <c r="M41" i="53"/>
  <c r="M42" i="53"/>
  <c r="M43" i="53"/>
  <c r="M44" i="53"/>
  <c r="M45" i="53"/>
  <c r="M46" i="53"/>
  <c r="M47" i="53"/>
  <c r="M48" i="53"/>
  <c r="M49" i="53"/>
  <c r="M50" i="53"/>
  <c r="M51" i="53"/>
  <c r="M52" i="53"/>
  <c r="M53" i="53"/>
  <c r="N38" i="53"/>
  <c r="N39" i="53"/>
  <c r="N40" i="53"/>
  <c r="N41" i="53"/>
  <c r="N42" i="53"/>
  <c r="N43" i="53"/>
  <c r="N44" i="53"/>
  <c r="N45" i="53"/>
  <c r="N46" i="53"/>
  <c r="N47" i="53"/>
  <c r="N48" i="53"/>
  <c r="N49" i="53"/>
  <c r="N50" i="53"/>
  <c r="N51" i="53"/>
  <c r="N52" i="53"/>
  <c r="N53" i="53"/>
  <c r="O38" i="53"/>
  <c r="O39" i="53"/>
  <c r="O40" i="53"/>
  <c r="O41" i="53"/>
  <c r="O42" i="53"/>
  <c r="O43" i="53"/>
  <c r="O44" i="53"/>
  <c r="O45" i="53"/>
  <c r="O46" i="53"/>
  <c r="O47" i="53"/>
  <c r="O48" i="53"/>
  <c r="O49" i="53"/>
  <c r="O50" i="53"/>
  <c r="O51" i="53"/>
  <c r="O52" i="53"/>
  <c r="O53" i="53"/>
  <c r="P38" i="53"/>
  <c r="P39" i="53"/>
  <c r="P40" i="53"/>
  <c r="P41" i="53"/>
  <c r="P42" i="53"/>
  <c r="P43" i="53"/>
  <c r="P44" i="53"/>
  <c r="P45" i="53"/>
  <c r="P46" i="53"/>
  <c r="P47" i="53"/>
  <c r="P48" i="53"/>
  <c r="P49" i="53"/>
  <c r="P50" i="53"/>
  <c r="P51" i="53"/>
  <c r="P52" i="53"/>
  <c r="P53" i="53"/>
  <c r="Q38" i="53"/>
  <c r="Q39" i="53"/>
  <c r="Q40" i="53"/>
  <c r="Q41" i="53"/>
  <c r="Q42" i="53"/>
  <c r="Q43" i="53"/>
  <c r="Q44" i="53"/>
  <c r="Q45" i="53"/>
  <c r="Q46" i="53"/>
  <c r="Q47" i="53"/>
  <c r="Q48" i="53"/>
  <c r="Q49" i="53"/>
  <c r="Q50" i="53"/>
  <c r="Q51" i="53"/>
  <c r="Q52" i="53"/>
  <c r="Q53" i="53"/>
  <c r="R38" i="53"/>
  <c r="R39" i="53"/>
  <c r="R40" i="53"/>
  <c r="R41" i="53"/>
  <c r="R42" i="53"/>
  <c r="R43" i="53"/>
  <c r="R44" i="53"/>
  <c r="R45" i="53"/>
  <c r="R46" i="53"/>
  <c r="R47" i="53"/>
  <c r="R48" i="53"/>
  <c r="R49" i="53"/>
  <c r="R50" i="53"/>
  <c r="R51" i="53"/>
  <c r="R52" i="53"/>
  <c r="R53" i="53"/>
  <c r="S38" i="53"/>
  <c r="S39" i="53"/>
  <c r="S40" i="53"/>
  <c r="S41" i="53"/>
  <c r="S42" i="53"/>
  <c r="S43" i="53"/>
  <c r="S44" i="53"/>
  <c r="S45" i="53"/>
  <c r="S46" i="53"/>
  <c r="S47" i="53"/>
  <c r="S48" i="53"/>
  <c r="S49" i="53"/>
  <c r="S50" i="53"/>
  <c r="S51" i="53"/>
  <c r="S52" i="53"/>
  <c r="S53" i="53"/>
  <c r="T38" i="53"/>
  <c r="T39" i="53"/>
  <c r="T40" i="53"/>
  <c r="T41" i="53"/>
  <c r="T42" i="53"/>
  <c r="T43" i="53"/>
  <c r="T44" i="53"/>
  <c r="T45" i="53"/>
  <c r="T46" i="53"/>
  <c r="T47" i="53"/>
  <c r="T48" i="53"/>
  <c r="T49" i="53"/>
  <c r="T50" i="53"/>
  <c r="T51" i="53"/>
  <c r="T52" i="53"/>
  <c r="T53" i="53"/>
  <c r="U38" i="53"/>
  <c r="U39" i="53"/>
  <c r="U40" i="53"/>
  <c r="U41" i="53"/>
  <c r="U42" i="53"/>
  <c r="U43" i="53"/>
  <c r="U44" i="53"/>
  <c r="U45" i="53"/>
  <c r="U46" i="53"/>
  <c r="U47" i="53"/>
  <c r="U48" i="53"/>
  <c r="U49" i="53"/>
  <c r="U50" i="53"/>
  <c r="U51" i="53"/>
  <c r="U52" i="53"/>
  <c r="U53" i="53"/>
  <c r="V38" i="53"/>
  <c r="V39" i="53"/>
  <c r="V40" i="53"/>
  <c r="V41" i="53"/>
  <c r="V42" i="53"/>
  <c r="V43" i="53"/>
  <c r="V44" i="53"/>
  <c r="V45" i="53"/>
  <c r="V46" i="53"/>
  <c r="V47" i="53"/>
  <c r="V48" i="53"/>
  <c r="V49" i="53"/>
  <c r="V50" i="53"/>
  <c r="V51" i="53"/>
  <c r="V52" i="53"/>
  <c r="V53" i="53"/>
  <c r="W38" i="53"/>
  <c r="W39" i="53"/>
  <c r="W40" i="53"/>
  <c r="W41" i="53"/>
  <c r="W42" i="53"/>
  <c r="W43" i="53"/>
  <c r="W44" i="53"/>
  <c r="W45" i="53"/>
  <c r="W46" i="53"/>
  <c r="W47" i="53"/>
  <c r="W48" i="53"/>
  <c r="W49" i="53"/>
  <c r="W50" i="53"/>
  <c r="W51" i="53"/>
  <c r="W52" i="53"/>
  <c r="W53" i="53"/>
  <c r="X38" i="53"/>
  <c r="X39" i="53"/>
  <c r="X40" i="53"/>
  <c r="X41" i="53"/>
  <c r="X42" i="53"/>
  <c r="X43" i="53"/>
  <c r="X44" i="53"/>
  <c r="X45" i="53"/>
  <c r="X46" i="53"/>
  <c r="X47" i="53"/>
  <c r="X48" i="53"/>
  <c r="X49" i="53"/>
  <c r="X50" i="53"/>
  <c r="X51" i="53"/>
  <c r="X52" i="53"/>
  <c r="X53" i="53"/>
  <c r="B38" i="54"/>
  <c r="B39" i="54"/>
  <c r="B40" i="54"/>
  <c r="B41" i="54"/>
  <c r="B42" i="54"/>
  <c r="B43" i="54"/>
  <c r="B44" i="54"/>
  <c r="B45" i="54"/>
  <c r="B46" i="54"/>
  <c r="B47" i="54"/>
  <c r="B48" i="54"/>
  <c r="B49" i="54"/>
  <c r="B50" i="54"/>
  <c r="B51" i="54"/>
  <c r="B52" i="54"/>
  <c r="B53" i="54"/>
  <c r="C38" i="54"/>
  <c r="C39" i="54"/>
  <c r="C40" i="54"/>
  <c r="C41" i="54"/>
  <c r="C42" i="54"/>
  <c r="C43" i="54"/>
  <c r="C44" i="54"/>
  <c r="C45" i="54"/>
  <c r="C46" i="54"/>
  <c r="C47" i="54"/>
  <c r="C48" i="54"/>
  <c r="C49" i="54"/>
  <c r="C50" i="54"/>
  <c r="C51" i="54"/>
  <c r="C52" i="54"/>
  <c r="C53" i="54"/>
  <c r="D38" i="54"/>
  <c r="D39" i="54"/>
  <c r="D40" i="54"/>
  <c r="D41" i="54"/>
  <c r="D42" i="54"/>
  <c r="D43" i="54"/>
  <c r="D44" i="54"/>
  <c r="D45" i="54"/>
  <c r="D46" i="54"/>
  <c r="D47" i="54"/>
  <c r="D48" i="54"/>
  <c r="D49" i="54"/>
  <c r="D50" i="54"/>
  <c r="D51" i="54"/>
  <c r="D52" i="54"/>
  <c r="D53" i="54"/>
  <c r="E38" i="54"/>
  <c r="E39" i="54"/>
  <c r="E40" i="54"/>
  <c r="E41" i="54"/>
  <c r="E42" i="54"/>
  <c r="E43" i="54"/>
  <c r="E44" i="54"/>
  <c r="E45" i="54"/>
  <c r="E46" i="54"/>
  <c r="E47" i="54"/>
  <c r="E48" i="54"/>
  <c r="E49" i="54"/>
  <c r="E50" i="54"/>
  <c r="E51" i="54"/>
  <c r="E52" i="54"/>
  <c r="E53" i="54"/>
  <c r="F38" i="54"/>
  <c r="F39" i="54"/>
  <c r="F40" i="54"/>
  <c r="F41" i="54"/>
  <c r="F42" i="54"/>
  <c r="F43" i="54"/>
  <c r="F44" i="54"/>
  <c r="F45" i="54"/>
  <c r="F46" i="54"/>
  <c r="F47" i="54"/>
  <c r="F48" i="54"/>
  <c r="F49" i="54"/>
  <c r="F50" i="54"/>
  <c r="F51" i="54"/>
  <c r="F52" i="54"/>
  <c r="F53" i="54"/>
  <c r="G38" i="54"/>
  <c r="G39" i="54"/>
  <c r="G40" i="54"/>
  <c r="G41" i="54"/>
  <c r="G42" i="54"/>
  <c r="G43" i="54"/>
  <c r="G44" i="54"/>
  <c r="G45" i="54"/>
  <c r="G46" i="54"/>
  <c r="G47" i="54"/>
  <c r="G48" i="54"/>
  <c r="G49" i="54"/>
  <c r="G50" i="54"/>
  <c r="G51" i="54"/>
  <c r="G52" i="54"/>
  <c r="G53" i="54"/>
  <c r="H38" i="54"/>
  <c r="H39" i="54"/>
  <c r="H40" i="54"/>
  <c r="H41" i="54"/>
  <c r="H42" i="54"/>
  <c r="H43" i="54"/>
  <c r="H44" i="54"/>
  <c r="H45" i="54"/>
  <c r="H46" i="54"/>
  <c r="H47" i="54"/>
  <c r="H48" i="54"/>
  <c r="H49" i="54"/>
  <c r="H50" i="54"/>
  <c r="H51" i="54"/>
  <c r="H52" i="54"/>
  <c r="H53" i="54"/>
  <c r="I38" i="54"/>
  <c r="I39" i="54"/>
  <c r="I40" i="54"/>
  <c r="I41" i="54"/>
  <c r="I42" i="54"/>
  <c r="I43" i="54"/>
  <c r="I44" i="54"/>
  <c r="I45" i="54"/>
  <c r="I46" i="54"/>
  <c r="I47" i="54"/>
  <c r="I48" i="54"/>
  <c r="I49" i="54"/>
  <c r="I50" i="54"/>
  <c r="I51" i="54"/>
  <c r="I52" i="54"/>
  <c r="I53" i="54"/>
  <c r="J38" i="54"/>
  <c r="J39" i="54"/>
  <c r="J40" i="54"/>
  <c r="J41" i="54"/>
  <c r="J42" i="54"/>
  <c r="J43" i="54"/>
  <c r="J44" i="54"/>
  <c r="J45" i="54"/>
  <c r="J46" i="54"/>
  <c r="J47" i="54"/>
  <c r="J48" i="54"/>
  <c r="J49" i="54"/>
  <c r="J50" i="54"/>
  <c r="J51" i="54"/>
  <c r="J52" i="54"/>
  <c r="J53" i="54"/>
  <c r="K38" i="54"/>
  <c r="K39" i="54"/>
  <c r="K40" i="54"/>
  <c r="K41" i="54"/>
  <c r="K42" i="54"/>
  <c r="K43" i="54"/>
  <c r="K44" i="54"/>
  <c r="K45" i="54"/>
  <c r="K46" i="54"/>
  <c r="K47" i="54"/>
  <c r="K48" i="54"/>
  <c r="K49" i="54"/>
  <c r="K50" i="54"/>
  <c r="K51" i="54"/>
  <c r="K52" i="54"/>
  <c r="K53" i="54"/>
  <c r="L38" i="54"/>
  <c r="L39" i="54"/>
  <c r="L40" i="54"/>
  <c r="L41" i="54"/>
  <c r="L42" i="54"/>
  <c r="L43" i="54"/>
  <c r="L44" i="54"/>
  <c r="L45" i="54"/>
  <c r="L46" i="54"/>
  <c r="L47" i="54"/>
  <c r="L48" i="54"/>
  <c r="L49" i="54"/>
  <c r="L50" i="54"/>
  <c r="L51" i="54"/>
  <c r="L52" i="54"/>
  <c r="L53" i="54"/>
  <c r="M38" i="54"/>
  <c r="M39" i="54"/>
  <c r="M40" i="54"/>
  <c r="M41" i="54"/>
  <c r="M42" i="54"/>
  <c r="M43" i="54"/>
  <c r="M44" i="54"/>
  <c r="M45" i="54"/>
  <c r="M46" i="54"/>
  <c r="M47" i="54"/>
  <c r="M48" i="54"/>
  <c r="M49" i="54"/>
  <c r="M50" i="54"/>
  <c r="M51" i="54"/>
  <c r="M52" i="54"/>
  <c r="M53" i="54"/>
  <c r="N38" i="54"/>
  <c r="N39" i="54"/>
  <c r="N40" i="54"/>
  <c r="N41" i="54"/>
  <c r="N42" i="54"/>
  <c r="N43" i="54"/>
  <c r="N44" i="54"/>
  <c r="N45" i="54"/>
  <c r="N46" i="54"/>
  <c r="N47" i="54"/>
  <c r="N48" i="54"/>
  <c r="N49" i="54"/>
  <c r="N50" i="54"/>
  <c r="N51" i="54"/>
  <c r="N52" i="54"/>
  <c r="N53" i="54"/>
  <c r="O38" i="54"/>
  <c r="O39" i="54"/>
  <c r="O40" i="54"/>
  <c r="O41" i="54"/>
  <c r="O42" i="54"/>
  <c r="O43" i="54"/>
  <c r="O44" i="54"/>
  <c r="O45" i="54"/>
  <c r="O46" i="54"/>
  <c r="O47" i="54"/>
  <c r="O48" i="54"/>
  <c r="O49" i="54"/>
  <c r="O50" i="54"/>
  <c r="O51" i="54"/>
  <c r="O52" i="54"/>
  <c r="O53" i="54"/>
  <c r="P38" i="54"/>
  <c r="P39" i="54"/>
  <c r="P40" i="54"/>
  <c r="P41" i="54"/>
  <c r="P42" i="54"/>
  <c r="P43" i="54"/>
  <c r="P44" i="54"/>
  <c r="P45" i="54"/>
  <c r="P46" i="54"/>
  <c r="P47" i="54"/>
  <c r="P48" i="54"/>
  <c r="P49" i="54"/>
  <c r="P50" i="54"/>
  <c r="P51" i="54"/>
  <c r="P52" i="54"/>
  <c r="P53" i="54"/>
  <c r="Q38" i="54"/>
  <c r="Q39" i="54"/>
  <c r="Q40" i="54"/>
  <c r="Q41" i="54"/>
  <c r="Q42" i="54"/>
  <c r="Q43" i="54"/>
  <c r="Q44" i="54"/>
  <c r="Q45" i="54"/>
  <c r="Q46" i="54"/>
  <c r="Q47" i="54"/>
  <c r="Q48" i="54"/>
  <c r="Q49" i="54"/>
  <c r="Q50" i="54"/>
  <c r="Q51" i="54"/>
  <c r="Q52" i="54"/>
  <c r="Q53" i="54"/>
  <c r="R38" i="54"/>
  <c r="R39" i="54"/>
  <c r="R40" i="54"/>
  <c r="R41" i="54"/>
  <c r="R42" i="54"/>
  <c r="R43" i="54"/>
  <c r="R44" i="54"/>
  <c r="R45" i="54"/>
  <c r="R46" i="54"/>
  <c r="R47" i="54"/>
  <c r="R48" i="54"/>
  <c r="R49" i="54"/>
  <c r="R50" i="54"/>
  <c r="R51" i="54"/>
  <c r="R52" i="54"/>
  <c r="R53" i="54"/>
  <c r="S38" i="54"/>
  <c r="S39" i="54"/>
  <c r="S40" i="54"/>
  <c r="S41" i="54"/>
  <c r="S42" i="54"/>
  <c r="S43" i="54"/>
  <c r="S44" i="54"/>
  <c r="S45" i="54"/>
  <c r="S46" i="54"/>
  <c r="S47" i="54"/>
  <c r="S48" i="54"/>
  <c r="S49" i="54"/>
  <c r="S50" i="54"/>
  <c r="S51" i="54"/>
  <c r="S52" i="54"/>
  <c r="S53" i="54"/>
  <c r="T38" i="54"/>
  <c r="T39" i="54"/>
  <c r="T40" i="54"/>
  <c r="T41" i="54"/>
  <c r="T42" i="54"/>
  <c r="T43" i="54"/>
  <c r="T44" i="54"/>
  <c r="T45" i="54"/>
  <c r="T46" i="54"/>
  <c r="T47" i="54"/>
  <c r="T48" i="54"/>
  <c r="T49" i="54"/>
  <c r="T50" i="54"/>
  <c r="T51" i="54"/>
  <c r="T52" i="54"/>
  <c r="T53" i="54"/>
  <c r="U38" i="54"/>
  <c r="U39" i="54"/>
  <c r="U40" i="54"/>
  <c r="U41" i="54"/>
  <c r="U42" i="54"/>
  <c r="U43" i="54"/>
  <c r="U44" i="54"/>
  <c r="U45" i="54"/>
  <c r="U46" i="54"/>
  <c r="U47" i="54"/>
  <c r="U48" i="54"/>
  <c r="U49" i="54"/>
  <c r="U50" i="54"/>
  <c r="U51" i="54"/>
  <c r="U52" i="54"/>
  <c r="U53" i="54"/>
  <c r="V38" i="54"/>
  <c r="V39" i="54"/>
  <c r="V40" i="54"/>
  <c r="V41" i="54"/>
  <c r="V42" i="54"/>
  <c r="V43" i="54"/>
  <c r="V44" i="54"/>
  <c r="V45" i="54"/>
  <c r="V46" i="54"/>
  <c r="V47" i="54"/>
  <c r="V48" i="54"/>
  <c r="V49" i="54"/>
  <c r="V50" i="54"/>
  <c r="V51" i="54"/>
  <c r="V52" i="54"/>
  <c r="V53" i="54"/>
  <c r="W38" i="54"/>
  <c r="W39" i="54"/>
  <c r="W40" i="54"/>
  <c r="W41" i="54"/>
  <c r="W42" i="54"/>
  <c r="W43" i="54"/>
  <c r="W44" i="54"/>
  <c r="W45" i="54"/>
  <c r="W46" i="54"/>
  <c r="W47" i="54"/>
  <c r="W48" i="54"/>
  <c r="W49" i="54"/>
  <c r="W50" i="54"/>
  <c r="W51" i="54"/>
  <c r="W52" i="54"/>
  <c r="W53" i="54"/>
  <c r="X38" i="54"/>
  <c r="X39" i="54"/>
  <c r="X40" i="54"/>
  <c r="X41" i="54"/>
  <c r="X42" i="54"/>
  <c r="X43" i="54"/>
  <c r="X44" i="54"/>
  <c r="X45" i="54"/>
  <c r="X46" i="54"/>
  <c r="X47" i="54"/>
  <c r="X48" i="54"/>
  <c r="X49" i="54"/>
  <c r="X50" i="54"/>
  <c r="X51" i="54"/>
  <c r="X52" i="54"/>
  <c r="X53" i="54"/>
  <c r="B38" i="55"/>
  <c r="B39" i="55"/>
  <c r="B40" i="55"/>
  <c r="B41" i="55"/>
  <c r="B42" i="55"/>
  <c r="B43" i="55"/>
  <c r="B44" i="55"/>
  <c r="B45" i="55"/>
  <c r="B46" i="55"/>
  <c r="B47" i="55"/>
  <c r="B48" i="55"/>
  <c r="B49" i="55"/>
  <c r="B50" i="55"/>
  <c r="B51" i="55"/>
  <c r="B52" i="55"/>
  <c r="B53" i="55"/>
  <c r="C38" i="55"/>
  <c r="C39" i="55"/>
  <c r="C40" i="55"/>
  <c r="C41" i="55"/>
  <c r="C42" i="55"/>
  <c r="C43" i="55"/>
  <c r="C44" i="55"/>
  <c r="C45" i="55"/>
  <c r="C46" i="55"/>
  <c r="C47" i="55"/>
  <c r="C48" i="55"/>
  <c r="C49" i="55"/>
  <c r="C50" i="55"/>
  <c r="C51" i="55"/>
  <c r="C52" i="55"/>
  <c r="C53" i="55"/>
  <c r="D38" i="55"/>
  <c r="D39" i="55"/>
  <c r="D40" i="55"/>
  <c r="D41" i="55"/>
  <c r="D42" i="55"/>
  <c r="D43" i="55"/>
  <c r="D44" i="55"/>
  <c r="D45" i="55"/>
  <c r="D46" i="55"/>
  <c r="D47" i="55"/>
  <c r="D48" i="55"/>
  <c r="D49" i="55"/>
  <c r="D50" i="55"/>
  <c r="D51" i="55"/>
  <c r="D52" i="55"/>
  <c r="D53" i="55"/>
  <c r="E38" i="55"/>
  <c r="E39" i="55"/>
  <c r="E40" i="55"/>
  <c r="E41" i="55"/>
  <c r="E42" i="55"/>
  <c r="E43" i="55"/>
  <c r="E44" i="55"/>
  <c r="E45" i="55"/>
  <c r="E46" i="55"/>
  <c r="E47" i="55"/>
  <c r="E48" i="55"/>
  <c r="E49" i="55"/>
  <c r="E50" i="55"/>
  <c r="E51" i="55"/>
  <c r="E52" i="55"/>
  <c r="E53" i="55"/>
  <c r="F38" i="55"/>
  <c r="F39" i="55"/>
  <c r="F40" i="55"/>
  <c r="F41" i="55"/>
  <c r="F42" i="55"/>
  <c r="F43" i="55"/>
  <c r="F44" i="55"/>
  <c r="F45" i="55"/>
  <c r="F46" i="55"/>
  <c r="F47" i="55"/>
  <c r="F48" i="55"/>
  <c r="F49" i="55"/>
  <c r="F50" i="55"/>
  <c r="F51" i="55"/>
  <c r="F52" i="55"/>
  <c r="F53" i="55"/>
  <c r="G38" i="55"/>
  <c r="G39" i="55"/>
  <c r="G40" i="55"/>
  <c r="G41" i="55"/>
  <c r="G42" i="55"/>
  <c r="G43" i="55"/>
  <c r="G44" i="55"/>
  <c r="G45" i="55"/>
  <c r="G46" i="55"/>
  <c r="G47" i="55"/>
  <c r="G48" i="55"/>
  <c r="G49" i="55"/>
  <c r="G50" i="55"/>
  <c r="G51" i="55"/>
  <c r="G52" i="55"/>
  <c r="G53" i="55"/>
  <c r="H38" i="55"/>
  <c r="H39" i="55"/>
  <c r="H40" i="55"/>
  <c r="H41" i="55"/>
  <c r="H42" i="55"/>
  <c r="H43" i="55"/>
  <c r="H44" i="55"/>
  <c r="H45" i="55"/>
  <c r="H46" i="55"/>
  <c r="H47" i="55"/>
  <c r="H48" i="55"/>
  <c r="H49" i="55"/>
  <c r="H50" i="55"/>
  <c r="H51" i="55"/>
  <c r="H52" i="55"/>
  <c r="H53" i="55"/>
  <c r="I38" i="55"/>
  <c r="I39" i="55"/>
  <c r="I40" i="55"/>
  <c r="I41" i="55"/>
  <c r="I42" i="55"/>
  <c r="I43" i="55"/>
  <c r="I44" i="55"/>
  <c r="I45" i="55"/>
  <c r="I46" i="55"/>
  <c r="I47" i="55"/>
  <c r="I48" i="55"/>
  <c r="I49" i="55"/>
  <c r="I50" i="55"/>
  <c r="I51" i="55"/>
  <c r="I52" i="55"/>
  <c r="I53" i="55"/>
  <c r="J38" i="55"/>
  <c r="J39" i="55"/>
  <c r="J40" i="55"/>
  <c r="J41" i="55"/>
  <c r="J42" i="55"/>
  <c r="J43" i="55"/>
  <c r="J44" i="55"/>
  <c r="J45" i="55"/>
  <c r="J46" i="55"/>
  <c r="J47" i="55"/>
  <c r="J48" i="55"/>
  <c r="J49" i="55"/>
  <c r="J50" i="55"/>
  <c r="J51" i="55"/>
  <c r="J52" i="55"/>
  <c r="J53" i="55"/>
  <c r="K38" i="55"/>
  <c r="K39" i="55"/>
  <c r="K40" i="55"/>
  <c r="K41" i="55"/>
  <c r="K42" i="55"/>
  <c r="K43" i="55"/>
  <c r="K44" i="55"/>
  <c r="K45" i="55"/>
  <c r="K46" i="55"/>
  <c r="K47" i="55"/>
  <c r="K48" i="55"/>
  <c r="K49" i="55"/>
  <c r="K50" i="55"/>
  <c r="K51" i="55"/>
  <c r="K52" i="55"/>
  <c r="K53" i="55"/>
  <c r="L38" i="55"/>
  <c r="L39" i="55"/>
  <c r="L40" i="55"/>
  <c r="L41" i="55"/>
  <c r="L42" i="55"/>
  <c r="L43" i="55"/>
  <c r="L44" i="55"/>
  <c r="L45" i="55"/>
  <c r="L46" i="55"/>
  <c r="L47" i="55"/>
  <c r="L48" i="55"/>
  <c r="L49" i="55"/>
  <c r="L50" i="55"/>
  <c r="L51" i="55"/>
  <c r="L52" i="55"/>
  <c r="L53" i="55"/>
  <c r="M38" i="55"/>
  <c r="M39" i="55"/>
  <c r="M40" i="55"/>
  <c r="M41" i="55"/>
  <c r="M42" i="55"/>
  <c r="M43" i="55"/>
  <c r="M44" i="55"/>
  <c r="M45" i="55"/>
  <c r="M46" i="55"/>
  <c r="M47" i="55"/>
  <c r="M48" i="55"/>
  <c r="M49" i="55"/>
  <c r="M50" i="55"/>
  <c r="M51" i="55"/>
  <c r="M52" i="55"/>
  <c r="M53" i="55"/>
  <c r="N38" i="55"/>
  <c r="N39" i="55"/>
  <c r="N40" i="55"/>
  <c r="N41" i="55"/>
  <c r="N42" i="55"/>
  <c r="N43" i="55"/>
  <c r="N44" i="55"/>
  <c r="N45" i="55"/>
  <c r="N46" i="55"/>
  <c r="N47" i="55"/>
  <c r="N48" i="55"/>
  <c r="N49" i="55"/>
  <c r="N50" i="55"/>
  <c r="N51" i="55"/>
  <c r="N52" i="55"/>
  <c r="N53" i="55"/>
  <c r="O38" i="55"/>
  <c r="O39" i="55"/>
  <c r="O40" i="55"/>
  <c r="O41" i="55"/>
  <c r="O42" i="55"/>
  <c r="O43" i="55"/>
  <c r="O44" i="55"/>
  <c r="O45" i="55"/>
  <c r="O46" i="55"/>
  <c r="O47" i="55"/>
  <c r="O48" i="55"/>
  <c r="O49" i="55"/>
  <c r="O50" i="55"/>
  <c r="O51" i="55"/>
  <c r="O52" i="55"/>
  <c r="O53" i="55"/>
  <c r="P38" i="55"/>
  <c r="P39" i="55"/>
  <c r="P40" i="55"/>
  <c r="P41" i="55"/>
  <c r="P42" i="55"/>
  <c r="P43" i="55"/>
  <c r="P44" i="55"/>
  <c r="P45" i="55"/>
  <c r="P46" i="55"/>
  <c r="P47" i="55"/>
  <c r="P48" i="55"/>
  <c r="P49" i="55"/>
  <c r="P50" i="55"/>
  <c r="P51" i="55"/>
  <c r="P52" i="55"/>
  <c r="P53" i="55"/>
  <c r="Q38" i="55"/>
  <c r="Q39" i="55"/>
  <c r="Q40" i="55"/>
  <c r="Q41" i="55"/>
  <c r="Q42" i="55"/>
  <c r="Q43" i="55"/>
  <c r="Q44" i="55"/>
  <c r="Q45" i="55"/>
  <c r="Q46" i="55"/>
  <c r="Q47" i="55"/>
  <c r="Q48" i="55"/>
  <c r="Q49" i="55"/>
  <c r="Q50" i="55"/>
  <c r="Q51" i="55"/>
  <c r="Q52" i="55"/>
  <c r="Q53" i="55"/>
  <c r="R38" i="55"/>
  <c r="R39" i="55"/>
  <c r="R40" i="55"/>
  <c r="R41" i="55"/>
  <c r="R42" i="55"/>
  <c r="R43" i="55"/>
  <c r="R44" i="55"/>
  <c r="R45" i="55"/>
  <c r="R46" i="55"/>
  <c r="R47" i="55"/>
  <c r="R48" i="55"/>
  <c r="R49" i="55"/>
  <c r="R50" i="55"/>
  <c r="R51" i="55"/>
  <c r="R52" i="55"/>
  <c r="R53" i="55"/>
  <c r="S38" i="55"/>
  <c r="S39" i="55"/>
  <c r="S40" i="55"/>
  <c r="S41" i="55"/>
  <c r="S42" i="55"/>
  <c r="S43" i="55"/>
  <c r="S44" i="55"/>
  <c r="S45" i="55"/>
  <c r="S46" i="55"/>
  <c r="S47" i="55"/>
  <c r="S48" i="55"/>
  <c r="S49" i="55"/>
  <c r="S50" i="55"/>
  <c r="S51" i="55"/>
  <c r="S52" i="55"/>
  <c r="S53" i="55"/>
  <c r="T38" i="55"/>
  <c r="T39" i="55"/>
  <c r="T40" i="55"/>
  <c r="T41" i="55"/>
  <c r="T42" i="55"/>
  <c r="T43" i="55"/>
  <c r="T44" i="55"/>
  <c r="T45" i="55"/>
  <c r="T46" i="55"/>
  <c r="T47" i="55"/>
  <c r="T48" i="55"/>
  <c r="T49" i="55"/>
  <c r="T50" i="55"/>
  <c r="T51" i="55"/>
  <c r="T52" i="55"/>
  <c r="T53" i="55"/>
  <c r="U38" i="55"/>
  <c r="U39" i="55"/>
  <c r="U40" i="55"/>
  <c r="U41" i="55"/>
  <c r="U42" i="55"/>
  <c r="U43" i="55"/>
  <c r="U44" i="55"/>
  <c r="U45" i="55"/>
  <c r="U46" i="55"/>
  <c r="U47" i="55"/>
  <c r="U48" i="55"/>
  <c r="U49" i="55"/>
  <c r="U50" i="55"/>
  <c r="U51" i="55"/>
  <c r="U52" i="55"/>
  <c r="U53" i="55"/>
  <c r="V38" i="55"/>
  <c r="V39" i="55"/>
  <c r="V40" i="55"/>
  <c r="V41" i="55"/>
  <c r="V42" i="55"/>
  <c r="V43" i="55"/>
  <c r="V44" i="55"/>
  <c r="V45" i="55"/>
  <c r="V46" i="55"/>
  <c r="V47" i="55"/>
  <c r="V48" i="55"/>
  <c r="V49" i="55"/>
  <c r="V50" i="55"/>
  <c r="V51" i="55"/>
  <c r="V52" i="55"/>
  <c r="V53" i="55"/>
  <c r="W38" i="55"/>
  <c r="W39" i="55"/>
  <c r="W40" i="55"/>
  <c r="W41" i="55"/>
  <c r="W42" i="55"/>
  <c r="W43" i="55"/>
  <c r="W44" i="55"/>
  <c r="W45" i="55"/>
  <c r="W46" i="55"/>
  <c r="W47" i="55"/>
  <c r="W48" i="55"/>
  <c r="W49" i="55"/>
  <c r="W50" i="55"/>
  <c r="W51" i="55"/>
  <c r="W52" i="55"/>
  <c r="W53" i="55"/>
  <c r="X38" i="55"/>
  <c r="X39" i="55"/>
  <c r="X40" i="55"/>
  <c r="X41" i="55"/>
  <c r="X42" i="55"/>
  <c r="X43" i="55"/>
  <c r="X44" i="55"/>
  <c r="X45" i="55"/>
  <c r="X46" i="55"/>
  <c r="X47" i="55"/>
  <c r="X48" i="55"/>
  <c r="X49" i="55"/>
  <c r="X50" i="55"/>
  <c r="X51" i="55"/>
  <c r="X52" i="55"/>
  <c r="X53" i="55"/>
  <c r="B38" i="56"/>
  <c r="B39" i="56"/>
  <c r="B40" i="56"/>
  <c r="B41" i="56"/>
  <c r="B42" i="56"/>
  <c r="B43" i="56"/>
  <c r="B44" i="56"/>
  <c r="B45" i="56"/>
  <c r="B46" i="56"/>
  <c r="B47" i="56"/>
  <c r="B48" i="56"/>
  <c r="B49" i="56"/>
  <c r="B50" i="56"/>
  <c r="B51" i="56"/>
  <c r="B52" i="56"/>
  <c r="B53" i="56"/>
  <c r="C38" i="56"/>
  <c r="C39" i="56"/>
  <c r="C40" i="56"/>
  <c r="C41" i="56"/>
  <c r="C42" i="56"/>
  <c r="C43" i="56"/>
  <c r="C44" i="56"/>
  <c r="C45" i="56"/>
  <c r="C46" i="56"/>
  <c r="C47" i="56"/>
  <c r="C48" i="56"/>
  <c r="C49" i="56"/>
  <c r="C50" i="56"/>
  <c r="C51" i="56"/>
  <c r="C52" i="56"/>
  <c r="C53" i="56"/>
  <c r="D38" i="56"/>
  <c r="D39" i="56"/>
  <c r="D40" i="56"/>
  <c r="D41" i="56"/>
  <c r="D42" i="56"/>
  <c r="D43" i="56"/>
  <c r="D44" i="56"/>
  <c r="D45" i="56"/>
  <c r="D46" i="56"/>
  <c r="D47" i="56"/>
  <c r="D48" i="56"/>
  <c r="D49" i="56"/>
  <c r="D50" i="56"/>
  <c r="D51" i="56"/>
  <c r="D52" i="56"/>
  <c r="D53" i="56"/>
  <c r="E38" i="56"/>
  <c r="E39" i="56"/>
  <c r="E40" i="56"/>
  <c r="E41" i="56"/>
  <c r="E42" i="56"/>
  <c r="E43" i="56"/>
  <c r="E44" i="56"/>
  <c r="E45" i="56"/>
  <c r="E46" i="56"/>
  <c r="E47" i="56"/>
  <c r="E48" i="56"/>
  <c r="E49" i="56"/>
  <c r="E50" i="56"/>
  <c r="E51" i="56"/>
  <c r="E52" i="56"/>
  <c r="E53" i="56"/>
  <c r="F38" i="56"/>
  <c r="F39" i="56"/>
  <c r="F40" i="56"/>
  <c r="F41" i="56"/>
  <c r="F42" i="56"/>
  <c r="F43" i="56"/>
  <c r="F44" i="56"/>
  <c r="F45" i="56"/>
  <c r="F46" i="56"/>
  <c r="F47" i="56"/>
  <c r="F48" i="56"/>
  <c r="F49" i="56"/>
  <c r="F50" i="56"/>
  <c r="F51" i="56"/>
  <c r="F52" i="56"/>
  <c r="F53" i="56"/>
  <c r="G38" i="56"/>
  <c r="G39" i="56"/>
  <c r="G40" i="56"/>
  <c r="G41" i="56"/>
  <c r="G42" i="56"/>
  <c r="G43" i="56"/>
  <c r="G44" i="56"/>
  <c r="G45" i="56"/>
  <c r="G46" i="56"/>
  <c r="G47" i="56"/>
  <c r="G48" i="56"/>
  <c r="G49" i="56"/>
  <c r="G50" i="56"/>
  <c r="G51" i="56"/>
  <c r="G52" i="56"/>
  <c r="G53" i="56"/>
  <c r="H38" i="56"/>
  <c r="H39" i="56"/>
  <c r="H40" i="56"/>
  <c r="H41" i="56"/>
  <c r="H42" i="56"/>
  <c r="H43" i="56"/>
  <c r="H44" i="56"/>
  <c r="H45" i="56"/>
  <c r="H46" i="56"/>
  <c r="H47" i="56"/>
  <c r="H48" i="56"/>
  <c r="H49" i="56"/>
  <c r="H50" i="56"/>
  <c r="H51" i="56"/>
  <c r="H52" i="56"/>
  <c r="H53" i="56"/>
  <c r="I38" i="56"/>
  <c r="I39" i="56"/>
  <c r="I40" i="56"/>
  <c r="I41" i="56"/>
  <c r="I42" i="56"/>
  <c r="I43" i="56"/>
  <c r="I44" i="56"/>
  <c r="I45" i="56"/>
  <c r="I46" i="56"/>
  <c r="I47" i="56"/>
  <c r="I48" i="56"/>
  <c r="I49" i="56"/>
  <c r="I50" i="56"/>
  <c r="I51" i="56"/>
  <c r="I52" i="56"/>
  <c r="I53" i="56"/>
  <c r="J38" i="56"/>
  <c r="J39" i="56"/>
  <c r="J40" i="56"/>
  <c r="J41" i="56"/>
  <c r="J42" i="56"/>
  <c r="J43" i="56"/>
  <c r="J44" i="56"/>
  <c r="J45" i="56"/>
  <c r="J46" i="56"/>
  <c r="J47" i="56"/>
  <c r="J48" i="56"/>
  <c r="J49" i="56"/>
  <c r="J50" i="56"/>
  <c r="J51" i="56"/>
  <c r="J52" i="56"/>
  <c r="J53" i="56"/>
  <c r="K38" i="56"/>
  <c r="K39" i="56"/>
  <c r="K40" i="56"/>
  <c r="K41" i="56"/>
  <c r="K42" i="56"/>
  <c r="K43" i="56"/>
  <c r="K44" i="56"/>
  <c r="K45" i="56"/>
  <c r="K46" i="56"/>
  <c r="K47" i="56"/>
  <c r="K48" i="56"/>
  <c r="K49" i="56"/>
  <c r="K50" i="56"/>
  <c r="K51" i="56"/>
  <c r="K52" i="56"/>
  <c r="K53" i="56"/>
  <c r="L38" i="56"/>
  <c r="L39" i="56"/>
  <c r="L40" i="56"/>
  <c r="L41" i="56"/>
  <c r="L42" i="56"/>
  <c r="L43" i="56"/>
  <c r="L44" i="56"/>
  <c r="L45" i="56"/>
  <c r="L46" i="56"/>
  <c r="L47" i="56"/>
  <c r="L48" i="56"/>
  <c r="L49" i="56"/>
  <c r="L50" i="56"/>
  <c r="L51" i="56"/>
  <c r="L52" i="56"/>
  <c r="L53" i="56"/>
  <c r="M38" i="56"/>
  <c r="M39" i="56"/>
  <c r="M40" i="56"/>
  <c r="M41" i="56"/>
  <c r="M42" i="56"/>
  <c r="M43" i="56"/>
  <c r="M44" i="56"/>
  <c r="M45" i="56"/>
  <c r="M46" i="56"/>
  <c r="M47" i="56"/>
  <c r="M48" i="56"/>
  <c r="M49" i="56"/>
  <c r="M50" i="56"/>
  <c r="M51" i="56"/>
  <c r="M52" i="56"/>
  <c r="M53" i="56"/>
  <c r="N38" i="56"/>
  <c r="N39" i="56"/>
  <c r="N40" i="56"/>
  <c r="N41" i="56"/>
  <c r="N42" i="56"/>
  <c r="N43" i="56"/>
  <c r="N44" i="56"/>
  <c r="N45" i="56"/>
  <c r="N46" i="56"/>
  <c r="N47" i="56"/>
  <c r="N48" i="56"/>
  <c r="N49" i="56"/>
  <c r="N50" i="56"/>
  <c r="N51" i="56"/>
  <c r="N52" i="56"/>
  <c r="N53" i="56"/>
  <c r="O38" i="56"/>
  <c r="O39" i="56"/>
  <c r="O40" i="56"/>
  <c r="O41" i="56"/>
  <c r="O42" i="56"/>
  <c r="O43" i="56"/>
  <c r="O44" i="56"/>
  <c r="O45" i="56"/>
  <c r="O46" i="56"/>
  <c r="O47" i="56"/>
  <c r="O48" i="56"/>
  <c r="O49" i="56"/>
  <c r="O50" i="56"/>
  <c r="O51" i="56"/>
  <c r="O52" i="56"/>
  <c r="O53" i="56"/>
  <c r="P38" i="56"/>
  <c r="P39" i="56"/>
  <c r="P40" i="56"/>
  <c r="P41" i="56"/>
  <c r="P42" i="56"/>
  <c r="P43" i="56"/>
  <c r="P44" i="56"/>
  <c r="P45" i="56"/>
  <c r="P46" i="56"/>
  <c r="P47" i="56"/>
  <c r="P48" i="56"/>
  <c r="P49" i="56"/>
  <c r="P50" i="56"/>
  <c r="P51" i="56"/>
  <c r="P52" i="56"/>
  <c r="P53" i="56"/>
  <c r="Q38" i="56"/>
  <c r="Q39" i="56"/>
  <c r="Q40" i="56"/>
  <c r="Q41" i="56"/>
  <c r="Q42" i="56"/>
  <c r="Q43" i="56"/>
  <c r="Q44" i="56"/>
  <c r="Q45" i="56"/>
  <c r="Q46" i="56"/>
  <c r="Q47" i="56"/>
  <c r="Q48" i="56"/>
  <c r="Q49" i="56"/>
  <c r="Q50" i="56"/>
  <c r="Q51" i="56"/>
  <c r="Q52" i="56"/>
  <c r="Q53" i="56"/>
  <c r="R38" i="56"/>
  <c r="R39" i="56"/>
  <c r="R40" i="56"/>
  <c r="R41" i="56"/>
  <c r="R42" i="56"/>
  <c r="R43" i="56"/>
  <c r="R44" i="56"/>
  <c r="R45" i="56"/>
  <c r="R46" i="56"/>
  <c r="R47" i="56"/>
  <c r="R48" i="56"/>
  <c r="R49" i="56"/>
  <c r="R50" i="56"/>
  <c r="R51" i="56"/>
  <c r="R52" i="56"/>
  <c r="R53" i="56"/>
  <c r="S38" i="56"/>
  <c r="S39" i="56"/>
  <c r="S40" i="56"/>
  <c r="S41" i="56"/>
  <c r="S42" i="56"/>
  <c r="S43" i="56"/>
  <c r="S44" i="56"/>
  <c r="S45" i="56"/>
  <c r="S46" i="56"/>
  <c r="S47" i="56"/>
  <c r="S48" i="56"/>
  <c r="S49" i="56"/>
  <c r="S50" i="56"/>
  <c r="S51" i="56"/>
  <c r="S52" i="56"/>
  <c r="S53" i="56"/>
  <c r="T38" i="56"/>
  <c r="T39" i="56"/>
  <c r="T40" i="56"/>
  <c r="T41" i="56"/>
  <c r="T42" i="56"/>
  <c r="T43" i="56"/>
  <c r="T44" i="56"/>
  <c r="T45" i="56"/>
  <c r="T46" i="56"/>
  <c r="T47" i="56"/>
  <c r="T48" i="56"/>
  <c r="T49" i="56"/>
  <c r="T50" i="56"/>
  <c r="T51" i="56"/>
  <c r="T52" i="56"/>
  <c r="T53" i="56"/>
  <c r="U38" i="56"/>
  <c r="U39" i="56"/>
  <c r="U40" i="56"/>
  <c r="U41" i="56"/>
  <c r="U42" i="56"/>
  <c r="U43" i="56"/>
  <c r="U44" i="56"/>
  <c r="U45" i="56"/>
  <c r="U46" i="56"/>
  <c r="U47" i="56"/>
  <c r="U48" i="56"/>
  <c r="U49" i="56"/>
  <c r="U50" i="56"/>
  <c r="U51" i="56"/>
  <c r="U52" i="56"/>
  <c r="U53" i="56"/>
  <c r="V38" i="56"/>
  <c r="V39" i="56"/>
  <c r="V40" i="56"/>
  <c r="V41" i="56"/>
  <c r="V42" i="56"/>
  <c r="V43" i="56"/>
  <c r="V44" i="56"/>
  <c r="V45" i="56"/>
  <c r="V46" i="56"/>
  <c r="V47" i="56"/>
  <c r="V48" i="56"/>
  <c r="V49" i="56"/>
  <c r="V50" i="56"/>
  <c r="V51" i="56"/>
  <c r="V52" i="56"/>
  <c r="V53" i="56"/>
  <c r="W38" i="56"/>
  <c r="W39" i="56"/>
  <c r="W40" i="56"/>
  <c r="W41" i="56"/>
  <c r="W42" i="56"/>
  <c r="W43" i="56"/>
  <c r="W44" i="56"/>
  <c r="W45" i="56"/>
  <c r="W46" i="56"/>
  <c r="W47" i="56"/>
  <c r="W48" i="56"/>
  <c r="W49" i="56"/>
  <c r="W50" i="56"/>
  <c r="W51" i="56"/>
  <c r="W52" i="56"/>
  <c r="W53" i="56"/>
  <c r="X38" i="56"/>
  <c r="X39" i="56"/>
  <c r="X40" i="56"/>
  <c r="X41" i="56"/>
  <c r="X42" i="56"/>
  <c r="X43" i="56"/>
  <c r="X44" i="56"/>
  <c r="X45" i="56"/>
  <c r="X46" i="56"/>
  <c r="X47" i="56"/>
  <c r="X48" i="56"/>
  <c r="X49" i="56"/>
  <c r="X50" i="56"/>
  <c r="X51" i="56"/>
  <c r="X52" i="56"/>
  <c r="X53" i="56"/>
  <c r="B38" i="57"/>
  <c r="B39" i="57"/>
  <c r="B40" i="57"/>
  <c r="B41" i="57"/>
  <c r="B42" i="57"/>
  <c r="B43" i="57"/>
  <c r="B44" i="57"/>
  <c r="B45" i="57"/>
  <c r="B46" i="57"/>
  <c r="B47" i="57"/>
  <c r="B48" i="57"/>
  <c r="B49" i="57"/>
  <c r="B50" i="57"/>
  <c r="B51" i="57"/>
  <c r="B52" i="57"/>
  <c r="B53" i="57"/>
  <c r="C38" i="57"/>
  <c r="C39" i="57"/>
  <c r="C40" i="57"/>
  <c r="C41" i="57"/>
  <c r="C42" i="57"/>
  <c r="C43" i="57"/>
  <c r="C44" i="57"/>
  <c r="C45" i="57"/>
  <c r="C46" i="57"/>
  <c r="C47" i="57"/>
  <c r="C48" i="57"/>
  <c r="C49" i="57"/>
  <c r="C50" i="57"/>
  <c r="C51" i="57"/>
  <c r="C52" i="57"/>
  <c r="C53" i="57"/>
  <c r="D38" i="57"/>
  <c r="D39" i="57"/>
  <c r="D40" i="57"/>
  <c r="D41" i="57"/>
  <c r="D42" i="57"/>
  <c r="D43" i="57"/>
  <c r="D44" i="57"/>
  <c r="D45" i="57"/>
  <c r="D46" i="57"/>
  <c r="D47" i="57"/>
  <c r="D48" i="57"/>
  <c r="D49" i="57"/>
  <c r="D50" i="57"/>
  <c r="D51" i="57"/>
  <c r="D52" i="57"/>
  <c r="D53" i="57"/>
  <c r="E38" i="57"/>
  <c r="E39" i="57"/>
  <c r="E40" i="57"/>
  <c r="E41" i="57"/>
  <c r="E42" i="57"/>
  <c r="E43" i="57"/>
  <c r="E44" i="57"/>
  <c r="E45" i="57"/>
  <c r="E46" i="57"/>
  <c r="E47" i="57"/>
  <c r="E48" i="57"/>
  <c r="E49" i="57"/>
  <c r="E50" i="57"/>
  <c r="E51" i="57"/>
  <c r="E52" i="57"/>
  <c r="E53" i="57"/>
  <c r="F38" i="57"/>
  <c r="F39" i="57"/>
  <c r="F40" i="57"/>
  <c r="F41" i="57"/>
  <c r="F42" i="57"/>
  <c r="F43" i="57"/>
  <c r="F44" i="57"/>
  <c r="F45" i="57"/>
  <c r="F46" i="57"/>
  <c r="F47" i="57"/>
  <c r="F48" i="57"/>
  <c r="F49" i="57"/>
  <c r="F50" i="57"/>
  <c r="F51" i="57"/>
  <c r="F52" i="57"/>
  <c r="F53" i="57"/>
  <c r="G38" i="57"/>
  <c r="G39" i="57"/>
  <c r="G40" i="57"/>
  <c r="G41" i="57"/>
  <c r="G42" i="57"/>
  <c r="G43" i="57"/>
  <c r="G44" i="57"/>
  <c r="G45" i="57"/>
  <c r="G46" i="57"/>
  <c r="G47" i="57"/>
  <c r="G48" i="57"/>
  <c r="G49" i="57"/>
  <c r="G50" i="57"/>
  <c r="G51" i="57"/>
  <c r="G52" i="57"/>
  <c r="G53" i="57"/>
  <c r="H38" i="57"/>
  <c r="H39" i="57"/>
  <c r="H40" i="57"/>
  <c r="H41" i="57"/>
  <c r="H42" i="57"/>
  <c r="H43" i="57"/>
  <c r="H44" i="57"/>
  <c r="H45" i="57"/>
  <c r="H46" i="57"/>
  <c r="H47" i="57"/>
  <c r="H48" i="57"/>
  <c r="H49" i="57"/>
  <c r="H50" i="57"/>
  <c r="H51" i="57"/>
  <c r="H52" i="57"/>
  <c r="H53" i="57"/>
  <c r="I38" i="57"/>
  <c r="I39" i="57"/>
  <c r="I40" i="57"/>
  <c r="I41" i="57"/>
  <c r="I42" i="57"/>
  <c r="I43" i="57"/>
  <c r="I44" i="57"/>
  <c r="I45" i="57"/>
  <c r="I46" i="57"/>
  <c r="I47" i="57"/>
  <c r="I48" i="57"/>
  <c r="I49" i="57"/>
  <c r="I50" i="57"/>
  <c r="I51" i="57"/>
  <c r="I52" i="57"/>
  <c r="I53" i="57"/>
  <c r="J38" i="57"/>
  <c r="J39" i="57"/>
  <c r="J40" i="57"/>
  <c r="J41" i="57"/>
  <c r="J42" i="57"/>
  <c r="J43" i="57"/>
  <c r="J44" i="57"/>
  <c r="J45" i="57"/>
  <c r="J46" i="57"/>
  <c r="J47" i="57"/>
  <c r="J48" i="57"/>
  <c r="J49" i="57"/>
  <c r="J50" i="57"/>
  <c r="J51" i="57"/>
  <c r="J52" i="57"/>
  <c r="J53" i="57"/>
  <c r="K38" i="57"/>
  <c r="K39" i="57"/>
  <c r="K40" i="57"/>
  <c r="K41" i="57"/>
  <c r="K42" i="57"/>
  <c r="K43" i="57"/>
  <c r="K44" i="57"/>
  <c r="K45" i="57"/>
  <c r="K46" i="57"/>
  <c r="K47" i="57"/>
  <c r="K48" i="57"/>
  <c r="K49" i="57"/>
  <c r="K50" i="57"/>
  <c r="K51" i="57"/>
  <c r="K52" i="57"/>
  <c r="K53" i="57"/>
  <c r="L38" i="57"/>
  <c r="L39" i="57"/>
  <c r="L40" i="57"/>
  <c r="L41" i="57"/>
  <c r="L42" i="57"/>
  <c r="L43" i="57"/>
  <c r="L44" i="57"/>
  <c r="L45" i="57"/>
  <c r="L46" i="57"/>
  <c r="L47" i="57"/>
  <c r="L48" i="57"/>
  <c r="L49" i="57"/>
  <c r="L50" i="57"/>
  <c r="L51" i="57"/>
  <c r="L52" i="57"/>
  <c r="L53" i="57"/>
  <c r="M38" i="57"/>
  <c r="M39" i="57"/>
  <c r="M40" i="57"/>
  <c r="M41" i="57"/>
  <c r="M42" i="57"/>
  <c r="M43" i="57"/>
  <c r="M44" i="57"/>
  <c r="M45" i="57"/>
  <c r="M46" i="57"/>
  <c r="M47" i="57"/>
  <c r="M48" i="57"/>
  <c r="M49" i="57"/>
  <c r="M50" i="57"/>
  <c r="M51" i="57"/>
  <c r="M52" i="57"/>
  <c r="M53" i="57"/>
  <c r="N38" i="57"/>
  <c r="N39" i="57"/>
  <c r="N40" i="57"/>
  <c r="N41" i="57"/>
  <c r="N42" i="57"/>
  <c r="N43" i="57"/>
  <c r="N44" i="57"/>
  <c r="N45" i="57"/>
  <c r="N46" i="57"/>
  <c r="N47" i="57"/>
  <c r="N48" i="57"/>
  <c r="N49" i="57"/>
  <c r="N50" i="57"/>
  <c r="N51" i="57"/>
  <c r="N52" i="57"/>
  <c r="N53" i="57"/>
  <c r="O38" i="57"/>
  <c r="O39" i="57"/>
  <c r="O40" i="57"/>
  <c r="O41" i="57"/>
  <c r="O42" i="57"/>
  <c r="O43" i="57"/>
  <c r="O44" i="57"/>
  <c r="O45" i="57"/>
  <c r="O46" i="57"/>
  <c r="O47" i="57"/>
  <c r="O48" i="57"/>
  <c r="O49" i="57"/>
  <c r="O50" i="57"/>
  <c r="O51" i="57"/>
  <c r="O52" i="57"/>
  <c r="O53" i="57"/>
  <c r="P38" i="57"/>
  <c r="P39" i="57"/>
  <c r="P40" i="57"/>
  <c r="P41" i="57"/>
  <c r="P42" i="57"/>
  <c r="P43" i="57"/>
  <c r="P44" i="57"/>
  <c r="P45" i="57"/>
  <c r="P46" i="57"/>
  <c r="P47" i="57"/>
  <c r="P48" i="57"/>
  <c r="P49" i="57"/>
  <c r="P50" i="57"/>
  <c r="P51" i="57"/>
  <c r="P52" i="57"/>
  <c r="P53" i="57"/>
  <c r="Q38" i="57"/>
  <c r="Q39" i="57"/>
  <c r="Q40" i="57"/>
  <c r="Q41" i="57"/>
  <c r="Q42" i="57"/>
  <c r="Q43" i="57"/>
  <c r="Q44" i="57"/>
  <c r="Q45" i="57"/>
  <c r="Q46" i="57"/>
  <c r="Q47" i="57"/>
  <c r="Q48" i="57"/>
  <c r="Q49" i="57"/>
  <c r="Q50" i="57"/>
  <c r="Q51" i="57"/>
  <c r="Q52" i="57"/>
  <c r="Q53" i="57"/>
  <c r="R38" i="57"/>
  <c r="R39" i="57"/>
  <c r="R40" i="57"/>
  <c r="R41" i="57"/>
  <c r="R42" i="57"/>
  <c r="R43" i="57"/>
  <c r="R44" i="57"/>
  <c r="R45" i="57"/>
  <c r="R46" i="57"/>
  <c r="R47" i="57"/>
  <c r="R48" i="57"/>
  <c r="R49" i="57"/>
  <c r="R50" i="57"/>
  <c r="R51" i="57"/>
  <c r="R52" i="57"/>
  <c r="R53" i="57"/>
  <c r="S38" i="57"/>
  <c r="S39" i="57"/>
  <c r="S40" i="57"/>
  <c r="S41" i="57"/>
  <c r="S42" i="57"/>
  <c r="S43" i="57"/>
  <c r="S44" i="57"/>
  <c r="S45" i="57"/>
  <c r="S46" i="57"/>
  <c r="S47" i="57"/>
  <c r="S48" i="57"/>
  <c r="S49" i="57"/>
  <c r="S50" i="57"/>
  <c r="S51" i="57"/>
  <c r="S52" i="57"/>
  <c r="S53" i="57"/>
  <c r="T38" i="57"/>
  <c r="T39" i="57"/>
  <c r="T40" i="57"/>
  <c r="T41" i="57"/>
  <c r="T42" i="57"/>
  <c r="T43" i="57"/>
  <c r="T44" i="57"/>
  <c r="T45" i="57"/>
  <c r="T46" i="57"/>
  <c r="T47" i="57"/>
  <c r="T48" i="57"/>
  <c r="T49" i="57"/>
  <c r="T50" i="57"/>
  <c r="T51" i="57"/>
  <c r="T52" i="57"/>
  <c r="T53" i="57"/>
  <c r="U38" i="57"/>
  <c r="U39" i="57"/>
  <c r="U40" i="57"/>
  <c r="U41" i="57"/>
  <c r="U42" i="57"/>
  <c r="U43" i="57"/>
  <c r="U44" i="57"/>
  <c r="U45" i="57"/>
  <c r="U46" i="57"/>
  <c r="U47" i="57"/>
  <c r="U48" i="57"/>
  <c r="U49" i="57"/>
  <c r="U50" i="57"/>
  <c r="U51" i="57"/>
  <c r="U52" i="57"/>
  <c r="U53" i="57"/>
  <c r="V38" i="57"/>
  <c r="V39" i="57"/>
  <c r="V40" i="57"/>
  <c r="V41" i="57"/>
  <c r="V42" i="57"/>
  <c r="V43" i="57"/>
  <c r="V44" i="57"/>
  <c r="V45" i="57"/>
  <c r="V46" i="57"/>
  <c r="V47" i="57"/>
  <c r="V48" i="57"/>
  <c r="V49" i="57"/>
  <c r="V50" i="57"/>
  <c r="V51" i="57"/>
  <c r="V52" i="57"/>
  <c r="V53" i="57"/>
  <c r="W38" i="57"/>
  <c r="W39" i="57"/>
  <c r="W40" i="57"/>
  <c r="W41" i="57"/>
  <c r="W42" i="57"/>
  <c r="W43" i="57"/>
  <c r="W44" i="57"/>
  <c r="W45" i="57"/>
  <c r="W46" i="57"/>
  <c r="W47" i="57"/>
  <c r="W48" i="57"/>
  <c r="W49" i="57"/>
  <c r="W50" i="57"/>
  <c r="W51" i="57"/>
  <c r="W52" i="57"/>
  <c r="W53" i="57"/>
  <c r="X38" i="57"/>
  <c r="X39" i="57"/>
  <c r="X40" i="57"/>
  <c r="X41" i="57"/>
  <c r="X42" i="57"/>
  <c r="X43" i="57"/>
  <c r="X44" i="57"/>
  <c r="X45" i="57"/>
  <c r="X46" i="57"/>
  <c r="X47" i="57"/>
  <c r="X48" i="57"/>
  <c r="X49" i="57"/>
  <c r="X50" i="57"/>
  <c r="X51" i="57"/>
  <c r="X52" i="57"/>
  <c r="X53" i="57"/>
  <c r="B38" i="58"/>
  <c r="B39" i="58"/>
  <c r="B40" i="58"/>
  <c r="B41" i="58"/>
  <c r="B42" i="58"/>
  <c r="B43" i="58"/>
  <c r="B44" i="58"/>
  <c r="B45" i="58"/>
  <c r="B46" i="58"/>
  <c r="B47" i="58"/>
  <c r="B48" i="58"/>
  <c r="B49" i="58"/>
  <c r="B50" i="58"/>
  <c r="B51" i="58"/>
  <c r="B52" i="58"/>
  <c r="B53" i="58"/>
  <c r="C38" i="58"/>
  <c r="C39" i="58"/>
  <c r="C40" i="58"/>
  <c r="C41" i="58"/>
  <c r="C42" i="58"/>
  <c r="C43" i="58"/>
  <c r="C44" i="58"/>
  <c r="C45" i="58"/>
  <c r="C46" i="58"/>
  <c r="C47" i="58"/>
  <c r="C48" i="58"/>
  <c r="C49" i="58"/>
  <c r="C50" i="58"/>
  <c r="C51" i="58"/>
  <c r="C52" i="58"/>
  <c r="C53" i="58"/>
  <c r="D38" i="58"/>
  <c r="D39" i="58"/>
  <c r="D40" i="58"/>
  <c r="D41" i="58"/>
  <c r="D42" i="58"/>
  <c r="D43" i="58"/>
  <c r="D44" i="58"/>
  <c r="D45" i="58"/>
  <c r="D46" i="58"/>
  <c r="D47" i="58"/>
  <c r="D48" i="58"/>
  <c r="D49" i="58"/>
  <c r="D50" i="58"/>
  <c r="D51" i="58"/>
  <c r="D52" i="58"/>
  <c r="D53" i="58"/>
  <c r="E38" i="58"/>
  <c r="E39" i="58"/>
  <c r="E40" i="58"/>
  <c r="E41" i="58"/>
  <c r="E42" i="58"/>
  <c r="E43" i="58"/>
  <c r="E44" i="58"/>
  <c r="E45" i="58"/>
  <c r="E46" i="58"/>
  <c r="E47" i="58"/>
  <c r="E48" i="58"/>
  <c r="E49" i="58"/>
  <c r="E50" i="58"/>
  <c r="E51" i="58"/>
  <c r="E52" i="58"/>
  <c r="E53" i="58"/>
  <c r="F38" i="58"/>
  <c r="F39" i="58"/>
  <c r="F40" i="58"/>
  <c r="F41" i="58"/>
  <c r="F42" i="58"/>
  <c r="F43" i="58"/>
  <c r="F44" i="58"/>
  <c r="F45" i="58"/>
  <c r="F46" i="58"/>
  <c r="F47" i="58"/>
  <c r="F48" i="58"/>
  <c r="F49" i="58"/>
  <c r="F50" i="58"/>
  <c r="F51" i="58"/>
  <c r="F52" i="58"/>
  <c r="F53" i="58"/>
  <c r="G38" i="58"/>
  <c r="G39" i="58"/>
  <c r="G40" i="58"/>
  <c r="G41" i="58"/>
  <c r="G42" i="58"/>
  <c r="G43" i="58"/>
  <c r="G44" i="58"/>
  <c r="G45" i="58"/>
  <c r="G46" i="58"/>
  <c r="G47" i="58"/>
  <c r="G48" i="58"/>
  <c r="G49" i="58"/>
  <c r="G50" i="58"/>
  <c r="G51" i="58"/>
  <c r="G52" i="58"/>
  <c r="G53" i="58"/>
  <c r="H38" i="58"/>
  <c r="H39" i="58"/>
  <c r="H40" i="58"/>
  <c r="H41" i="58"/>
  <c r="H42" i="58"/>
  <c r="H43" i="58"/>
  <c r="H44" i="58"/>
  <c r="H45" i="58"/>
  <c r="H46" i="58"/>
  <c r="H47" i="58"/>
  <c r="H48" i="58"/>
  <c r="H49" i="58"/>
  <c r="H50" i="58"/>
  <c r="H51" i="58"/>
  <c r="H52" i="58"/>
  <c r="H53" i="58"/>
  <c r="I38" i="58"/>
  <c r="I39" i="58"/>
  <c r="I40" i="58"/>
  <c r="I41" i="58"/>
  <c r="I42" i="58"/>
  <c r="I43" i="58"/>
  <c r="I44" i="58"/>
  <c r="I45" i="58"/>
  <c r="I46" i="58"/>
  <c r="I47" i="58"/>
  <c r="I48" i="58"/>
  <c r="I49" i="58"/>
  <c r="I50" i="58"/>
  <c r="I51" i="58"/>
  <c r="I52" i="58"/>
  <c r="I53" i="58"/>
  <c r="J38" i="58"/>
  <c r="J39" i="58"/>
  <c r="J40" i="58"/>
  <c r="J41" i="58"/>
  <c r="J42" i="58"/>
  <c r="J43" i="58"/>
  <c r="J44" i="58"/>
  <c r="J45" i="58"/>
  <c r="J46" i="58"/>
  <c r="J47" i="58"/>
  <c r="J48" i="58"/>
  <c r="J49" i="58"/>
  <c r="J50" i="58"/>
  <c r="J51" i="58"/>
  <c r="J52" i="58"/>
  <c r="J53" i="58"/>
  <c r="K38" i="58"/>
  <c r="K39" i="58"/>
  <c r="K40" i="58"/>
  <c r="K41" i="58"/>
  <c r="K42" i="58"/>
  <c r="K43" i="58"/>
  <c r="K44" i="58"/>
  <c r="K45" i="58"/>
  <c r="K46" i="58"/>
  <c r="K47" i="58"/>
  <c r="K48" i="58"/>
  <c r="K49" i="58"/>
  <c r="K50" i="58"/>
  <c r="K51" i="58"/>
  <c r="K52" i="58"/>
  <c r="K53" i="58"/>
  <c r="L38" i="58"/>
  <c r="L39" i="58"/>
  <c r="L40" i="58"/>
  <c r="L41" i="58"/>
  <c r="L42" i="58"/>
  <c r="L43" i="58"/>
  <c r="L44" i="58"/>
  <c r="L45" i="58"/>
  <c r="L46" i="58"/>
  <c r="L47" i="58"/>
  <c r="L48" i="58"/>
  <c r="L49" i="58"/>
  <c r="L50" i="58"/>
  <c r="L51" i="58"/>
  <c r="L52" i="58"/>
  <c r="L53" i="58"/>
  <c r="M38" i="58"/>
  <c r="M39" i="58"/>
  <c r="M40" i="58"/>
  <c r="M41" i="58"/>
  <c r="M42" i="58"/>
  <c r="M43" i="58"/>
  <c r="M44" i="58"/>
  <c r="M45" i="58"/>
  <c r="M46" i="58"/>
  <c r="M47" i="58"/>
  <c r="M48" i="58"/>
  <c r="M49" i="58"/>
  <c r="M50" i="58"/>
  <c r="M51" i="58"/>
  <c r="M52" i="58"/>
  <c r="M53" i="58"/>
  <c r="N38" i="58"/>
  <c r="N39" i="58"/>
  <c r="N40" i="58"/>
  <c r="N41" i="58"/>
  <c r="N42" i="58"/>
  <c r="N43" i="58"/>
  <c r="N44" i="58"/>
  <c r="N45" i="58"/>
  <c r="N46" i="58"/>
  <c r="N47" i="58"/>
  <c r="N48" i="58"/>
  <c r="N49" i="58"/>
  <c r="N50" i="58"/>
  <c r="N51" i="58"/>
  <c r="N52" i="58"/>
  <c r="N53" i="58"/>
  <c r="O38" i="58"/>
  <c r="O39" i="58"/>
  <c r="O40" i="58"/>
  <c r="O41" i="58"/>
  <c r="O42" i="58"/>
  <c r="O43" i="58"/>
  <c r="O44" i="58"/>
  <c r="O45" i="58"/>
  <c r="O46" i="58"/>
  <c r="O47" i="58"/>
  <c r="O48" i="58"/>
  <c r="O49" i="58"/>
  <c r="O50" i="58"/>
  <c r="O51" i="58"/>
  <c r="O52" i="58"/>
  <c r="O53" i="58"/>
  <c r="P38" i="58"/>
  <c r="P39" i="58"/>
  <c r="P40" i="58"/>
  <c r="P41" i="58"/>
  <c r="P42" i="58"/>
  <c r="P43" i="58"/>
  <c r="P44" i="58"/>
  <c r="P45" i="58"/>
  <c r="P46" i="58"/>
  <c r="P47" i="58"/>
  <c r="P48" i="58"/>
  <c r="P49" i="58"/>
  <c r="P50" i="58"/>
  <c r="P51" i="58"/>
  <c r="P52" i="58"/>
  <c r="P53" i="58"/>
  <c r="Q38" i="58"/>
  <c r="Q39" i="58"/>
  <c r="Q40" i="58"/>
  <c r="Q41" i="58"/>
  <c r="Q42" i="58"/>
  <c r="Q43" i="58"/>
  <c r="Q44" i="58"/>
  <c r="Q45" i="58"/>
  <c r="Q46" i="58"/>
  <c r="Q47" i="58"/>
  <c r="Q48" i="58"/>
  <c r="Q49" i="58"/>
  <c r="Q50" i="58"/>
  <c r="Q51" i="58"/>
  <c r="Q52" i="58"/>
  <c r="Q53" i="58"/>
  <c r="R38" i="58"/>
  <c r="R39" i="58"/>
  <c r="R40" i="58"/>
  <c r="R41" i="58"/>
  <c r="R42" i="58"/>
  <c r="R43" i="58"/>
  <c r="R44" i="58"/>
  <c r="R45" i="58"/>
  <c r="R46" i="58"/>
  <c r="R47" i="58"/>
  <c r="R48" i="58"/>
  <c r="R49" i="58"/>
  <c r="R50" i="58"/>
  <c r="R51" i="58"/>
  <c r="R52" i="58"/>
  <c r="R53" i="58"/>
  <c r="S38" i="58"/>
  <c r="S39" i="58"/>
  <c r="S40" i="58"/>
  <c r="S41" i="58"/>
  <c r="S42" i="58"/>
  <c r="S43" i="58"/>
  <c r="S44" i="58"/>
  <c r="S45" i="58"/>
  <c r="S46" i="58"/>
  <c r="S47" i="58"/>
  <c r="S48" i="58"/>
  <c r="S49" i="58"/>
  <c r="S50" i="58"/>
  <c r="S51" i="58"/>
  <c r="S52" i="58"/>
  <c r="S53" i="58"/>
  <c r="T38" i="58"/>
  <c r="T39" i="58"/>
  <c r="T40" i="58"/>
  <c r="T41" i="58"/>
  <c r="T42" i="58"/>
  <c r="T43" i="58"/>
  <c r="T44" i="58"/>
  <c r="T45" i="58"/>
  <c r="T46" i="58"/>
  <c r="T47" i="58"/>
  <c r="T48" i="58"/>
  <c r="T49" i="58"/>
  <c r="T50" i="58"/>
  <c r="T51" i="58"/>
  <c r="T52" i="58"/>
  <c r="T53" i="58"/>
  <c r="U38" i="58"/>
  <c r="U39" i="58"/>
  <c r="U40" i="58"/>
  <c r="U41" i="58"/>
  <c r="U42" i="58"/>
  <c r="U43" i="58"/>
  <c r="U44" i="58"/>
  <c r="U45" i="58"/>
  <c r="U46" i="58"/>
  <c r="U47" i="58"/>
  <c r="U48" i="58"/>
  <c r="U49" i="58"/>
  <c r="U50" i="58"/>
  <c r="U51" i="58"/>
  <c r="U52" i="58"/>
  <c r="U53" i="58"/>
  <c r="V38" i="58"/>
  <c r="V39" i="58"/>
  <c r="V40" i="58"/>
  <c r="V41" i="58"/>
  <c r="V42" i="58"/>
  <c r="V43" i="58"/>
  <c r="V44" i="58"/>
  <c r="V45" i="58"/>
  <c r="V46" i="58"/>
  <c r="V47" i="58"/>
  <c r="V48" i="58"/>
  <c r="V49" i="58"/>
  <c r="V50" i="58"/>
  <c r="V51" i="58"/>
  <c r="V52" i="58"/>
  <c r="V53" i="58"/>
  <c r="W38" i="58"/>
  <c r="W39" i="58"/>
  <c r="W40" i="58"/>
  <c r="W41" i="58"/>
  <c r="W42" i="58"/>
  <c r="W43" i="58"/>
  <c r="W44" i="58"/>
  <c r="W45" i="58"/>
  <c r="W46" i="58"/>
  <c r="W47" i="58"/>
  <c r="W48" i="58"/>
  <c r="W49" i="58"/>
  <c r="W50" i="58"/>
  <c r="W51" i="58"/>
  <c r="W52" i="58"/>
  <c r="W53" i="58"/>
  <c r="X38" i="58"/>
  <c r="X39" i="58"/>
  <c r="X40" i="58"/>
  <c r="X41" i="58"/>
  <c r="X42" i="58"/>
  <c r="X43" i="58"/>
  <c r="X44" i="58"/>
  <c r="X45" i="58"/>
  <c r="X46" i="58"/>
  <c r="X47" i="58"/>
  <c r="X48" i="58"/>
  <c r="X49" i="58"/>
  <c r="X50" i="58"/>
  <c r="X51" i="58"/>
  <c r="X52" i="58"/>
  <c r="X53" i="58"/>
  <c r="B38" i="59"/>
  <c r="B39" i="59"/>
  <c r="B40" i="59"/>
  <c r="B41" i="59"/>
  <c r="B42" i="59"/>
  <c r="E23" i="59"/>
  <c r="B43" i="59"/>
  <c r="B44" i="59"/>
  <c r="B45" i="59"/>
  <c r="B46" i="59"/>
  <c r="B47" i="59"/>
  <c r="B48" i="59"/>
  <c r="B49" i="59"/>
  <c r="B50" i="59"/>
  <c r="B51" i="59"/>
  <c r="B52" i="59"/>
  <c r="B53" i="59"/>
  <c r="C38" i="59"/>
  <c r="C39" i="59"/>
  <c r="C40" i="59"/>
  <c r="C41" i="59"/>
  <c r="C42" i="59"/>
  <c r="C43" i="59"/>
  <c r="C44" i="59"/>
  <c r="C45" i="59"/>
  <c r="C46" i="59"/>
  <c r="C47" i="59"/>
  <c r="C48" i="59"/>
  <c r="C49" i="59"/>
  <c r="C50" i="59"/>
  <c r="C51" i="59"/>
  <c r="C52" i="59"/>
  <c r="C53" i="59"/>
  <c r="D38" i="59"/>
  <c r="D39" i="59"/>
  <c r="D40" i="59"/>
  <c r="D41" i="59"/>
  <c r="D42" i="59"/>
  <c r="D43" i="59"/>
  <c r="D44" i="59"/>
  <c r="D45" i="59"/>
  <c r="D46" i="59"/>
  <c r="D47" i="59"/>
  <c r="D48" i="59"/>
  <c r="D49" i="59"/>
  <c r="D50" i="59"/>
  <c r="D51" i="59"/>
  <c r="D52" i="59"/>
  <c r="D53" i="59"/>
  <c r="E38" i="59"/>
  <c r="E39" i="59"/>
  <c r="E40" i="59"/>
  <c r="E41" i="59"/>
  <c r="E42" i="59"/>
  <c r="E43" i="59"/>
  <c r="E44" i="59"/>
  <c r="E45" i="59"/>
  <c r="E46" i="59"/>
  <c r="E47" i="59"/>
  <c r="E48" i="59"/>
  <c r="E49" i="59"/>
  <c r="E50" i="59"/>
  <c r="E51" i="59"/>
  <c r="E52" i="59"/>
  <c r="E53" i="59"/>
  <c r="F38" i="59"/>
  <c r="F39" i="59"/>
  <c r="F40" i="59"/>
  <c r="F41" i="59"/>
  <c r="F42" i="59"/>
  <c r="F43" i="59"/>
  <c r="F44" i="59"/>
  <c r="F45" i="59"/>
  <c r="F46" i="59"/>
  <c r="F47" i="59"/>
  <c r="F48" i="59"/>
  <c r="F49" i="59"/>
  <c r="F50" i="59"/>
  <c r="F51" i="59"/>
  <c r="F52" i="59"/>
  <c r="F53" i="59"/>
  <c r="G38" i="59"/>
  <c r="G39" i="59"/>
  <c r="G40" i="59"/>
  <c r="G41" i="59"/>
  <c r="G42" i="59"/>
  <c r="G43" i="59"/>
  <c r="G44" i="59"/>
  <c r="G45" i="59"/>
  <c r="G46" i="59"/>
  <c r="G47" i="59"/>
  <c r="G48" i="59"/>
  <c r="G49" i="59"/>
  <c r="G50" i="59"/>
  <c r="G51" i="59"/>
  <c r="G52" i="59"/>
  <c r="G53" i="59"/>
  <c r="H38" i="59"/>
  <c r="H39" i="59"/>
  <c r="H40" i="59"/>
  <c r="H41" i="59"/>
  <c r="H42" i="59"/>
  <c r="H43" i="59"/>
  <c r="H44" i="59"/>
  <c r="H45" i="59"/>
  <c r="H46" i="59"/>
  <c r="H47" i="59"/>
  <c r="H48" i="59"/>
  <c r="H49" i="59"/>
  <c r="H50" i="59"/>
  <c r="H51" i="59"/>
  <c r="H52" i="59"/>
  <c r="H53" i="59"/>
  <c r="I38" i="59"/>
  <c r="I39" i="59"/>
  <c r="I40" i="59"/>
  <c r="I41" i="59"/>
  <c r="I42" i="59"/>
  <c r="I43" i="59"/>
  <c r="I44" i="59"/>
  <c r="I45" i="59"/>
  <c r="I46" i="59"/>
  <c r="I47" i="59"/>
  <c r="I48" i="59"/>
  <c r="I49" i="59"/>
  <c r="I50" i="59"/>
  <c r="I51" i="59"/>
  <c r="I52" i="59"/>
  <c r="I53" i="59"/>
  <c r="J38" i="59"/>
  <c r="J39" i="59"/>
  <c r="J40" i="59"/>
  <c r="J41" i="59"/>
  <c r="J42" i="59"/>
  <c r="J43" i="59"/>
  <c r="J44" i="59"/>
  <c r="J45" i="59"/>
  <c r="J46" i="59"/>
  <c r="J47" i="59"/>
  <c r="J48" i="59"/>
  <c r="J49" i="59"/>
  <c r="J50" i="59"/>
  <c r="J51" i="59"/>
  <c r="J52" i="59"/>
  <c r="J53" i="59"/>
  <c r="K38" i="59"/>
  <c r="K39" i="59"/>
  <c r="K40" i="59"/>
  <c r="K41" i="59"/>
  <c r="K42" i="59"/>
  <c r="K43" i="59"/>
  <c r="K44" i="59"/>
  <c r="K45" i="59"/>
  <c r="K46" i="59"/>
  <c r="K47" i="59"/>
  <c r="K48" i="59"/>
  <c r="K49" i="59"/>
  <c r="K50" i="59"/>
  <c r="K51" i="59"/>
  <c r="K52" i="59"/>
  <c r="K53" i="59"/>
  <c r="L38" i="59"/>
  <c r="L39" i="59"/>
  <c r="L40" i="59"/>
  <c r="L41" i="59"/>
  <c r="L42" i="59"/>
  <c r="L43" i="59"/>
  <c r="L44" i="59"/>
  <c r="L45" i="59"/>
  <c r="L46" i="59"/>
  <c r="L47" i="59"/>
  <c r="L48" i="59"/>
  <c r="L49" i="59"/>
  <c r="L50" i="59"/>
  <c r="L51" i="59"/>
  <c r="L52" i="59"/>
  <c r="L53" i="59"/>
  <c r="M38" i="59"/>
  <c r="M39" i="59"/>
  <c r="M40" i="59"/>
  <c r="M41" i="59"/>
  <c r="M42" i="59"/>
  <c r="M43" i="59"/>
  <c r="M44" i="59"/>
  <c r="M45" i="59"/>
  <c r="M46" i="59"/>
  <c r="M47" i="59"/>
  <c r="M48" i="59"/>
  <c r="M49" i="59"/>
  <c r="M50" i="59"/>
  <c r="M51" i="59"/>
  <c r="M52" i="59"/>
  <c r="M53" i="59"/>
  <c r="N38" i="59"/>
  <c r="N39" i="59"/>
  <c r="N40" i="59"/>
  <c r="N41" i="59"/>
  <c r="N42" i="59"/>
  <c r="N43" i="59"/>
  <c r="N44" i="59"/>
  <c r="N45" i="59"/>
  <c r="N46" i="59"/>
  <c r="N47" i="59"/>
  <c r="N48" i="59"/>
  <c r="N49" i="59"/>
  <c r="N50" i="59"/>
  <c r="N51" i="59"/>
  <c r="N52" i="59"/>
  <c r="N53" i="59"/>
  <c r="O38" i="59"/>
  <c r="O39" i="59"/>
  <c r="O40" i="59"/>
  <c r="O41" i="59"/>
  <c r="O42" i="59"/>
  <c r="O43" i="59"/>
  <c r="O44" i="59"/>
  <c r="O45" i="59"/>
  <c r="O46" i="59"/>
  <c r="O47" i="59"/>
  <c r="O48" i="59"/>
  <c r="O49" i="59"/>
  <c r="O50" i="59"/>
  <c r="O51" i="59"/>
  <c r="O52" i="59"/>
  <c r="O53" i="59"/>
  <c r="P38" i="59"/>
  <c r="P39" i="59"/>
  <c r="P40" i="59"/>
  <c r="P41" i="59"/>
  <c r="P42" i="59"/>
  <c r="P43" i="59"/>
  <c r="P44" i="59"/>
  <c r="P45" i="59"/>
  <c r="P46" i="59"/>
  <c r="P47" i="59"/>
  <c r="P48" i="59"/>
  <c r="P49" i="59"/>
  <c r="P50" i="59"/>
  <c r="P51" i="59"/>
  <c r="P52" i="59"/>
  <c r="P53" i="59"/>
  <c r="Q38" i="59"/>
  <c r="Q39" i="59"/>
  <c r="Q40" i="59"/>
  <c r="Q41" i="59"/>
  <c r="Q42" i="59"/>
  <c r="Q43" i="59"/>
  <c r="Q44" i="59"/>
  <c r="Q45" i="59"/>
  <c r="Q46" i="59"/>
  <c r="Q47" i="59"/>
  <c r="Q48" i="59"/>
  <c r="Q49" i="59"/>
  <c r="Q50" i="59"/>
  <c r="Q51" i="59"/>
  <c r="Q52" i="59"/>
  <c r="Q53" i="59"/>
  <c r="R38" i="59"/>
  <c r="R39" i="59"/>
  <c r="R40" i="59"/>
  <c r="R41" i="59"/>
  <c r="R42" i="59"/>
  <c r="R43" i="59"/>
  <c r="R44" i="59"/>
  <c r="R45" i="59"/>
  <c r="R46" i="59"/>
  <c r="R47" i="59"/>
  <c r="R48" i="59"/>
  <c r="R49" i="59"/>
  <c r="R50" i="59"/>
  <c r="R51" i="59"/>
  <c r="R52" i="59"/>
  <c r="R53" i="59"/>
  <c r="S38" i="59"/>
  <c r="S39" i="59"/>
  <c r="S40" i="59"/>
  <c r="S41" i="59"/>
  <c r="S42" i="59"/>
  <c r="S43" i="59"/>
  <c r="S44" i="59"/>
  <c r="S45" i="59"/>
  <c r="S46" i="59"/>
  <c r="S47" i="59"/>
  <c r="S48" i="59"/>
  <c r="S49" i="59"/>
  <c r="S50" i="59"/>
  <c r="S51" i="59"/>
  <c r="S52" i="59"/>
  <c r="S53" i="59"/>
  <c r="T38" i="59"/>
  <c r="T39" i="59"/>
  <c r="T40" i="59"/>
  <c r="T41" i="59"/>
  <c r="T42" i="59"/>
  <c r="T43" i="59"/>
  <c r="T44" i="59"/>
  <c r="T45" i="59"/>
  <c r="T46" i="59"/>
  <c r="T47" i="59"/>
  <c r="T48" i="59"/>
  <c r="T49" i="59"/>
  <c r="T50" i="59"/>
  <c r="T51" i="59"/>
  <c r="T52" i="59"/>
  <c r="T53" i="59"/>
  <c r="U38" i="59"/>
  <c r="U39" i="59"/>
  <c r="U40" i="59"/>
  <c r="U41" i="59"/>
  <c r="U42" i="59"/>
  <c r="U43" i="59"/>
  <c r="U44" i="59"/>
  <c r="U45" i="59"/>
  <c r="U46" i="59"/>
  <c r="U47" i="59"/>
  <c r="U48" i="59"/>
  <c r="U49" i="59"/>
  <c r="U50" i="59"/>
  <c r="U51" i="59"/>
  <c r="U52" i="59"/>
  <c r="U53" i="59"/>
  <c r="V38" i="59"/>
  <c r="V39" i="59"/>
  <c r="V40" i="59"/>
  <c r="V41" i="59"/>
  <c r="V42" i="59"/>
  <c r="V43" i="59"/>
  <c r="V44" i="59"/>
  <c r="V45" i="59"/>
  <c r="V46" i="59"/>
  <c r="V47" i="59"/>
  <c r="V48" i="59"/>
  <c r="V49" i="59"/>
  <c r="V50" i="59"/>
  <c r="V51" i="59"/>
  <c r="V52" i="59"/>
  <c r="V53" i="59"/>
  <c r="W38" i="59"/>
  <c r="W39" i="59"/>
  <c r="W40" i="59"/>
  <c r="W41" i="59"/>
  <c r="W42" i="59"/>
  <c r="W43" i="59"/>
  <c r="W44" i="59"/>
  <c r="W45" i="59"/>
  <c r="W46" i="59"/>
  <c r="W47" i="59"/>
  <c r="W48" i="59"/>
  <c r="W49" i="59"/>
  <c r="W50" i="59"/>
  <c r="W51" i="59"/>
  <c r="W52" i="59"/>
  <c r="W53" i="59"/>
  <c r="X38" i="59"/>
  <c r="X39" i="59"/>
  <c r="X40" i="59"/>
  <c r="X41" i="59"/>
  <c r="X42" i="59"/>
  <c r="X43" i="59"/>
  <c r="X44" i="59"/>
  <c r="X45" i="59"/>
  <c r="X46" i="59"/>
  <c r="X47" i="59"/>
  <c r="X48" i="59"/>
  <c r="X49" i="59"/>
  <c r="X50" i="59"/>
  <c r="X51" i="59"/>
  <c r="X52" i="59"/>
  <c r="X53" i="59"/>
  <c r="B38" i="60"/>
  <c r="B39" i="60"/>
  <c r="B40" i="60"/>
  <c r="B41" i="60"/>
  <c r="B42" i="60"/>
  <c r="B43" i="60"/>
  <c r="B44" i="60"/>
  <c r="B45" i="60"/>
  <c r="B46" i="60"/>
  <c r="B47" i="60"/>
  <c r="B48" i="60"/>
  <c r="B49" i="60"/>
  <c r="B50" i="60"/>
  <c r="B51" i="60"/>
  <c r="B52" i="60"/>
  <c r="B53" i="60"/>
  <c r="C38" i="60"/>
  <c r="C39" i="60"/>
  <c r="C40" i="60"/>
  <c r="C41" i="60"/>
  <c r="C42" i="60"/>
  <c r="C43" i="60"/>
  <c r="C44" i="60"/>
  <c r="C45" i="60"/>
  <c r="C46" i="60"/>
  <c r="C47" i="60"/>
  <c r="C48" i="60"/>
  <c r="C49" i="60"/>
  <c r="C50" i="60"/>
  <c r="C51" i="60"/>
  <c r="C52" i="60"/>
  <c r="C53" i="60"/>
  <c r="D38" i="60"/>
  <c r="D39" i="60"/>
  <c r="D40" i="60"/>
  <c r="D41" i="60"/>
  <c r="D42" i="60"/>
  <c r="D43" i="60"/>
  <c r="D44" i="60"/>
  <c r="D45" i="60"/>
  <c r="D46" i="60"/>
  <c r="D47" i="60"/>
  <c r="D48" i="60"/>
  <c r="D49" i="60"/>
  <c r="D50" i="60"/>
  <c r="D51" i="60"/>
  <c r="D52" i="60"/>
  <c r="D53" i="60"/>
  <c r="E38" i="60"/>
  <c r="E39" i="60"/>
  <c r="E40" i="60"/>
  <c r="E41" i="60"/>
  <c r="E42" i="60"/>
  <c r="E43" i="60"/>
  <c r="E44" i="60"/>
  <c r="E45" i="60"/>
  <c r="E46" i="60"/>
  <c r="E47" i="60"/>
  <c r="E48" i="60"/>
  <c r="E49" i="60"/>
  <c r="E50" i="60"/>
  <c r="E51" i="60"/>
  <c r="E52" i="60"/>
  <c r="E53" i="60"/>
  <c r="F38" i="60"/>
  <c r="F39" i="60"/>
  <c r="F40" i="60"/>
  <c r="F41" i="60"/>
  <c r="F42" i="60"/>
  <c r="F43" i="60"/>
  <c r="F44" i="60"/>
  <c r="F45" i="60"/>
  <c r="F46" i="60"/>
  <c r="F47" i="60"/>
  <c r="F48" i="60"/>
  <c r="F49" i="60"/>
  <c r="F50" i="60"/>
  <c r="F51" i="60"/>
  <c r="F52" i="60"/>
  <c r="F53" i="60"/>
  <c r="G38" i="60"/>
  <c r="G39" i="60"/>
  <c r="G40" i="60"/>
  <c r="G41" i="60"/>
  <c r="G42" i="60"/>
  <c r="G43" i="60"/>
  <c r="G44" i="60"/>
  <c r="G45" i="60"/>
  <c r="G46" i="60"/>
  <c r="G47" i="60"/>
  <c r="G48" i="60"/>
  <c r="G49" i="60"/>
  <c r="G50" i="60"/>
  <c r="G51" i="60"/>
  <c r="G52" i="60"/>
  <c r="G53" i="60"/>
  <c r="H38" i="60"/>
  <c r="H39" i="60"/>
  <c r="H40" i="60"/>
  <c r="H41" i="60"/>
  <c r="H42" i="60"/>
  <c r="H43" i="60"/>
  <c r="H44" i="60"/>
  <c r="H45" i="60"/>
  <c r="H46" i="60"/>
  <c r="H47" i="60"/>
  <c r="H48" i="60"/>
  <c r="H49" i="60"/>
  <c r="H50" i="60"/>
  <c r="H51" i="60"/>
  <c r="H52" i="60"/>
  <c r="H53" i="60"/>
  <c r="I38" i="60"/>
  <c r="I39" i="60"/>
  <c r="I40" i="60"/>
  <c r="I41" i="60"/>
  <c r="I42" i="60"/>
  <c r="I43" i="60"/>
  <c r="I44" i="60"/>
  <c r="I45" i="60"/>
  <c r="I46" i="60"/>
  <c r="I47" i="60"/>
  <c r="I48" i="60"/>
  <c r="I49" i="60"/>
  <c r="I50" i="60"/>
  <c r="I51" i="60"/>
  <c r="I52" i="60"/>
  <c r="I53" i="60"/>
  <c r="J38" i="60"/>
  <c r="J39" i="60"/>
  <c r="J40" i="60"/>
  <c r="J41" i="60"/>
  <c r="J42" i="60"/>
  <c r="J43" i="60"/>
  <c r="J44" i="60"/>
  <c r="J45" i="60"/>
  <c r="J46" i="60"/>
  <c r="J47" i="60"/>
  <c r="J48" i="60"/>
  <c r="J49" i="60"/>
  <c r="J50" i="60"/>
  <c r="J51" i="60"/>
  <c r="J52" i="60"/>
  <c r="J53" i="60"/>
  <c r="K38" i="60"/>
  <c r="K39" i="60"/>
  <c r="K40" i="60"/>
  <c r="K41" i="60"/>
  <c r="K42" i="60"/>
  <c r="K43" i="60"/>
  <c r="K44" i="60"/>
  <c r="K45" i="60"/>
  <c r="K46" i="60"/>
  <c r="K47" i="60"/>
  <c r="K48" i="60"/>
  <c r="K49" i="60"/>
  <c r="K50" i="60"/>
  <c r="K51" i="60"/>
  <c r="K52" i="60"/>
  <c r="K53" i="60"/>
  <c r="L38" i="60"/>
  <c r="L39" i="60"/>
  <c r="L40" i="60"/>
  <c r="L41" i="60"/>
  <c r="L42" i="60"/>
  <c r="L43" i="60"/>
  <c r="L44" i="60"/>
  <c r="L45" i="60"/>
  <c r="L46" i="60"/>
  <c r="L47" i="60"/>
  <c r="L48" i="60"/>
  <c r="L49" i="60"/>
  <c r="L50" i="60"/>
  <c r="L51" i="60"/>
  <c r="L52" i="60"/>
  <c r="L53" i="60"/>
  <c r="M38" i="60"/>
  <c r="M39" i="60"/>
  <c r="M40" i="60"/>
  <c r="M41" i="60"/>
  <c r="M42" i="60"/>
  <c r="M43" i="60"/>
  <c r="M44" i="60"/>
  <c r="M45" i="60"/>
  <c r="M46" i="60"/>
  <c r="M47" i="60"/>
  <c r="M48" i="60"/>
  <c r="M49" i="60"/>
  <c r="M50" i="60"/>
  <c r="M51" i="60"/>
  <c r="M52" i="60"/>
  <c r="M53" i="60"/>
  <c r="N38" i="60"/>
  <c r="N39" i="60"/>
  <c r="N40" i="60"/>
  <c r="N41" i="60"/>
  <c r="N42" i="60"/>
  <c r="N43" i="60"/>
  <c r="N44" i="60"/>
  <c r="N45" i="60"/>
  <c r="N46" i="60"/>
  <c r="N47" i="60"/>
  <c r="N48" i="60"/>
  <c r="N49" i="60"/>
  <c r="N50" i="60"/>
  <c r="N51" i="60"/>
  <c r="N52" i="60"/>
  <c r="N53" i="60"/>
  <c r="O38" i="60"/>
  <c r="O39" i="60"/>
  <c r="O40" i="60"/>
  <c r="O41" i="60"/>
  <c r="O42" i="60"/>
  <c r="O43" i="60"/>
  <c r="O44" i="60"/>
  <c r="O45" i="60"/>
  <c r="O46" i="60"/>
  <c r="O47" i="60"/>
  <c r="O48" i="60"/>
  <c r="O49" i="60"/>
  <c r="O50" i="60"/>
  <c r="O51" i="60"/>
  <c r="O52" i="60"/>
  <c r="O53" i="60"/>
  <c r="P38" i="60"/>
  <c r="P39" i="60"/>
  <c r="P40" i="60"/>
  <c r="P41" i="60"/>
  <c r="P42" i="60"/>
  <c r="P43" i="60"/>
  <c r="P44" i="60"/>
  <c r="P45" i="60"/>
  <c r="P46" i="60"/>
  <c r="P47" i="60"/>
  <c r="P48" i="60"/>
  <c r="P49" i="60"/>
  <c r="P50" i="60"/>
  <c r="P51" i="60"/>
  <c r="P52" i="60"/>
  <c r="P53" i="60"/>
  <c r="Q38" i="60"/>
  <c r="Q39" i="60"/>
  <c r="Q40" i="60"/>
  <c r="Q41" i="60"/>
  <c r="Q42" i="60"/>
  <c r="Q43" i="60"/>
  <c r="Q44" i="60"/>
  <c r="Q45" i="60"/>
  <c r="Q46" i="60"/>
  <c r="Q47" i="60"/>
  <c r="Q48" i="60"/>
  <c r="Q49" i="60"/>
  <c r="Q50" i="60"/>
  <c r="Q51" i="60"/>
  <c r="Q52" i="60"/>
  <c r="Q53" i="60"/>
  <c r="R38" i="60"/>
  <c r="R39" i="60"/>
  <c r="R40" i="60"/>
  <c r="R41" i="60"/>
  <c r="R42" i="60"/>
  <c r="R43" i="60"/>
  <c r="R44" i="60"/>
  <c r="R45" i="60"/>
  <c r="R46" i="60"/>
  <c r="R47" i="60"/>
  <c r="R48" i="60"/>
  <c r="R49" i="60"/>
  <c r="R50" i="60"/>
  <c r="R51" i="60"/>
  <c r="R52" i="60"/>
  <c r="R53" i="60"/>
  <c r="S38" i="60"/>
  <c r="S39" i="60"/>
  <c r="S40" i="60"/>
  <c r="S41" i="60"/>
  <c r="S42" i="60"/>
  <c r="S43" i="60"/>
  <c r="S44" i="60"/>
  <c r="S45" i="60"/>
  <c r="S46" i="60"/>
  <c r="S47" i="60"/>
  <c r="S48" i="60"/>
  <c r="S49" i="60"/>
  <c r="S50" i="60"/>
  <c r="S51" i="60"/>
  <c r="S52" i="60"/>
  <c r="S53" i="60"/>
  <c r="T38" i="60"/>
  <c r="T39" i="60"/>
  <c r="T40" i="60"/>
  <c r="T41" i="60"/>
  <c r="T42" i="60"/>
  <c r="T43" i="60"/>
  <c r="T44" i="60"/>
  <c r="T45" i="60"/>
  <c r="T46" i="60"/>
  <c r="T47" i="60"/>
  <c r="T48" i="60"/>
  <c r="T49" i="60"/>
  <c r="T50" i="60"/>
  <c r="T51" i="60"/>
  <c r="T52" i="60"/>
  <c r="T53" i="60"/>
  <c r="U38" i="60"/>
  <c r="U39" i="60"/>
  <c r="U40" i="60"/>
  <c r="U41" i="60"/>
  <c r="U42" i="60"/>
  <c r="U43" i="60"/>
  <c r="U44" i="60"/>
  <c r="U45" i="60"/>
  <c r="U46" i="60"/>
  <c r="U47" i="60"/>
  <c r="U48" i="60"/>
  <c r="U49" i="60"/>
  <c r="U50" i="60"/>
  <c r="U51" i="60"/>
  <c r="U52" i="60"/>
  <c r="U53" i="60"/>
  <c r="V38" i="60"/>
  <c r="V39" i="60"/>
  <c r="V40" i="60"/>
  <c r="V41" i="60"/>
  <c r="V42" i="60"/>
  <c r="V43" i="60"/>
  <c r="V44" i="60"/>
  <c r="V45" i="60"/>
  <c r="V46" i="60"/>
  <c r="V47" i="60"/>
  <c r="V48" i="60"/>
  <c r="V49" i="60"/>
  <c r="V50" i="60"/>
  <c r="V51" i="60"/>
  <c r="V52" i="60"/>
  <c r="V53" i="60"/>
  <c r="W38" i="60"/>
  <c r="W39" i="60"/>
  <c r="W40" i="60"/>
  <c r="W41" i="60"/>
  <c r="W42" i="60"/>
  <c r="W43" i="60"/>
  <c r="W44" i="60"/>
  <c r="W45" i="60"/>
  <c r="W46" i="60"/>
  <c r="W47" i="60"/>
  <c r="W48" i="60"/>
  <c r="W49" i="60"/>
  <c r="W50" i="60"/>
  <c r="W51" i="60"/>
  <c r="W52" i="60"/>
  <c r="W53" i="60"/>
  <c r="X38" i="60"/>
  <c r="X39" i="60"/>
  <c r="X40" i="60"/>
  <c r="X41" i="60"/>
  <c r="X42" i="60"/>
  <c r="X43" i="60"/>
  <c r="X44" i="60"/>
  <c r="X45" i="60"/>
  <c r="X46" i="60"/>
  <c r="X47" i="60"/>
  <c r="X48" i="60"/>
  <c r="X49" i="60"/>
  <c r="X50" i="60"/>
  <c r="X51" i="60"/>
  <c r="X52" i="60"/>
  <c r="X53" i="60"/>
  <c r="B38" i="61"/>
  <c r="B39" i="61"/>
  <c r="B40" i="61"/>
  <c r="B41" i="61"/>
  <c r="B42" i="61"/>
  <c r="B43" i="61"/>
  <c r="B44" i="61"/>
  <c r="B45" i="61"/>
  <c r="B46" i="61"/>
  <c r="B47" i="61"/>
  <c r="B48" i="61"/>
  <c r="B49" i="61"/>
  <c r="B50" i="61"/>
  <c r="B51" i="61"/>
  <c r="B52" i="61"/>
  <c r="B53" i="61"/>
  <c r="C38" i="61"/>
  <c r="C39" i="61"/>
  <c r="C40" i="61"/>
  <c r="C41" i="61"/>
  <c r="C42" i="61"/>
  <c r="C43" i="61"/>
  <c r="C44" i="61"/>
  <c r="C45" i="61"/>
  <c r="C46" i="61"/>
  <c r="C47" i="61"/>
  <c r="C48" i="61"/>
  <c r="C49" i="61"/>
  <c r="C50" i="61"/>
  <c r="C51" i="61"/>
  <c r="C52" i="61"/>
  <c r="C53" i="61"/>
  <c r="D38" i="61"/>
  <c r="D39" i="61"/>
  <c r="D40" i="61"/>
  <c r="D41" i="61"/>
  <c r="D42" i="61"/>
  <c r="D43" i="61"/>
  <c r="D44" i="61"/>
  <c r="D45" i="61"/>
  <c r="D46" i="61"/>
  <c r="D47" i="61"/>
  <c r="D48" i="61"/>
  <c r="D49" i="61"/>
  <c r="D50" i="61"/>
  <c r="D51" i="61"/>
  <c r="D52" i="61"/>
  <c r="D53" i="61"/>
  <c r="E38" i="61"/>
  <c r="E39" i="61"/>
  <c r="E40" i="61"/>
  <c r="E41" i="61"/>
  <c r="E42" i="61"/>
  <c r="E43" i="61"/>
  <c r="E44" i="61"/>
  <c r="E45" i="61"/>
  <c r="E46" i="61"/>
  <c r="E47" i="61"/>
  <c r="E48" i="61"/>
  <c r="E49" i="61"/>
  <c r="E50" i="61"/>
  <c r="E51" i="61"/>
  <c r="E52" i="61"/>
  <c r="E53" i="61"/>
  <c r="F38" i="61"/>
  <c r="F39" i="61"/>
  <c r="F40" i="61"/>
  <c r="F41" i="61"/>
  <c r="F42" i="61"/>
  <c r="F43" i="61"/>
  <c r="F44" i="61"/>
  <c r="F45" i="61"/>
  <c r="F46" i="61"/>
  <c r="F47" i="61"/>
  <c r="F48" i="61"/>
  <c r="F49" i="61"/>
  <c r="F50" i="61"/>
  <c r="F51" i="61"/>
  <c r="F52" i="61"/>
  <c r="F53" i="61"/>
  <c r="G38" i="61"/>
  <c r="G39" i="61"/>
  <c r="G40" i="61"/>
  <c r="G41" i="61"/>
  <c r="G42" i="61"/>
  <c r="G43" i="61"/>
  <c r="G44" i="61"/>
  <c r="G45" i="61"/>
  <c r="G46" i="61"/>
  <c r="G47" i="61"/>
  <c r="G48" i="61"/>
  <c r="G49" i="61"/>
  <c r="G50" i="61"/>
  <c r="G51" i="61"/>
  <c r="G52" i="61"/>
  <c r="G53" i="61"/>
  <c r="H38" i="61"/>
  <c r="H39" i="61"/>
  <c r="H40" i="61"/>
  <c r="H41" i="61"/>
  <c r="H42" i="61"/>
  <c r="H43" i="61"/>
  <c r="H44" i="61"/>
  <c r="H45" i="61"/>
  <c r="H46" i="61"/>
  <c r="H47" i="61"/>
  <c r="H48" i="61"/>
  <c r="H49" i="61"/>
  <c r="H50" i="61"/>
  <c r="H51" i="61"/>
  <c r="H52" i="61"/>
  <c r="H53" i="61"/>
  <c r="I38" i="61"/>
  <c r="I39" i="61"/>
  <c r="I40" i="61"/>
  <c r="I41" i="61"/>
  <c r="I42" i="61"/>
  <c r="I43" i="61"/>
  <c r="I44" i="61"/>
  <c r="I45" i="61"/>
  <c r="I46" i="61"/>
  <c r="I47" i="61"/>
  <c r="I48" i="61"/>
  <c r="I49" i="61"/>
  <c r="I50" i="61"/>
  <c r="I51" i="61"/>
  <c r="I52" i="61"/>
  <c r="I53" i="61"/>
  <c r="J38" i="61"/>
  <c r="J39" i="61"/>
  <c r="J40" i="61"/>
  <c r="J41" i="61"/>
  <c r="J42" i="61"/>
  <c r="J43" i="61"/>
  <c r="J44" i="61"/>
  <c r="J45" i="61"/>
  <c r="J46" i="61"/>
  <c r="J47" i="61"/>
  <c r="J48" i="61"/>
  <c r="J49" i="61"/>
  <c r="J50" i="61"/>
  <c r="J51" i="61"/>
  <c r="J52" i="61"/>
  <c r="J53" i="61"/>
  <c r="K38" i="61"/>
  <c r="K39" i="61"/>
  <c r="K40" i="61"/>
  <c r="K41" i="61"/>
  <c r="K42" i="61"/>
  <c r="K43" i="61"/>
  <c r="K44" i="61"/>
  <c r="K45" i="61"/>
  <c r="K46" i="61"/>
  <c r="K47" i="61"/>
  <c r="K48" i="61"/>
  <c r="K49" i="61"/>
  <c r="K50" i="61"/>
  <c r="K51" i="61"/>
  <c r="K52" i="61"/>
  <c r="K53" i="61"/>
  <c r="L38" i="61"/>
  <c r="L39" i="61"/>
  <c r="L40" i="61"/>
  <c r="L41" i="61"/>
  <c r="L42" i="61"/>
  <c r="L43" i="61"/>
  <c r="L44" i="61"/>
  <c r="L45" i="61"/>
  <c r="L46" i="61"/>
  <c r="L47" i="61"/>
  <c r="L48" i="61"/>
  <c r="L49" i="61"/>
  <c r="L50" i="61"/>
  <c r="L51" i="61"/>
  <c r="L52" i="61"/>
  <c r="L53" i="61"/>
  <c r="M38" i="61"/>
  <c r="M39" i="61"/>
  <c r="M40" i="61"/>
  <c r="M41" i="61"/>
  <c r="M42" i="61"/>
  <c r="M43" i="61"/>
  <c r="M44" i="61"/>
  <c r="M45" i="61"/>
  <c r="M46" i="61"/>
  <c r="M47" i="61"/>
  <c r="M48" i="61"/>
  <c r="M49" i="61"/>
  <c r="M50" i="61"/>
  <c r="M51" i="61"/>
  <c r="M52" i="61"/>
  <c r="M53" i="61"/>
  <c r="N38" i="61"/>
  <c r="N39" i="61"/>
  <c r="N40" i="61"/>
  <c r="N41" i="61"/>
  <c r="N42" i="61"/>
  <c r="N43" i="61"/>
  <c r="N44" i="61"/>
  <c r="N45" i="61"/>
  <c r="N46" i="61"/>
  <c r="N47" i="61"/>
  <c r="N48" i="61"/>
  <c r="N49" i="61"/>
  <c r="N50" i="61"/>
  <c r="N51" i="61"/>
  <c r="N52" i="61"/>
  <c r="N53" i="61"/>
  <c r="O38" i="61"/>
  <c r="O39" i="61"/>
  <c r="O40" i="61"/>
  <c r="O41" i="61"/>
  <c r="O42" i="61"/>
  <c r="O43" i="61"/>
  <c r="O44" i="61"/>
  <c r="O45" i="61"/>
  <c r="O46" i="61"/>
  <c r="O47" i="61"/>
  <c r="O48" i="61"/>
  <c r="O49" i="61"/>
  <c r="O50" i="61"/>
  <c r="O51" i="61"/>
  <c r="O52" i="61"/>
  <c r="O53" i="61"/>
  <c r="P38" i="61"/>
  <c r="P39" i="61"/>
  <c r="P40" i="61"/>
  <c r="P41" i="61"/>
  <c r="P42" i="61"/>
  <c r="P43" i="61"/>
  <c r="P44" i="61"/>
  <c r="P45" i="61"/>
  <c r="P46" i="61"/>
  <c r="P47" i="61"/>
  <c r="P48" i="61"/>
  <c r="P49" i="61"/>
  <c r="P50" i="61"/>
  <c r="P51" i="61"/>
  <c r="P52" i="61"/>
  <c r="P53" i="61"/>
  <c r="Q38" i="61"/>
  <c r="Q39" i="61"/>
  <c r="Q40" i="61"/>
  <c r="Q41" i="61"/>
  <c r="Q42" i="61"/>
  <c r="Q43" i="61"/>
  <c r="Q44" i="61"/>
  <c r="Q45" i="61"/>
  <c r="Q46" i="61"/>
  <c r="Q47" i="61"/>
  <c r="Q48" i="61"/>
  <c r="Q49" i="61"/>
  <c r="Q50" i="61"/>
  <c r="Q51" i="61"/>
  <c r="Q52" i="61"/>
  <c r="Q53" i="61"/>
  <c r="R38" i="61"/>
  <c r="R39" i="61"/>
  <c r="R40" i="61"/>
  <c r="R41" i="61"/>
  <c r="R42" i="61"/>
  <c r="R43" i="61"/>
  <c r="R44" i="61"/>
  <c r="R45" i="61"/>
  <c r="R46" i="61"/>
  <c r="R47" i="61"/>
  <c r="R48" i="61"/>
  <c r="R49" i="61"/>
  <c r="R50" i="61"/>
  <c r="R51" i="61"/>
  <c r="R52" i="61"/>
  <c r="R53" i="61"/>
  <c r="S38" i="61"/>
  <c r="S39" i="61"/>
  <c r="S40" i="61"/>
  <c r="S41" i="61"/>
  <c r="S42" i="61"/>
  <c r="S43" i="61"/>
  <c r="S44" i="61"/>
  <c r="S45" i="61"/>
  <c r="S46" i="61"/>
  <c r="S47" i="61"/>
  <c r="S48" i="61"/>
  <c r="S49" i="61"/>
  <c r="S50" i="61"/>
  <c r="S51" i="61"/>
  <c r="S52" i="61"/>
  <c r="S53" i="61"/>
  <c r="T38" i="61"/>
  <c r="T39" i="61"/>
  <c r="T40" i="61"/>
  <c r="T41" i="61"/>
  <c r="T42" i="61"/>
  <c r="T43" i="61"/>
  <c r="T44" i="61"/>
  <c r="T45" i="61"/>
  <c r="T46" i="61"/>
  <c r="T47" i="61"/>
  <c r="T48" i="61"/>
  <c r="T49" i="61"/>
  <c r="T50" i="61"/>
  <c r="T51" i="61"/>
  <c r="T52" i="61"/>
  <c r="T53" i="61"/>
  <c r="U38" i="61"/>
  <c r="U39" i="61"/>
  <c r="U40" i="61"/>
  <c r="U41" i="61"/>
  <c r="U42" i="61"/>
  <c r="U43" i="61"/>
  <c r="U44" i="61"/>
  <c r="U45" i="61"/>
  <c r="U46" i="61"/>
  <c r="U47" i="61"/>
  <c r="U48" i="61"/>
  <c r="U49" i="61"/>
  <c r="U50" i="61"/>
  <c r="U51" i="61"/>
  <c r="U52" i="61"/>
  <c r="U53" i="61"/>
  <c r="V38" i="61"/>
  <c r="V39" i="61"/>
  <c r="V40" i="61"/>
  <c r="V41" i="61"/>
  <c r="V42" i="61"/>
  <c r="V43" i="61"/>
  <c r="V44" i="61"/>
  <c r="V45" i="61"/>
  <c r="V46" i="61"/>
  <c r="V47" i="61"/>
  <c r="V48" i="61"/>
  <c r="V49" i="61"/>
  <c r="V50" i="61"/>
  <c r="V51" i="61"/>
  <c r="V52" i="61"/>
  <c r="V53" i="61"/>
  <c r="W38" i="61"/>
  <c r="W39" i="61"/>
  <c r="W40" i="61"/>
  <c r="W41" i="61"/>
  <c r="W42" i="61"/>
  <c r="W43" i="61"/>
  <c r="W44" i="61"/>
  <c r="W45" i="61"/>
  <c r="W46" i="61"/>
  <c r="W47" i="61"/>
  <c r="W48" i="61"/>
  <c r="W49" i="61"/>
  <c r="W50" i="61"/>
  <c r="W51" i="61"/>
  <c r="W52" i="61"/>
  <c r="W53" i="61"/>
  <c r="X38" i="61"/>
  <c r="X39" i="61"/>
  <c r="X40" i="61"/>
  <c r="X41" i="61"/>
  <c r="X42" i="61"/>
  <c r="X43" i="61"/>
  <c r="X44" i="61"/>
  <c r="X45" i="61"/>
  <c r="X46" i="61"/>
  <c r="X47" i="61"/>
  <c r="X48" i="61"/>
  <c r="X49" i="61"/>
  <c r="X50" i="61"/>
  <c r="X51" i="61"/>
  <c r="X52" i="61"/>
  <c r="X53" i="61"/>
  <c r="B38" i="41"/>
  <c r="B39" i="41"/>
  <c r="B40" i="41"/>
  <c r="B41" i="41"/>
  <c r="B42" i="41"/>
  <c r="B43" i="41"/>
  <c r="B44" i="41"/>
  <c r="B45" i="41"/>
  <c r="B46" i="41"/>
  <c r="B47" i="41"/>
  <c r="B48" i="41"/>
  <c r="B49" i="41"/>
  <c r="B50" i="41"/>
  <c r="B51" i="41"/>
  <c r="B52" i="41"/>
  <c r="B53" i="41"/>
  <c r="C38" i="41"/>
  <c r="C39" i="41"/>
  <c r="C40" i="41"/>
  <c r="C41" i="41"/>
  <c r="C42" i="41"/>
  <c r="C43" i="41"/>
  <c r="C44" i="41"/>
  <c r="C45" i="41"/>
  <c r="C46" i="41"/>
  <c r="C47" i="41"/>
  <c r="C48" i="41"/>
  <c r="C49" i="41"/>
  <c r="C50" i="41"/>
  <c r="C51" i="41"/>
  <c r="C52" i="41"/>
  <c r="C53" i="41"/>
  <c r="D38" i="41"/>
  <c r="D39" i="41"/>
  <c r="D40" i="41"/>
  <c r="D41" i="41"/>
  <c r="D42" i="41"/>
  <c r="D43" i="41"/>
  <c r="D44" i="41"/>
  <c r="D45" i="41"/>
  <c r="D46" i="41"/>
  <c r="D47" i="41"/>
  <c r="D48" i="41"/>
  <c r="D49" i="41"/>
  <c r="D50" i="41"/>
  <c r="D51" i="41"/>
  <c r="D52" i="41"/>
  <c r="D53" i="41"/>
  <c r="E38" i="41"/>
  <c r="E39" i="41"/>
  <c r="E40" i="41"/>
  <c r="E41" i="41"/>
  <c r="E42" i="41"/>
  <c r="E43" i="41"/>
  <c r="E44" i="41"/>
  <c r="E45" i="41"/>
  <c r="E46" i="41"/>
  <c r="E47" i="41"/>
  <c r="E48" i="41"/>
  <c r="E49" i="41"/>
  <c r="E50" i="41"/>
  <c r="E51" i="41"/>
  <c r="E52" i="41"/>
  <c r="E53" i="41"/>
  <c r="F38" i="41"/>
  <c r="F39" i="41"/>
  <c r="F40" i="41"/>
  <c r="F41" i="41"/>
  <c r="F42" i="41"/>
  <c r="F43" i="41"/>
  <c r="F44" i="41"/>
  <c r="F45" i="41"/>
  <c r="F46" i="41"/>
  <c r="F47" i="41"/>
  <c r="F48" i="41"/>
  <c r="F49" i="41"/>
  <c r="F50" i="41"/>
  <c r="F51" i="41"/>
  <c r="F52" i="41"/>
  <c r="F53" i="41"/>
  <c r="G38" i="41"/>
  <c r="G39" i="41"/>
  <c r="G40" i="41"/>
  <c r="G41" i="41"/>
  <c r="G42" i="41"/>
  <c r="G43" i="41"/>
  <c r="G44" i="41"/>
  <c r="G45" i="41"/>
  <c r="G46" i="41"/>
  <c r="G47" i="41"/>
  <c r="G48" i="41"/>
  <c r="G49" i="41"/>
  <c r="G50" i="41"/>
  <c r="G51" i="41"/>
  <c r="G52" i="41"/>
  <c r="G53" i="41"/>
  <c r="H38" i="41"/>
  <c r="H39" i="41"/>
  <c r="H40" i="41"/>
  <c r="H41" i="41"/>
  <c r="H42" i="41"/>
  <c r="H43" i="41"/>
  <c r="H44" i="41"/>
  <c r="H45" i="41"/>
  <c r="H46" i="41"/>
  <c r="H47" i="41"/>
  <c r="H48" i="41"/>
  <c r="H49" i="41"/>
  <c r="H50" i="41"/>
  <c r="H51" i="41"/>
  <c r="H52" i="41"/>
  <c r="H53" i="41"/>
  <c r="I38" i="41"/>
  <c r="I39" i="41"/>
  <c r="I40" i="41"/>
  <c r="I41" i="41"/>
  <c r="I42" i="41"/>
  <c r="I43" i="41"/>
  <c r="I44" i="41"/>
  <c r="I45" i="41"/>
  <c r="I46" i="41"/>
  <c r="I47" i="41"/>
  <c r="I48" i="41"/>
  <c r="I49" i="41"/>
  <c r="I50" i="41"/>
  <c r="I51" i="41"/>
  <c r="I52" i="41"/>
  <c r="I53" i="41"/>
  <c r="J38" i="41"/>
  <c r="J39" i="41"/>
  <c r="J40" i="41"/>
  <c r="J41" i="41"/>
  <c r="J42" i="41"/>
  <c r="J43" i="41"/>
  <c r="J44" i="41"/>
  <c r="J45" i="41"/>
  <c r="J46" i="41"/>
  <c r="J47" i="41"/>
  <c r="J48" i="41"/>
  <c r="J49" i="41"/>
  <c r="J50" i="41"/>
  <c r="J51" i="41"/>
  <c r="J52" i="41"/>
  <c r="J53" i="41"/>
  <c r="K38" i="41"/>
  <c r="K39" i="41"/>
  <c r="K40" i="41"/>
  <c r="K41" i="41"/>
  <c r="K42" i="41"/>
  <c r="K43" i="41"/>
  <c r="K44" i="41"/>
  <c r="K45" i="41"/>
  <c r="K46" i="41"/>
  <c r="K47" i="41"/>
  <c r="K48" i="41"/>
  <c r="K49" i="41"/>
  <c r="K50" i="41"/>
  <c r="K51" i="41"/>
  <c r="K52" i="41"/>
  <c r="K53" i="41"/>
  <c r="L38" i="41"/>
  <c r="L39" i="41"/>
  <c r="L40" i="41"/>
  <c r="L41" i="41"/>
  <c r="L42" i="41"/>
  <c r="L43" i="41"/>
  <c r="L44" i="41"/>
  <c r="L45" i="41"/>
  <c r="L46" i="41"/>
  <c r="L47" i="41"/>
  <c r="L48" i="41"/>
  <c r="L49" i="41"/>
  <c r="L50" i="41"/>
  <c r="L51" i="41"/>
  <c r="L52" i="41"/>
  <c r="L53" i="41"/>
  <c r="M38" i="41"/>
  <c r="M39" i="41"/>
  <c r="M40" i="41"/>
  <c r="M41" i="41"/>
  <c r="M42" i="41"/>
  <c r="M43" i="41"/>
  <c r="M44" i="41"/>
  <c r="M45" i="41"/>
  <c r="M46" i="41"/>
  <c r="M47" i="41"/>
  <c r="M48" i="41"/>
  <c r="M49" i="41"/>
  <c r="M50" i="41"/>
  <c r="M51" i="41"/>
  <c r="M52" i="41"/>
  <c r="M53" i="41"/>
  <c r="N38" i="41"/>
  <c r="N39" i="41"/>
  <c r="N40" i="41"/>
  <c r="N41" i="41"/>
  <c r="N42" i="41"/>
  <c r="N43" i="41"/>
  <c r="N44" i="41"/>
  <c r="N45" i="41"/>
  <c r="N46" i="41"/>
  <c r="N47" i="41"/>
  <c r="N48" i="41"/>
  <c r="N49" i="41"/>
  <c r="N50" i="41"/>
  <c r="N51" i="41"/>
  <c r="N52" i="41"/>
  <c r="N53" i="41"/>
  <c r="O38" i="41"/>
  <c r="O39" i="41"/>
  <c r="O40" i="41"/>
  <c r="O41" i="41"/>
  <c r="O42" i="41"/>
  <c r="O43" i="41"/>
  <c r="O44" i="41"/>
  <c r="O45" i="41"/>
  <c r="O46" i="41"/>
  <c r="O47" i="41"/>
  <c r="O48" i="41"/>
  <c r="O49" i="41"/>
  <c r="O50" i="41"/>
  <c r="O51" i="41"/>
  <c r="O52" i="41"/>
  <c r="O53" i="41"/>
  <c r="P38" i="41"/>
  <c r="P39" i="41"/>
  <c r="P40" i="41"/>
  <c r="P41" i="41"/>
  <c r="P42" i="41"/>
  <c r="P43" i="41"/>
  <c r="P44" i="41"/>
  <c r="P45" i="41"/>
  <c r="P46" i="41"/>
  <c r="P47" i="41"/>
  <c r="P48" i="41"/>
  <c r="P49" i="41"/>
  <c r="P50" i="41"/>
  <c r="P51" i="41"/>
  <c r="P52" i="41"/>
  <c r="P53" i="41"/>
  <c r="Q38" i="41"/>
  <c r="Q39" i="41"/>
  <c r="Q40" i="41"/>
  <c r="Q41" i="41"/>
  <c r="Q42" i="41"/>
  <c r="Q43" i="41"/>
  <c r="Q44" i="41"/>
  <c r="Q45" i="41"/>
  <c r="Q46" i="41"/>
  <c r="Q47" i="41"/>
  <c r="Q48" i="41"/>
  <c r="Q49" i="41"/>
  <c r="Q50" i="41"/>
  <c r="Q51" i="41"/>
  <c r="Q52" i="41"/>
  <c r="Q53" i="41"/>
  <c r="R38" i="41"/>
  <c r="R39" i="41"/>
  <c r="R40" i="41"/>
  <c r="R41" i="41"/>
  <c r="R42" i="41"/>
  <c r="R43" i="41"/>
  <c r="R44" i="41"/>
  <c r="R45" i="41"/>
  <c r="R46" i="41"/>
  <c r="R47" i="41"/>
  <c r="R48" i="41"/>
  <c r="R49" i="41"/>
  <c r="R50" i="41"/>
  <c r="R51" i="41"/>
  <c r="R52" i="41"/>
  <c r="R53" i="41"/>
  <c r="S38" i="41"/>
  <c r="S39" i="41"/>
  <c r="S40" i="41"/>
  <c r="S41" i="41"/>
  <c r="S42" i="41"/>
  <c r="S43" i="41"/>
  <c r="S44" i="41"/>
  <c r="S45" i="41"/>
  <c r="S46" i="41"/>
  <c r="S47" i="41"/>
  <c r="S48" i="41"/>
  <c r="S49" i="41"/>
  <c r="S50" i="41"/>
  <c r="S51" i="41"/>
  <c r="S52" i="41"/>
  <c r="S53" i="41"/>
  <c r="T38" i="41"/>
  <c r="T39" i="41"/>
  <c r="T40" i="41"/>
  <c r="T41" i="41"/>
  <c r="T42" i="41"/>
  <c r="T43" i="41"/>
  <c r="T44" i="41"/>
  <c r="T45" i="41"/>
  <c r="T46" i="41"/>
  <c r="T47" i="41"/>
  <c r="T48" i="41"/>
  <c r="T49" i="41"/>
  <c r="T50" i="41"/>
  <c r="T51" i="41"/>
  <c r="T52" i="41"/>
  <c r="T53" i="41"/>
  <c r="U38" i="41"/>
  <c r="U39" i="41"/>
  <c r="U40" i="41"/>
  <c r="U41" i="41"/>
  <c r="U42" i="41"/>
  <c r="U43" i="41"/>
  <c r="U44" i="41"/>
  <c r="U45" i="41"/>
  <c r="U46" i="41"/>
  <c r="U47" i="41"/>
  <c r="U48" i="41"/>
  <c r="U49" i="41"/>
  <c r="U50" i="41"/>
  <c r="U51" i="41"/>
  <c r="U52" i="41"/>
  <c r="U53" i="41"/>
  <c r="V38" i="41"/>
  <c r="V39" i="41"/>
  <c r="V40" i="41"/>
  <c r="V41" i="41"/>
  <c r="V42" i="41"/>
  <c r="V43" i="41"/>
  <c r="V44" i="41"/>
  <c r="V45" i="41"/>
  <c r="V46" i="41"/>
  <c r="V47" i="41"/>
  <c r="V48" i="41"/>
  <c r="V49" i="41"/>
  <c r="V50" i="41"/>
  <c r="V51" i="41"/>
  <c r="V52" i="41"/>
  <c r="V53" i="41"/>
  <c r="W38" i="41"/>
  <c r="W39" i="41"/>
  <c r="W40" i="41"/>
  <c r="W41" i="41"/>
  <c r="W42" i="41"/>
  <c r="W43" i="41"/>
  <c r="W44" i="41"/>
  <c r="W45" i="41"/>
  <c r="W46" i="41"/>
  <c r="W47" i="41"/>
  <c r="W48" i="41"/>
  <c r="W49" i="41"/>
  <c r="W50" i="41"/>
  <c r="W51" i="41"/>
  <c r="W52" i="41"/>
  <c r="W53" i="41"/>
  <c r="X38" i="41"/>
  <c r="X39" i="41"/>
  <c r="X40" i="41"/>
  <c r="X41" i="41"/>
  <c r="X42" i="41"/>
  <c r="X43" i="41"/>
  <c r="X44" i="41"/>
  <c r="X45" i="41"/>
  <c r="X46" i="41"/>
  <c r="X47" i="41"/>
  <c r="X48" i="41"/>
  <c r="X49" i="41"/>
  <c r="X50" i="41"/>
  <c r="X51" i="41"/>
  <c r="X52" i="41"/>
  <c r="X53" i="41"/>
  <c r="B38" i="62"/>
  <c r="B39" i="62"/>
  <c r="B40" i="62"/>
  <c r="B41" i="62"/>
  <c r="B42" i="62"/>
  <c r="B43" i="62"/>
  <c r="B44" i="62"/>
  <c r="B45" i="62"/>
  <c r="B46" i="62"/>
  <c r="B47" i="62"/>
  <c r="B48" i="62"/>
  <c r="B49" i="62"/>
  <c r="B50" i="62"/>
  <c r="B51" i="62"/>
  <c r="B52" i="62"/>
  <c r="B53" i="62"/>
  <c r="C38" i="62"/>
  <c r="C39" i="62"/>
  <c r="C40" i="62"/>
  <c r="C41" i="62"/>
  <c r="C42" i="62"/>
  <c r="C43" i="62"/>
  <c r="C44" i="62"/>
  <c r="C45" i="62"/>
  <c r="C46" i="62"/>
  <c r="C47" i="62"/>
  <c r="C48" i="62"/>
  <c r="C49" i="62"/>
  <c r="C50" i="62"/>
  <c r="C51" i="62"/>
  <c r="C52" i="62"/>
  <c r="C53" i="62"/>
  <c r="D38" i="62"/>
  <c r="D39" i="62"/>
  <c r="D40" i="62"/>
  <c r="D41" i="62"/>
  <c r="D42" i="62"/>
  <c r="D43" i="62"/>
  <c r="D44" i="62"/>
  <c r="D45" i="62"/>
  <c r="D46" i="62"/>
  <c r="D47" i="62"/>
  <c r="D48" i="62"/>
  <c r="D49" i="62"/>
  <c r="D50" i="62"/>
  <c r="D51" i="62"/>
  <c r="D52" i="62"/>
  <c r="D53" i="62"/>
  <c r="E38" i="62"/>
  <c r="E39" i="62"/>
  <c r="E40" i="62"/>
  <c r="E41" i="62"/>
  <c r="E42" i="62"/>
  <c r="E43" i="62"/>
  <c r="E44" i="62"/>
  <c r="E45" i="62"/>
  <c r="E46" i="62"/>
  <c r="E47" i="62"/>
  <c r="E48" i="62"/>
  <c r="E49" i="62"/>
  <c r="E50" i="62"/>
  <c r="E51" i="62"/>
  <c r="E52" i="62"/>
  <c r="E53" i="62"/>
  <c r="F38" i="62"/>
  <c r="F39" i="62"/>
  <c r="F40" i="62"/>
  <c r="F41" i="62"/>
  <c r="F42" i="62"/>
  <c r="F43" i="62"/>
  <c r="F44" i="62"/>
  <c r="F45" i="62"/>
  <c r="F46" i="62"/>
  <c r="F47" i="62"/>
  <c r="F48" i="62"/>
  <c r="F49" i="62"/>
  <c r="F50" i="62"/>
  <c r="F51" i="62"/>
  <c r="F52" i="62"/>
  <c r="F53" i="62"/>
  <c r="G38" i="62"/>
  <c r="G39" i="62"/>
  <c r="G40" i="62"/>
  <c r="G41" i="62"/>
  <c r="G42" i="62"/>
  <c r="G43" i="62"/>
  <c r="G44" i="62"/>
  <c r="G45" i="62"/>
  <c r="G46" i="62"/>
  <c r="G47" i="62"/>
  <c r="G48" i="62"/>
  <c r="G49" i="62"/>
  <c r="G50" i="62"/>
  <c r="G51" i="62"/>
  <c r="G52" i="62"/>
  <c r="G53" i="62"/>
  <c r="H38" i="62"/>
  <c r="H39" i="62"/>
  <c r="H40" i="62"/>
  <c r="H41" i="62"/>
  <c r="H42" i="62"/>
  <c r="H43" i="62"/>
  <c r="H44" i="62"/>
  <c r="H45" i="62"/>
  <c r="H46" i="62"/>
  <c r="H47" i="62"/>
  <c r="H48" i="62"/>
  <c r="H49" i="62"/>
  <c r="H50" i="62"/>
  <c r="H51" i="62"/>
  <c r="H52" i="62"/>
  <c r="H53" i="62"/>
  <c r="I38" i="62"/>
  <c r="I39" i="62"/>
  <c r="I40" i="62"/>
  <c r="I41" i="62"/>
  <c r="I42" i="62"/>
  <c r="I43" i="62"/>
  <c r="I44" i="62"/>
  <c r="I45" i="62"/>
  <c r="I46" i="62"/>
  <c r="I47" i="62"/>
  <c r="I48" i="62"/>
  <c r="I49" i="62"/>
  <c r="I50" i="62"/>
  <c r="I51" i="62"/>
  <c r="I52" i="62"/>
  <c r="I53" i="62"/>
  <c r="J38" i="62"/>
  <c r="J39" i="62"/>
  <c r="J40" i="62"/>
  <c r="J41" i="62"/>
  <c r="J42" i="62"/>
  <c r="J43" i="62"/>
  <c r="J44" i="62"/>
  <c r="J45" i="62"/>
  <c r="J46" i="62"/>
  <c r="J47" i="62"/>
  <c r="J48" i="62"/>
  <c r="J49" i="62"/>
  <c r="J50" i="62"/>
  <c r="J51" i="62"/>
  <c r="J52" i="62"/>
  <c r="J53" i="62"/>
  <c r="K38" i="62"/>
  <c r="K39" i="62"/>
  <c r="K40" i="62"/>
  <c r="K41" i="62"/>
  <c r="K42" i="62"/>
  <c r="K43" i="62"/>
  <c r="K44" i="62"/>
  <c r="K45" i="62"/>
  <c r="K46" i="62"/>
  <c r="K47" i="62"/>
  <c r="K48" i="62"/>
  <c r="K49" i="62"/>
  <c r="K50" i="62"/>
  <c r="K51" i="62"/>
  <c r="K52" i="62"/>
  <c r="K53" i="62"/>
  <c r="L38" i="62"/>
  <c r="L39" i="62"/>
  <c r="L40" i="62"/>
  <c r="L41" i="62"/>
  <c r="L42" i="62"/>
  <c r="L43" i="62"/>
  <c r="L44" i="62"/>
  <c r="L45" i="62"/>
  <c r="L46" i="62"/>
  <c r="L47" i="62"/>
  <c r="L48" i="62"/>
  <c r="L49" i="62"/>
  <c r="L50" i="62"/>
  <c r="L51" i="62"/>
  <c r="L52" i="62"/>
  <c r="L53" i="62"/>
  <c r="M38" i="62"/>
  <c r="M39" i="62"/>
  <c r="M40" i="62"/>
  <c r="M41" i="62"/>
  <c r="M42" i="62"/>
  <c r="M43" i="62"/>
  <c r="M44" i="62"/>
  <c r="M45" i="62"/>
  <c r="M46" i="62"/>
  <c r="M47" i="62"/>
  <c r="M48" i="62"/>
  <c r="M49" i="62"/>
  <c r="M50" i="62"/>
  <c r="M51" i="62"/>
  <c r="M52" i="62"/>
  <c r="M53" i="62"/>
  <c r="N38" i="62"/>
  <c r="N39" i="62"/>
  <c r="N40" i="62"/>
  <c r="N41" i="62"/>
  <c r="N42" i="62"/>
  <c r="N43" i="62"/>
  <c r="N44" i="62"/>
  <c r="N45" i="62"/>
  <c r="N46" i="62"/>
  <c r="N47" i="62"/>
  <c r="N48" i="62"/>
  <c r="N49" i="62"/>
  <c r="N50" i="62"/>
  <c r="N51" i="62"/>
  <c r="N52" i="62"/>
  <c r="N53" i="62"/>
  <c r="O38" i="62"/>
  <c r="O39" i="62"/>
  <c r="O40" i="62"/>
  <c r="O41" i="62"/>
  <c r="O42" i="62"/>
  <c r="O43" i="62"/>
  <c r="O44" i="62"/>
  <c r="O45" i="62"/>
  <c r="O46" i="62"/>
  <c r="O47" i="62"/>
  <c r="O48" i="62"/>
  <c r="O49" i="62"/>
  <c r="O50" i="62"/>
  <c r="O51" i="62"/>
  <c r="O52" i="62"/>
  <c r="O53" i="62"/>
  <c r="P38" i="62"/>
  <c r="P39" i="62"/>
  <c r="P40" i="62"/>
  <c r="P41" i="62"/>
  <c r="P42" i="62"/>
  <c r="P43" i="62"/>
  <c r="P44" i="62"/>
  <c r="P45" i="62"/>
  <c r="P46" i="62"/>
  <c r="P47" i="62"/>
  <c r="P48" i="62"/>
  <c r="P49" i="62"/>
  <c r="P50" i="62"/>
  <c r="P51" i="62"/>
  <c r="P52" i="62"/>
  <c r="P53" i="62"/>
  <c r="Q38" i="62"/>
  <c r="Q39" i="62"/>
  <c r="Q40" i="62"/>
  <c r="Q41" i="62"/>
  <c r="Q42" i="62"/>
  <c r="Q43" i="62"/>
  <c r="Q44" i="62"/>
  <c r="Q45" i="62"/>
  <c r="Q46" i="62"/>
  <c r="Q47" i="62"/>
  <c r="Q48" i="62"/>
  <c r="Q49" i="62"/>
  <c r="Q50" i="62"/>
  <c r="Q51" i="62"/>
  <c r="Q52" i="62"/>
  <c r="Q53" i="62"/>
  <c r="R38" i="62"/>
  <c r="R39" i="62"/>
  <c r="R40" i="62"/>
  <c r="R41" i="62"/>
  <c r="R42" i="62"/>
  <c r="R43" i="62"/>
  <c r="R44" i="62"/>
  <c r="R45" i="62"/>
  <c r="R46" i="62"/>
  <c r="R47" i="62"/>
  <c r="R48" i="62"/>
  <c r="R49" i="62"/>
  <c r="R50" i="62"/>
  <c r="R51" i="62"/>
  <c r="R52" i="62"/>
  <c r="R53" i="62"/>
  <c r="S38" i="62"/>
  <c r="S39" i="62"/>
  <c r="S40" i="62"/>
  <c r="S41" i="62"/>
  <c r="S42" i="62"/>
  <c r="S43" i="62"/>
  <c r="S44" i="62"/>
  <c r="S45" i="62"/>
  <c r="S46" i="62"/>
  <c r="S47" i="62"/>
  <c r="S48" i="62"/>
  <c r="S49" i="62"/>
  <c r="S50" i="62"/>
  <c r="S51" i="62"/>
  <c r="S52" i="62"/>
  <c r="S53" i="62"/>
  <c r="T38" i="62"/>
  <c r="T39" i="62"/>
  <c r="T40" i="62"/>
  <c r="T41" i="62"/>
  <c r="T42" i="62"/>
  <c r="T43" i="62"/>
  <c r="T44" i="62"/>
  <c r="T45" i="62"/>
  <c r="T46" i="62"/>
  <c r="T47" i="62"/>
  <c r="T48" i="62"/>
  <c r="T49" i="62"/>
  <c r="T50" i="62"/>
  <c r="T51" i="62"/>
  <c r="T52" i="62"/>
  <c r="T53" i="62"/>
  <c r="U38" i="62"/>
  <c r="U39" i="62"/>
  <c r="U40" i="62"/>
  <c r="U41" i="62"/>
  <c r="U42" i="62"/>
  <c r="U43" i="62"/>
  <c r="U44" i="62"/>
  <c r="U45" i="62"/>
  <c r="U46" i="62"/>
  <c r="U47" i="62"/>
  <c r="U48" i="62"/>
  <c r="U49" i="62"/>
  <c r="U50" i="62"/>
  <c r="U51" i="62"/>
  <c r="U52" i="62"/>
  <c r="U53" i="62"/>
  <c r="V38" i="62"/>
  <c r="V39" i="62"/>
  <c r="V40" i="62"/>
  <c r="V41" i="62"/>
  <c r="V42" i="62"/>
  <c r="V43" i="62"/>
  <c r="V44" i="62"/>
  <c r="V45" i="62"/>
  <c r="V46" i="62"/>
  <c r="V47" i="62"/>
  <c r="V48" i="62"/>
  <c r="V49" i="62"/>
  <c r="V50" i="62"/>
  <c r="V51" i="62"/>
  <c r="V52" i="62"/>
  <c r="V53" i="62"/>
  <c r="W38" i="62"/>
  <c r="W39" i="62"/>
  <c r="W40" i="62"/>
  <c r="W41" i="62"/>
  <c r="W42" i="62"/>
  <c r="W43" i="62"/>
  <c r="W44" i="62"/>
  <c r="W45" i="62"/>
  <c r="W46" i="62"/>
  <c r="W47" i="62"/>
  <c r="W48" i="62"/>
  <c r="W49" i="62"/>
  <c r="W50" i="62"/>
  <c r="W51" i="62"/>
  <c r="W52" i="62"/>
  <c r="W53" i="62"/>
  <c r="X38" i="62"/>
  <c r="X39" i="62"/>
  <c r="X40" i="62"/>
  <c r="X41" i="62"/>
  <c r="X42" i="62"/>
  <c r="X43" i="62"/>
  <c r="X44" i="62"/>
  <c r="X45" i="62"/>
  <c r="X46" i="62"/>
  <c r="X47" i="62"/>
  <c r="X48" i="62"/>
  <c r="X49" i="62"/>
  <c r="X50" i="62"/>
  <c r="X51" i="62"/>
  <c r="X52" i="62"/>
  <c r="X53" i="62"/>
  <c r="B42" i="63"/>
  <c r="B38" i="63"/>
  <c r="B39" i="63"/>
  <c r="B40" i="63"/>
  <c r="B41" i="63"/>
  <c r="B43" i="63"/>
  <c r="B44" i="63"/>
  <c r="B45" i="63"/>
  <c r="B46" i="63"/>
  <c r="B47" i="63"/>
  <c r="B48" i="63"/>
  <c r="B49" i="63"/>
  <c r="B50" i="63"/>
  <c r="B51" i="63"/>
  <c r="B52" i="63"/>
  <c r="B53" i="63"/>
  <c r="C42" i="63"/>
  <c r="C38" i="63"/>
  <c r="C39" i="63"/>
  <c r="C40" i="63"/>
  <c r="C41" i="63"/>
  <c r="C43" i="63"/>
  <c r="C44" i="63"/>
  <c r="C45" i="63"/>
  <c r="C46" i="63"/>
  <c r="C47" i="63"/>
  <c r="C48" i="63"/>
  <c r="C49" i="63"/>
  <c r="C50" i="63"/>
  <c r="C51" i="63"/>
  <c r="C52" i="63"/>
  <c r="C53" i="63"/>
  <c r="D42" i="63"/>
  <c r="D38" i="63"/>
  <c r="D39" i="63"/>
  <c r="D40" i="63"/>
  <c r="D41" i="63"/>
  <c r="D43" i="63"/>
  <c r="D44" i="63"/>
  <c r="D45" i="63"/>
  <c r="D46" i="63"/>
  <c r="D47" i="63"/>
  <c r="D48" i="63"/>
  <c r="D49" i="63"/>
  <c r="D50" i="63"/>
  <c r="D51" i="63"/>
  <c r="D52" i="63"/>
  <c r="D53" i="63"/>
  <c r="E42" i="63"/>
  <c r="E38" i="63"/>
  <c r="E39" i="63"/>
  <c r="E40" i="63"/>
  <c r="E41" i="63"/>
  <c r="E43" i="63"/>
  <c r="E44" i="63"/>
  <c r="E45" i="63"/>
  <c r="E46" i="63"/>
  <c r="E47" i="63"/>
  <c r="E48" i="63"/>
  <c r="E49" i="63"/>
  <c r="E50" i="63"/>
  <c r="E51" i="63"/>
  <c r="E52" i="63"/>
  <c r="E53" i="63"/>
  <c r="F42" i="63"/>
  <c r="F38" i="63"/>
  <c r="F39" i="63"/>
  <c r="F40" i="63"/>
  <c r="F41" i="63"/>
  <c r="F43" i="63"/>
  <c r="F44" i="63"/>
  <c r="F45" i="63"/>
  <c r="F46" i="63"/>
  <c r="F47" i="63"/>
  <c r="F48" i="63"/>
  <c r="F49" i="63"/>
  <c r="F50" i="63"/>
  <c r="F51" i="63"/>
  <c r="F52" i="63"/>
  <c r="F53" i="63"/>
  <c r="G42" i="63"/>
  <c r="G38" i="63"/>
  <c r="G39" i="63"/>
  <c r="G40" i="63"/>
  <c r="G41" i="63"/>
  <c r="G43" i="63"/>
  <c r="G44" i="63"/>
  <c r="G45" i="63"/>
  <c r="G46" i="63"/>
  <c r="G47" i="63"/>
  <c r="G48" i="63"/>
  <c r="G49" i="63"/>
  <c r="G50" i="63"/>
  <c r="G51" i="63"/>
  <c r="G52" i="63"/>
  <c r="G53" i="63"/>
  <c r="H42" i="63"/>
  <c r="H38" i="63"/>
  <c r="H39" i="63"/>
  <c r="H40" i="63"/>
  <c r="H41" i="63"/>
  <c r="H43" i="63"/>
  <c r="H44" i="63"/>
  <c r="H45" i="63"/>
  <c r="H46" i="63"/>
  <c r="H47" i="63"/>
  <c r="H48" i="63"/>
  <c r="H49" i="63"/>
  <c r="H50" i="63"/>
  <c r="H51" i="63"/>
  <c r="H52" i="63"/>
  <c r="H53" i="63"/>
  <c r="I42" i="63"/>
  <c r="I38" i="63"/>
  <c r="I39" i="63"/>
  <c r="I40" i="63"/>
  <c r="I41" i="63"/>
  <c r="I43" i="63"/>
  <c r="I44" i="63"/>
  <c r="I45" i="63"/>
  <c r="I46" i="63"/>
  <c r="I47" i="63"/>
  <c r="I48" i="63"/>
  <c r="I49" i="63"/>
  <c r="I50" i="63"/>
  <c r="I51" i="63"/>
  <c r="I52" i="63"/>
  <c r="I53" i="63"/>
  <c r="J42" i="63"/>
  <c r="J38" i="63"/>
  <c r="J39" i="63"/>
  <c r="J40" i="63"/>
  <c r="J41" i="63"/>
  <c r="J43" i="63"/>
  <c r="J44" i="63"/>
  <c r="J45" i="63"/>
  <c r="J46" i="63"/>
  <c r="J47" i="63"/>
  <c r="J48" i="63"/>
  <c r="J49" i="63"/>
  <c r="J50" i="63"/>
  <c r="J51" i="63"/>
  <c r="J52" i="63"/>
  <c r="J53" i="63"/>
  <c r="K42" i="63"/>
  <c r="K38" i="63"/>
  <c r="K39" i="63"/>
  <c r="K40" i="63"/>
  <c r="K41" i="63"/>
  <c r="K43" i="63"/>
  <c r="K44" i="63"/>
  <c r="K45" i="63"/>
  <c r="K46" i="63"/>
  <c r="K47" i="63"/>
  <c r="K48" i="63"/>
  <c r="K49" i="63"/>
  <c r="K50" i="63"/>
  <c r="K51" i="63"/>
  <c r="K52" i="63"/>
  <c r="K53" i="63"/>
  <c r="L42" i="63"/>
  <c r="L38" i="63"/>
  <c r="L39" i="63"/>
  <c r="L40" i="63"/>
  <c r="L41" i="63"/>
  <c r="L43" i="63"/>
  <c r="L44" i="63"/>
  <c r="L45" i="63"/>
  <c r="L46" i="63"/>
  <c r="L47" i="63"/>
  <c r="L48" i="63"/>
  <c r="L49" i="63"/>
  <c r="L50" i="63"/>
  <c r="L51" i="63"/>
  <c r="L52" i="63"/>
  <c r="L53" i="63"/>
  <c r="M42" i="63"/>
  <c r="M38" i="63"/>
  <c r="M39" i="63"/>
  <c r="M40" i="63"/>
  <c r="M41" i="63"/>
  <c r="M43" i="63"/>
  <c r="M44" i="63"/>
  <c r="M45" i="63"/>
  <c r="M46" i="63"/>
  <c r="M47" i="63"/>
  <c r="M48" i="63"/>
  <c r="M49" i="63"/>
  <c r="M50" i="63"/>
  <c r="M51" i="63"/>
  <c r="M52" i="63"/>
  <c r="M53" i="63"/>
  <c r="N42" i="63"/>
  <c r="N38" i="63"/>
  <c r="N39" i="63"/>
  <c r="N40" i="63"/>
  <c r="N41" i="63"/>
  <c r="N43" i="63"/>
  <c r="N44" i="63"/>
  <c r="N45" i="63"/>
  <c r="N46" i="63"/>
  <c r="N47" i="63"/>
  <c r="N48" i="63"/>
  <c r="N49" i="63"/>
  <c r="N50" i="63"/>
  <c r="N51" i="63"/>
  <c r="N52" i="63"/>
  <c r="N53" i="63"/>
  <c r="O42" i="63"/>
  <c r="O38" i="63"/>
  <c r="O39" i="63"/>
  <c r="O40" i="63"/>
  <c r="O41" i="63"/>
  <c r="O43" i="63"/>
  <c r="O44" i="63"/>
  <c r="O45" i="63"/>
  <c r="O46" i="63"/>
  <c r="O47" i="63"/>
  <c r="O48" i="63"/>
  <c r="O49" i="63"/>
  <c r="O50" i="63"/>
  <c r="O51" i="63"/>
  <c r="O52" i="63"/>
  <c r="O53" i="63"/>
  <c r="P42" i="63"/>
  <c r="P38" i="63"/>
  <c r="P39" i="63"/>
  <c r="P40" i="63"/>
  <c r="P41" i="63"/>
  <c r="P43" i="63"/>
  <c r="P44" i="63"/>
  <c r="P45" i="63"/>
  <c r="P46" i="63"/>
  <c r="P47" i="63"/>
  <c r="P48" i="63"/>
  <c r="P49" i="63"/>
  <c r="P50" i="63"/>
  <c r="P51" i="63"/>
  <c r="P52" i="63"/>
  <c r="P53" i="63"/>
  <c r="Q42" i="63"/>
  <c r="Q38" i="63"/>
  <c r="Q39" i="63"/>
  <c r="Q40" i="63"/>
  <c r="Q41" i="63"/>
  <c r="Q43" i="63"/>
  <c r="Q44" i="63"/>
  <c r="Q45" i="63"/>
  <c r="Q46" i="63"/>
  <c r="Q47" i="63"/>
  <c r="Q48" i="63"/>
  <c r="Q49" i="63"/>
  <c r="Q50" i="63"/>
  <c r="Q51" i="63"/>
  <c r="Q52" i="63"/>
  <c r="Q53" i="63"/>
  <c r="R42" i="63"/>
  <c r="R38" i="63"/>
  <c r="R39" i="63"/>
  <c r="R40" i="63"/>
  <c r="R41" i="63"/>
  <c r="R43" i="63"/>
  <c r="R44" i="63"/>
  <c r="R45" i="63"/>
  <c r="R46" i="63"/>
  <c r="R47" i="63"/>
  <c r="R48" i="63"/>
  <c r="R49" i="63"/>
  <c r="R50" i="63"/>
  <c r="R51" i="63"/>
  <c r="R52" i="63"/>
  <c r="R53" i="63"/>
  <c r="S42" i="63"/>
  <c r="S38" i="63"/>
  <c r="S39" i="63"/>
  <c r="S40" i="63"/>
  <c r="S41" i="63"/>
  <c r="S43" i="63"/>
  <c r="S44" i="63"/>
  <c r="S45" i="63"/>
  <c r="S46" i="63"/>
  <c r="S47" i="63"/>
  <c r="S48" i="63"/>
  <c r="S49" i="63"/>
  <c r="S50" i="63"/>
  <c r="S51" i="63"/>
  <c r="S52" i="63"/>
  <c r="S53" i="63"/>
  <c r="T42" i="63"/>
  <c r="T38" i="63"/>
  <c r="T39" i="63"/>
  <c r="T40" i="63"/>
  <c r="T41" i="63"/>
  <c r="T43" i="63"/>
  <c r="T44" i="63"/>
  <c r="T45" i="63"/>
  <c r="T46" i="63"/>
  <c r="T47" i="63"/>
  <c r="T48" i="63"/>
  <c r="T49" i="63"/>
  <c r="T50" i="63"/>
  <c r="T51" i="63"/>
  <c r="T52" i="63"/>
  <c r="T53" i="63"/>
  <c r="U42" i="63"/>
  <c r="U38" i="63"/>
  <c r="U39" i="63"/>
  <c r="U40" i="63"/>
  <c r="U41" i="63"/>
  <c r="U43" i="63"/>
  <c r="U44" i="63"/>
  <c r="U45" i="63"/>
  <c r="U46" i="63"/>
  <c r="U47" i="63"/>
  <c r="U48" i="63"/>
  <c r="U49" i="63"/>
  <c r="U50" i="63"/>
  <c r="U51" i="63"/>
  <c r="U52" i="63"/>
  <c r="U53" i="63"/>
  <c r="V42" i="63"/>
  <c r="V38" i="63"/>
  <c r="V39" i="63"/>
  <c r="V40" i="63"/>
  <c r="V41" i="63"/>
  <c r="V43" i="63"/>
  <c r="V44" i="63"/>
  <c r="V45" i="63"/>
  <c r="V46" i="63"/>
  <c r="V47" i="63"/>
  <c r="V48" i="63"/>
  <c r="V49" i="63"/>
  <c r="V50" i="63"/>
  <c r="V51" i="63"/>
  <c r="V52" i="63"/>
  <c r="V53" i="63"/>
  <c r="W42" i="63"/>
  <c r="W38" i="63"/>
  <c r="W39" i="63"/>
  <c r="W40" i="63"/>
  <c r="W41" i="63"/>
  <c r="W43" i="63"/>
  <c r="W44" i="63"/>
  <c r="W45" i="63"/>
  <c r="W46" i="63"/>
  <c r="W47" i="63"/>
  <c r="W48" i="63"/>
  <c r="W49" i="63"/>
  <c r="W50" i="63"/>
  <c r="W51" i="63"/>
  <c r="W52" i="63"/>
  <c r="W53" i="63"/>
  <c r="X42" i="63"/>
  <c r="X38" i="63"/>
  <c r="X39" i="63"/>
  <c r="X40" i="63"/>
  <c r="X41" i="63"/>
  <c r="X43" i="63"/>
  <c r="X44" i="63"/>
  <c r="X45" i="63"/>
  <c r="X46" i="63"/>
  <c r="X47" i="63"/>
  <c r="X48" i="63"/>
  <c r="X49" i="63"/>
  <c r="X50" i="63"/>
  <c r="X51" i="63"/>
  <c r="X52" i="63"/>
  <c r="X53" i="63"/>
  <c r="B38" i="64"/>
  <c r="B39" i="64"/>
  <c r="B40" i="64"/>
  <c r="B41" i="64"/>
  <c r="B42" i="64"/>
  <c r="B43" i="64"/>
  <c r="B44" i="64"/>
  <c r="B45" i="64"/>
  <c r="B46" i="64"/>
  <c r="B47" i="64"/>
  <c r="B48" i="64"/>
  <c r="B49" i="64"/>
  <c r="B50" i="64"/>
  <c r="B51" i="64"/>
  <c r="B52" i="64"/>
  <c r="B53" i="64"/>
  <c r="C38" i="64"/>
  <c r="C39" i="64"/>
  <c r="C40" i="64"/>
  <c r="C41" i="64"/>
  <c r="C42" i="64"/>
  <c r="C43" i="64"/>
  <c r="C44" i="64"/>
  <c r="C45" i="64"/>
  <c r="C46" i="64"/>
  <c r="C47" i="64"/>
  <c r="C48" i="64"/>
  <c r="C49" i="64"/>
  <c r="C50" i="64"/>
  <c r="C51" i="64"/>
  <c r="C52" i="64"/>
  <c r="C53" i="64"/>
  <c r="D38" i="64"/>
  <c r="D39" i="64"/>
  <c r="D40" i="64"/>
  <c r="D41" i="64"/>
  <c r="D42" i="64"/>
  <c r="D43" i="64"/>
  <c r="D44" i="64"/>
  <c r="D45" i="64"/>
  <c r="D46" i="64"/>
  <c r="D47" i="64"/>
  <c r="D48" i="64"/>
  <c r="D49" i="64"/>
  <c r="D50" i="64"/>
  <c r="D51" i="64"/>
  <c r="D52" i="64"/>
  <c r="D53" i="64"/>
  <c r="E38" i="64"/>
  <c r="E39" i="64"/>
  <c r="E40" i="64"/>
  <c r="E41" i="64"/>
  <c r="E42" i="64"/>
  <c r="E43" i="64"/>
  <c r="E44" i="64"/>
  <c r="E45" i="64"/>
  <c r="E46" i="64"/>
  <c r="E47" i="64"/>
  <c r="E48" i="64"/>
  <c r="E49" i="64"/>
  <c r="E50" i="64"/>
  <c r="E51" i="64"/>
  <c r="E52" i="64"/>
  <c r="E53" i="64"/>
  <c r="F38" i="64"/>
  <c r="F39" i="64"/>
  <c r="F40" i="64"/>
  <c r="F41" i="64"/>
  <c r="F42" i="64"/>
  <c r="F43" i="64"/>
  <c r="F44" i="64"/>
  <c r="F45" i="64"/>
  <c r="F46" i="64"/>
  <c r="F47" i="64"/>
  <c r="F48" i="64"/>
  <c r="F49" i="64"/>
  <c r="F50" i="64"/>
  <c r="F51" i="64"/>
  <c r="F52" i="64"/>
  <c r="F53" i="64"/>
  <c r="G38" i="64"/>
  <c r="G39" i="64"/>
  <c r="G40" i="64"/>
  <c r="G41" i="64"/>
  <c r="G42" i="64"/>
  <c r="G43" i="64"/>
  <c r="G44" i="64"/>
  <c r="G45" i="64"/>
  <c r="G46" i="64"/>
  <c r="G47" i="64"/>
  <c r="G48" i="64"/>
  <c r="G49" i="64"/>
  <c r="G50" i="64"/>
  <c r="G51" i="64"/>
  <c r="G52" i="64"/>
  <c r="G53" i="64"/>
  <c r="H38" i="64"/>
  <c r="H39" i="64"/>
  <c r="H40" i="64"/>
  <c r="H41" i="64"/>
  <c r="H42" i="64"/>
  <c r="H43" i="64"/>
  <c r="H44" i="64"/>
  <c r="H45" i="64"/>
  <c r="H46" i="64"/>
  <c r="H47" i="64"/>
  <c r="H48" i="64"/>
  <c r="H49" i="64"/>
  <c r="H50" i="64"/>
  <c r="H51" i="64"/>
  <c r="H52" i="64"/>
  <c r="H53" i="64"/>
  <c r="I38" i="64"/>
  <c r="I39" i="64"/>
  <c r="I40" i="64"/>
  <c r="I41" i="64"/>
  <c r="I42" i="64"/>
  <c r="I43" i="64"/>
  <c r="I44" i="64"/>
  <c r="I45" i="64"/>
  <c r="I46" i="64"/>
  <c r="I47" i="64"/>
  <c r="I48" i="64"/>
  <c r="I49" i="64"/>
  <c r="I50" i="64"/>
  <c r="I51" i="64"/>
  <c r="I52" i="64"/>
  <c r="I53" i="64"/>
  <c r="J38" i="64"/>
  <c r="J39" i="64"/>
  <c r="J40" i="64"/>
  <c r="J41" i="64"/>
  <c r="J42" i="64"/>
  <c r="J43" i="64"/>
  <c r="J44" i="64"/>
  <c r="J45" i="64"/>
  <c r="J46" i="64"/>
  <c r="J47" i="64"/>
  <c r="J48" i="64"/>
  <c r="J49" i="64"/>
  <c r="J50" i="64"/>
  <c r="J51" i="64"/>
  <c r="J52" i="64"/>
  <c r="J53" i="64"/>
  <c r="K38" i="64"/>
  <c r="K39" i="64"/>
  <c r="K40" i="64"/>
  <c r="K41" i="64"/>
  <c r="K42" i="64"/>
  <c r="K43" i="64"/>
  <c r="K44" i="64"/>
  <c r="K45" i="64"/>
  <c r="K46" i="64"/>
  <c r="K47" i="64"/>
  <c r="K48" i="64"/>
  <c r="K49" i="64"/>
  <c r="K50" i="64"/>
  <c r="K51" i="64"/>
  <c r="K52" i="64"/>
  <c r="K53" i="64"/>
  <c r="L38" i="64"/>
  <c r="L39" i="64"/>
  <c r="L40" i="64"/>
  <c r="L41" i="64"/>
  <c r="L42" i="64"/>
  <c r="L43" i="64"/>
  <c r="L44" i="64"/>
  <c r="L45" i="64"/>
  <c r="L46" i="64"/>
  <c r="L47" i="64"/>
  <c r="L48" i="64"/>
  <c r="L49" i="64"/>
  <c r="L50" i="64"/>
  <c r="L51" i="64"/>
  <c r="L52" i="64"/>
  <c r="L53" i="64"/>
  <c r="M38" i="64"/>
  <c r="M39" i="64"/>
  <c r="M40" i="64"/>
  <c r="M41" i="64"/>
  <c r="M42" i="64"/>
  <c r="M43" i="64"/>
  <c r="M44" i="64"/>
  <c r="M45" i="64"/>
  <c r="M46" i="64"/>
  <c r="M47" i="64"/>
  <c r="M48" i="64"/>
  <c r="M49" i="64"/>
  <c r="M50" i="64"/>
  <c r="M51" i="64"/>
  <c r="M52" i="64"/>
  <c r="M53" i="64"/>
  <c r="N38" i="64"/>
  <c r="N39" i="64"/>
  <c r="N40" i="64"/>
  <c r="N41" i="64"/>
  <c r="N42" i="64"/>
  <c r="N43" i="64"/>
  <c r="N44" i="64"/>
  <c r="N45" i="64"/>
  <c r="N46" i="64"/>
  <c r="N47" i="64"/>
  <c r="N48" i="64"/>
  <c r="N49" i="64"/>
  <c r="N50" i="64"/>
  <c r="N51" i="64"/>
  <c r="N52" i="64"/>
  <c r="N53" i="64"/>
  <c r="O38" i="64"/>
  <c r="O39" i="64"/>
  <c r="O40" i="64"/>
  <c r="O41" i="64"/>
  <c r="O42" i="64"/>
  <c r="O43" i="64"/>
  <c r="O44" i="64"/>
  <c r="O45" i="64"/>
  <c r="O46" i="64"/>
  <c r="O47" i="64"/>
  <c r="O48" i="64"/>
  <c r="O49" i="64"/>
  <c r="O50" i="64"/>
  <c r="O51" i="64"/>
  <c r="O52" i="64"/>
  <c r="O53" i="64"/>
  <c r="P38" i="64"/>
  <c r="P39" i="64"/>
  <c r="P40" i="64"/>
  <c r="P41" i="64"/>
  <c r="P42" i="64"/>
  <c r="P43" i="64"/>
  <c r="P44" i="64"/>
  <c r="P45" i="64"/>
  <c r="P46" i="64"/>
  <c r="P47" i="64"/>
  <c r="P48" i="64"/>
  <c r="P49" i="64"/>
  <c r="P50" i="64"/>
  <c r="P51" i="64"/>
  <c r="P52" i="64"/>
  <c r="P53" i="64"/>
  <c r="Q38" i="64"/>
  <c r="Q39" i="64"/>
  <c r="Q40" i="64"/>
  <c r="Q41" i="64"/>
  <c r="Q42" i="64"/>
  <c r="Q43" i="64"/>
  <c r="Q44" i="64"/>
  <c r="Q45" i="64"/>
  <c r="Q46" i="64"/>
  <c r="Q47" i="64"/>
  <c r="Q48" i="64"/>
  <c r="Q49" i="64"/>
  <c r="Q50" i="64"/>
  <c r="Q51" i="64"/>
  <c r="Q52" i="64"/>
  <c r="Q53" i="64"/>
  <c r="R38" i="64"/>
  <c r="R39" i="64"/>
  <c r="R40" i="64"/>
  <c r="R41" i="64"/>
  <c r="R42" i="64"/>
  <c r="R43" i="64"/>
  <c r="R44" i="64"/>
  <c r="R45" i="64"/>
  <c r="R46" i="64"/>
  <c r="R47" i="64"/>
  <c r="R48" i="64"/>
  <c r="R49" i="64"/>
  <c r="R50" i="64"/>
  <c r="R51" i="64"/>
  <c r="R52" i="64"/>
  <c r="R53" i="64"/>
  <c r="S38" i="64"/>
  <c r="S39" i="64"/>
  <c r="S40" i="64"/>
  <c r="S41" i="64"/>
  <c r="S42" i="64"/>
  <c r="S43" i="64"/>
  <c r="S44" i="64"/>
  <c r="S45" i="64"/>
  <c r="S46" i="64"/>
  <c r="S47" i="64"/>
  <c r="S48" i="64"/>
  <c r="S49" i="64"/>
  <c r="S50" i="64"/>
  <c r="S51" i="64"/>
  <c r="S52" i="64"/>
  <c r="S53" i="64"/>
  <c r="T38" i="64"/>
  <c r="T39" i="64"/>
  <c r="T40" i="64"/>
  <c r="T41" i="64"/>
  <c r="T42" i="64"/>
  <c r="T43" i="64"/>
  <c r="T44" i="64"/>
  <c r="T45" i="64"/>
  <c r="T46" i="64"/>
  <c r="T47" i="64"/>
  <c r="T48" i="64"/>
  <c r="T49" i="64"/>
  <c r="T50" i="64"/>
  <c r="T51" i="64"/>
  <c r="T52" i="64"/>
  <c r="T53" i="64"/>
  <c r="U38" i="64"/>
  <c r="U39" i="64"/>
  <c r="U40" i="64"/>
  <c r="U41" i="64"/>
  <c r="U42" i="64"/>
  <c r="U43" i="64"/>
  <c r="U44" i="64"/>
  <c r="U45" i="64"/>
  <c r="U46" i="64"/>
  <c r="U47" i="64"/>
  <c r="U48" i="64"/>
  <c r="U49" i="64"/>
  <c r="U50" i="64"/>
  <c r="U51" i="64"/>
  <c r="U52" i="64"/>
  <c r="U53" i="64"/>
  <c r="V38" i="64"/>
  <c r="V39" i="64"/>
  <c r="V40" i="64"/>
  <c r="V41" i="64"/>
  <c r="V42" i="64"/>
  <c r="V43" i="64"/>
  <c r="V44" i="64"/>
  <c r="V45" i="64"/>
  <c r="V46" i="64"/>
  <c r="V47" i="64"/>
  <c r="V48" i="64"/>
  <c r="V49" i="64"/>
  <c r="V50" i="64"/>
  <c r="V51" i="64"/>
  <c r="V52" i="64"/>
  <c r="V53" i="64"/>
  <c r="W38" i="64"/>
  <c r="W39" i="64"/>
  <c r="W40" i="64"/>
  <c r="W41" i="64"/>
  <c r="W42" i="64"/>
  <c r="W43" i="64"/>
  <c r="W44" i="64"/>
  <c r="W45" i="64"/>
  <c r="W46" i="64"/>
  <c r="W47" i="64"/>
  <c r="W48" i="64"/>
  <c r="W49" i="64"/>
  <c r="W50" i="64"/>
  <c r="W51" i="64"/>
  <c r="W52" i="64"/>
  <c r="W53" i="64"/>
  <c r="X38" i="64"/>
  <c r="X39" i="64"/>
  <c r="X40" i="64"/>
  <c r="X41" i="64"/>
  <c r="X42" i="64"/>
  <c r="X43" i="64"/>
  <c r="X44" i="64"/>
  <c r="X45" i="64"/>
  <c r="X46" i="64"/>
  <c r="X47" i="64"/>
  <c r="X48" i="64"/>
  <c r="X49" i="64"/>
  <c r="X50" i="64"/>
  <c r="X51" i="64"/>
  <c r="X52" i="64"/>
  <c r="X53" i="64"/>
  <c r="B38" i="65"/>
  <c r="B39" i="65"/>
  <c r="B40" i="65"/>
  <c r="B41" i="65"/>
  <c r="B42" i="65"/>
  <c r="B43" i="65"/>
  <c r="B44" i="65"/>
  <c r="B45" i="65"/>
  <c r="B46" i="65"/>
  <c r="B47" i="65"/>
  <c r="B48" i="65"/>
  <c r="B49" i="65"/>
  <c r="B50" i="65"/>
  <c r="B51" i="65"/>
  <c r="B52" i="65"/>
  <c r="B53" i="65"/>
  <c r="C38" i="65"/>
  <c r="C39" i="65"/>
  <c r="C40" i="65"/>
  <c r="C41" i="65"/>
  <c r="C42" i="65"/>
  <c r="C43" i="65"/>
  <c r="C44" i="65"/>
  <c r="C45" i="65"/>
  <c r="C46" i="65"/>
  <c r="C47" i="65"/>
  <c r="C48" i="65"/>
  <c r="C49" i="65"/>
  <c r="C50" i="65"/>
  <c r="C51" i="65"/>
  <c r="C52" i="65"/>
  <c r="C53" i="65"/>
  <c r="D38" i="65"/>
  <c r="D39" i="65"/>
  <c r="D40" i="65"/>
  <c r="D41" i="65"/>
  <c r="D42" i="65"/>
  <c r="D43" i="65"/>
  <c r="D44" i="65"/>
  <c r="D45" i="65"/>
  <c r="D46" i="65"/>
  <c r="D47" i="65"/>
  <c r="D48" i="65"/>
  <c r="D49" i="65"/>
  <c r="D50" i="65"/>
  <c r="D51" i="65"/>
  <c r="D52" i="65"/>
  <c r="D53" i="65"/>
  <c r="E38" i="65"/>
  <c r="E39" i="65"/>
  <c r="E40" i="65"/>
  <c r="E41" i="65"/>
  <c r="E42" i="65"/>
  <c r="E43" i="65"/>
  <c r="E44" i="65"/>
  <c r="E45" i="65"/>
  <c r="E46" i="65"/>
  <c r="E47" i="65"/>
  <c r="E48" i="65"/>
  <c r="E49" i="65"/>
  <c r="E50" i="65"/>
  <c r="E51" i="65"/>
  <c r="E52" i="65"/>
  <c r="E53" i="65"/>
  <c r="F38" i="65"/>
  <c r="F39" i="65"/>
  <c r="F40" i="65"/>
  <c r="F41" i="65"/>
  <c r="F42" i="65"/>
  <c r="F43" i="65"/>
  <c r="F44" i="65"/>
  <c r="F45" i="65"/>
  <c r="F46" i="65"/>
  <c r="F47" i="65"/>
  <c r="F48" i="65"/>
  <c r="F49" i="65"/>
  <c r="F50" i="65"/>
  <c r="F51" i="65"/>
  <c r="F52" i="65"/>
  <c r="F53" i="65"/>
  <c r="G38" i="65"/>
  <c r="G39" i="65"/>
  <c r="G40" i="65"/>
  <c r="G41" i="65"/>
  <c r="G42" i="65"/>
  <c r="G43" i="65"/>
  <c r="G44" i="65"/>
  <c r="G45" i="65"/>
  <c r="G46" i="65"/>
  <c r="G47" i="65"/>
  <c r="G48" i="65"/>
  <c r="G49" i="65"/>
  <c r="G50" i="65"/>
  <c r="G51" i="65"/>
  <c r="G52" i="65"/>
  <c r="G53" i="65"/>
  <c r="H38" i="65"/>
  <c r="H39" i="65"/>
  <c r="H40" i="65"/>
  <c r="H41" i="65"/>
  <c r="H42" i="65"/>
  <c r="H43" i="65"/>
  <c r="H44" i="65"/>
  <c r="H45" i="65"/>
  <c r="H46" i="65"/>
  <c r="H47" i="65"/>
  <c r="H48" i="65"/>
  <c r="H49" i="65"/>
  <c r="H50" i="65"/>
  <c r="H51" i="65"/>
  <c r="H52" i="65"/>
  <c r="H53" i="65"/>
  <c r="I38" i="65"/>
  <c r="I39" i="65"/>
  <c r="I40" i="65"/>
  <c r="I41" i="65"/>
  <c r="I42" i="65"/>
  <c r="I43" i="65"/>
  <c r="I44" i="65"/>
  <c r="I45" i="65"/>
  <c r="I46" i="65"/>
  <c r="I47" i="65"/>
  <c r="I48" i="65"/>
  <c r="I49" i="65"/>
  <c r="I50" i="65"/>
  <c r="I51" i="65"/>
  <c r="I52" i="65"/>
  <c r="I53" i="65"/>
  <c r="J38" i="65"/>
  <c r="J39" i="65"/>
  <c r="J40" i="65"/>
  <c r="J41" i="65"/>
  <c r="J42" i="65"/>
  <c r="J43" i="65"/>
  <c r="J44" i="65"/>
  <c r="J45" i="65"/>
  <c r="J46" i="65"/>
  <c r="J47" i="65"/>
  <c r="J48" i="65"/>
  <c r="J49" i="65"/>
  <c r="J50" i="65"/>
  <c r="J51" i="65"/>
  <c r="J52" i="65"/>
  <c r="J53" i="65"/>
  <c r="K38" i="65"/>
  <c r="K39" i="65"/>
  <c r="K40" i="65"/>
  <c r="K41" i="65"/>
  <c r="K42" i="65"/>
  <c r="K43" i="65"/>
  <c r="K44" i="65"/>
  <c r="K45" i="65"/>
  <c r="K46" i="65"/>
  <c r="K47" i="65"/>
  <c r="K48" i="65"/>
  <c r="K49" i="65"/>
  <c r="K50" i="65"/>
  <c r="K51" i="65"/>
  <c r="K52" i="65"/>
  <c r="K53" i="65"/>
  <c r="L38" i="65"/>
  <c r="L39" i="65"/>
  <c r="L40" i="65"/>
  <c r="L41" i="65"/>
  <c r="L42" i="65"/>
  <c r="L43" i="65"/>
  <c r="L44" i="65"/>
  <c r="L45" i="65"/>
  <c r="L46" i="65"/>
  <c r="L47" i="65"/>
  <c r="L48" i="65"/>
  <c r="L49" i="65"/>
  <c r="L50" i="65"/>
  <c r="L51" i="65"/>
  <c r="L52" i="65"/>
  <c r="L53" i="65"/>
  <c r="M38" i="65"/>
  <c r="M39" i="65"/>
  <c r="M40" i="65"/>
  <c r="M41" i="65"/>
  <c r="M42" i="65"/>
  <c r="M43" i="65"/>
  <c r="M44" i="65"/>
  <c r="M45" i="65"/>
  <c r="M46" i="65"/>
  <c r="M47" i="65"/>
  <c r="M48" i="65"/>
  <c r="M49" i="65"/>
  <c r="M50" i="65"/>
  <c r="M51" i="65"/>
  <c r="M52" i="65"/>
  <c r="M53" i="65"/>
  <c r="N38" i="65"/>
  <c r="N39" i="65"/>
  <c r="N40" i="65"/>
  <c r="N41" i="65"/>
  <c r="N42" i="65"/>
  <c r="N43" i="65"/>
  <c r="N44" i="65"/>
  <c r="N45" i="65"/>
  <c r="N46" i="65"/>
  <c r="N47" i="65"/>
  <c r="N48" i="65"/>
  <c r="N49" i="65"/>
  <c r="N50" i="65"/>
  <c r="N51" i="65"/>
  <c r="N52" i="65"/>
  <c r="N53" i="65"/>
  <c r="O38" i="65"/>
  <c r="O39" i="65"/>
  <c r="O40" i="65"/>
  <c r="O41" i="65"/>
  <c r="O42" i="65"/>
  <c r="O43" i="65"/>
  <c r="O44" i="65"/>
  <c r="O45" i="65"/>
  <c r="O46" i="65"/>
  <c r="O47" i="65"/>
  <c r="O48" i="65"/>
  <c r="O49" i="65"/>
  <c r="O50" i="65"/>
  <c r="O51" i="65"/>
  <c r="O52" i="65"/>
  <c r="O53" i="65"/>
  <c r="P38" i="65"/>
  <c r="P39" i="65"/>
  <c r="P40" i="65"/>
  <c r="P41" i="65"/>
  <c r="P42" i="65"/>
  <c r="P43" i="65"/>
  <c r="P44" i="65"/>
  <c r="P45" i="65"/>
  <c r="P46" i="65"/>
  <c r="P47" i="65"/>
  <c r="P48" i="65"/>
  <c r="P49" i="65"/>
  <c r="P50" i="65"/>
  <c r="P51" i="65"/>
  <c r="P52" i="65"/>
  <c r="P53" i="65"/>
  <c r="Q38" i="65"/>
  <c r="Q39" i="65"/>
  <c r="Q40" i="65"/>
  <c r="Q41" i="65"/>
  <c r="Q42" i="65"/>
  <c r="Q43" i="65"/>
  <c r="Q44" i="65"/>
  <c r="Q45" i="65"/>
  <c r="Q46" i="65"/>
  <c r="Q47" i="65"/>
  <c r="Q48" i="65"/>
  <c r="Q49" i="65"/>
  <c r="Q50" i="65"/>
  <c r="Q51" i="65"/>
  <c r="Q52" i="65"/>
  <c r="Q53" i="65"/>
  <c r="R38" i="65"/>
  <c r="R39" i="65"/>
  <c r="R40" i="65"/>
  <c r="R41" i="65"/>
  <c r="R42" i="65"/>
  <c r="R43" i="65"/>
  <c r="R44" i="65"/>
  <c r="R45" i="65"/>
  <c r="R46" i="65"/>
  <c r="R47" i="65"/>
  <c r="R48" i="65"/>
  <c r="R49" i="65"/>
  <c r="R50" i="65"/>
  <c r="R51" i="65"/>
  <c r="R52" i="65"/>
  <c r="R53" i="65"/>
  <c r="S38" i="65"/>
  <c r="S39" i="65"/>
  <c r="S40" i="65"/>
  <c r="S41" i="65"/>
  <c r="S42" i="65"/>
  <c r="S43" i="65"/>
  <c r="S44" i="65"/>
  <c r="S45" i="65"/>
  <c r="S46" i="65"/>
  <c r="S47" i="65"/>
  <c r="S48" i="65"/>
  <c r="S49" i="65"/>
  <c r="S50" i="65"/>
  <c r="S51" i="65"/>
  <c r="S52" i="65"/>
  <c r="S53" i="65"/>
  <c r="T38" i="65"/>
  <c r="T39" i="65"/>
  <c r="T40" i="65"/>
  <c r="T41" i="65"/>
  <c r="T42" i="65"/>
  <c r="T43" i="65"/>
  <c r="T44" i="65"/>
  <c r="T45" i="65"/>
  <c r="T46" i="65"/>
  <c r="T47" i="65"/>
  <c r="T48" i="65"/>
  <c r="T49" i="65"/>
  <c r="T50" i="65"/>
  <c r="T51" i="65"/>
  <c r="T52" i="65"/>
  <c r="T53" i="65"/>
  <c r="U38" i="65"/>
  <c r="U39" i="65"/>
  <c r="U40" i="65"/>
  <c r="U41" i="65"/>
  <c r="U42" i="65"/>
  <c r="U43" i="65"/>
  <c r="U44" i="65"/>
  <c r="U45" i="65"/>
  <c r="U46" i="65"/>
  <c r="U47" i="65"/>
  <c r="U48" i="65"/>
  <c r="U49" i="65"/>
  <c r="U50" i="65"/>
  <c r="U51" i="65"/>
  <c r="U52" i="65"/>
  <c r="U53" i="65"/>
  <c r="V38" i="65"/>
  <c r="V39" i="65"/>
  <c r="V40" i="65"/>
  <c r="V41" i="65"/>
  <c r="V42" i="65"/>
  <c r="V43" i="65"/>
  <c r="V44" i="65"/>
  <c r="V45" i="65"/>
  <c r="V46" i="65"/>
  <c r="V47" i="65"/>
  <c r="V48" i="65"/>
  <c r="V49" i="65"/>
  <c r="V50" i="65"/>
  <c r="V51" i="65"/>
  <c r="V52" i="65"/>
  <c r="V53" i="65"/>
  <c r="W38" i="65"/>
  <c r="W39" i="65"/>
  <c r="W40" i="65"/>
  <c r="W41" i="65"/>
  <c r="W42" i="65"/>
  <c r="W43" i="65"/>
  <c r="W44" i="65"/>
  <c r="W45" i="65"/>
  <c r="W46" i="65"/>
  <c r="W47" i="65"/>
  <c r="W48" i="65"/>
  <c r="W49" i="65"/>
  <c r="W50" i="65"/>
  <c r="W51" i="65"/>
  <c r="W52" i="65"/>
  <c r="W53" i="65"/>
  <c r="X38" i="65"/>
  <c r="X39" i="65"/>
  <c r="X40" i="65"/>
  <c r="X41" i="65"/>
  <c r="X42" i="65"/>
  <c r="X43" i="65"/>
  <c r="X44" i="65"/>
  <c r="X45" i="65"/>
  <c r="X46" i="65"/>
  <c r="X47" i="65"/>
  <c r="X48" i="65"/>
  <c r="X49" i="65"/>
  <c r="X50" i="65"/>
  <c r="X51" i="65"/>
  <c r="X52" i="65"/>
  <c r="X53" i="65"/>
  <c r="B42" i="66"/>
  <c r="B38" i="66"/>
  <c r="B39" i="66"/>
  <c r="B40" i="66"/>
  <c r="B41" i="66"/>
  <c r="B43" i="66"/>
  <c r="B44" i="66"/>
  <c r="B45" i="66"/>
  <c r="B46" i="66"/>
  <c r="B47" i="66"/>
  <c r="B48" i="66"/>
  <c r="B49" i="66"/>
  <c r="B50" i="66"/>
  <c r="B51" i="66"/>
  <c r="B52" i="66"/>
  <c r="B53" i="66"/>
  <c r="C42" i="66"/>
  <c r="C38" i="66"/>
  <c r="C39" i="66"/>
  <c r="C40" i="66"/>
  <c r="C41" i="66"/>
  <c r="C43" i="66"/>
  <c r="C44" i="66"/>
  <c r="C45" i="66"/>
  <c r="C46" i="66"/>
  <c r="C47" i="66"/>
  <c r="C48" i="66"/>
  <c r="C49" i="66"/>
  <c r="C50" i="66"/>
  <c r="C51" i="66"/>
  <c r="C52" i="66"/>
  <c r="C53" i="66"/>
  <c r="D42" i="66"/>
  <c r="D38" i="66"/>
  <c r="D39" i="66"/>
  <c r="D40" i="66"/>
  <c r="D41" i="66"/>
  <c r="D43" i="66"/>
  <c r="D44" i="66"/>
  <c r="D45" i="66"/>
  <c r="D46" i="66"/>
  <c r="D47" i="66"/>
  <c r="D48" i="66"/>
  <c r="D49" i="66"/>
  <c r="D50" i="66"/>
  <c r="D51" i="66"/>
  <c r="D52" i="66"/>
  <c r="D53" i="66"/>
  <c r="E42" i="66"/>
  <c r="E38" i="66"/>
  <c r="E39" i="66"/>
  <c r="E40" i="66"/>
  <c r="E41" i="66"/>
  <c r="E43" i="66"/>
  <c r="E44" i="66"/>
  <c r="E45" i="66"/>
  <c r="E46" i="66"/>
  <c r="E47" i="66"/>
  <c r="E48" i="66"/>
  <c r="E49" i="66"/>
  <c r="E50" i="66"/>
  <c r="E51" i="66"/>
  <c r="E52" i="66"/>
  <c r="E53" i="66"/>
  <c r="F42" i="66"/>
  <c r="F38" i="66"/>
  <c r="F39" i="66"/>
  <c r="F40" i="66"/>
  <c r="F41" i="66"/>
  <c r="F43" i="66"/>
  <c r="F44" i="66"/>
  <c r="F45" i="66"/>
  <c r="F46" i="66"/>
  <c r="F47" i="66"/>
  <c r="F48" i="66"/>
  <c r="F49" i="66"/>
  <c r="F50" i="66"/>
  <c r="F51" i="66"/>
  <c r="F52" i="66"/>
  <c r="F53" i="66"/>
  <c r="G42" i="66"/>
  <c r="G38" i="66"/>
  <c r="G39" i="66"/>
  <c r="G40" i="66"/>
  <c r="G41" i="66"/>
  <c r="G43" i="66"/>
  <c r="G44" i="66"/>
  <c r="G45" i="66"/>
  <c r="G46" i="66"/>
  <c r="G47" i="66"/>
  <c r="G48" i="66"/>
  <c r="G49" i="66"/>
  <c r="G50" i="66"/>
  <c r="G51" i="66"/>
  <c r="G52" i="66"/>
  <c r="G53" i="66"/>
  <c r="H42" i="66"/>
  <c r="H38" i="66"/>
  <c r="H39" i="66"/>
  <c r="H40" i="66"/>
  <c r="H41" i="66"/>
  <c r="H43" i="66"/>
  <c r="H44" i="66"/>
  <c r="H45" i="66"/>
  <c r="H46" i="66"/>
  <c r="H47" i="66"/>
  <c r="H48" i="66"/>
  <c r="H49" i="66"/>
  <c r="H50" i="66"/>
  <c r="H51" i="66"/>
  <c r="H52" i="66"/>
  <c r="H53" i="66"/>
  <c r="I42" i="66"/>
  <c r="I38" i="66"/>
  <c r="I39" i="66"/>
  <c r="I40" i="66"/>
  <c r="I41" i="66"/>
  <c r="I43" i="66"/>
  <c r="I44" i="66"/>
  <c r="I45" i="66"/>
  <c r="I46" i="66"/>
  <c r="I47" i="66"/>
  <c r="I48" i="66"/>
  <c r="I49" i="66"/>
  <c r="I50" i="66"/>
  <c r="I51" i="66"/>
  <c r="I52" i="66"/>
  <c r="I53" i="66"/>
  <c r="J42" i="66"/>
  <c r="J38" i="66"/>
  <c r="J39" i="66"/>
  <c r="J40" i="66"/>
  <c r="J41" i="66"/>
  <c r="J43" i="66"/>
  <c r="J44" i="66"/>
  <c r="J45" i="66"/>
  <c r="J46" i="66"/>
  <c r="J47" i="66"/>
  <c r="J48" i="66"/>
  <c r="J49" i="66"/>
  <c r="J50" i="66"/>
  <c r="J51" i="66"/>
  <c r="J52" i="66"/>
  <c r="J53" i="66"/>
  <c r="K42" i="66"/>
  <c r="K38" i="66"/>
  <c r="K39" i="66"/>
  <c r="K40" i="66"/>
  <c r="K41" i="66"/>
  <c r="K43" i="66"/>
  <c r="K44" i="66"/>
  <c r="K45" i="66"/>
  <c r="K46" i="66"/>
  <c r="K47" i="66"/>
  <c r="K48" i="66"/>
  <c r="K49" i="66"/>
  <c r="K50" i="66"/>
  <c r="K51" i="66"/>
  <c r="K52" i="66"/>
  <c r="K53" i="66"/>
  <c r="L42" i="66"/>
  <c r="L38" i="66"/>
  <c r="L39" i="66"/>
  <c r="L40" i="66"/>
  <c r="L41" i="66"/>
  <c r="L43" i="66"/>
  <c r="L44" i="66"/>
  <c r="L45" i="66"/>
  <c r="L46" i="66"/>
  <c r="L47" i="66"/>
  <c r="L48" i="66"/>
  <c r="L49" i="66"/>
  <c r="L50" i="66"/>
  <c r="L51" i="66"/>
  <c r="L52" i="66"/>
  <c r="L53" i="66"/>
  <c r="M42" i="66"/>
  <c r="M38" i="66"/>
  <c r="M39" i="66"/>
  <c r="M40" i="66"/>
  <c r="M41" i="66"/>
  <c r="M43" i="66"/>
  <c r="M44" i="66"/>
  <c r="M45" i="66"/>
  <c r="M46" i="66"/>
  <c r="M47" i="66"/>
  <c r="M48" i="66"/>
  <c r="M49" i="66"/>
  <c r="M50" i="66"/>
  <c r="M51" i="66"/>
  <c r="M52" i="66"/>
  <c r="M53" i="66"/>
  <c r="N42" i="66"/>
  <c r="N38" i="66"/>
  <c r="N39" i="66"/>
  <c r="N40" i="66"/>
  <c r="N41" i="66"/>
  <c r="N43" i="66"/>
  <c r="N44" i="66"/>
  <c r="N45" i="66"/>
  <c r="N46" i="66"/>
  <c r="N47" i="66"/>
  <c r="N48" i="66"/>
  <c r="N49" i="66"/>
  <c r="N50" i="66"/>
  <c r="N51" i="66"/>
  <c r="N52" i="66"/>
  <c r="N53" i="66"/>
  <c r="O42" i="66"/>
  <c r="O38" i="66"/>
  <c r="O39" i="66"/>
  <c r="O40" i="66"/>
  <c r="O41" i="66"/>
  <c r="O43" i="66"/>
  <c r="O44" i="66"/>
  <c r="O45" i="66"/>
  <c r="O46" i="66"/>
  <c r="O47" i="66"/>
  <c r="O48" i="66"/>
  <c r="O49" i="66"/>
  <c r="O50" i="66"/>
  <c r="O51" i="66"/>
  <c r="O52" i="66"/>
  <c r="O53" i="66"/>
  <c r="P42" i="66"/>
  <c r="P38" i="66"/>
  <c r="P39" i="66"/>
  <c r="P40" i="66"/>
  <c r="P41" i="66"/>
  <c r="P43" i="66"/>
  <c r="P44" i="66"/>
  <c r="P45" i="66"/>
  <c r="P46" i="66"/>
  <c r="P47" i="66"/>
  <c r="P48" i="66"/>
  <c r="P49" i="66"/>
  <c r="P50" i="66"/>
  <c r="P51" i="66"/>
  <c r="P52" i="66"/>
  <c r="P53" i="66"/>
  <c r="Q42" i="66"/>
  <c r="Q38" i="66"/>
  <c r="Q39" i="66"/>
  <c r="Q40" i="66"/>
  <c r="Q41" i="66"/>
  <c r="Q43" i="66"/>
  <c r="Q44" i="66"/>
  <c r="Q45" i="66"/>
  <c r="Q46" i="66"/>
  <c r="Q47" i="66"/>
  <c r="Q48" i="66"/>
  <c r="Q49" i="66"/>
  <c r="Q50" i="66"/>
  <c r="Q51" i="66"/>
  <c r="Q52" i="66"/>
  <c r="Q53" i="66"/>
  <c r="R42" i="66"/>
  <c r="R38" i="66"/>
  <c r="R39" i="66"/>
  <c r="R40" i="66"/>
  <c r="R41" i="66"/>
  <c r="R43" i="66"/>
  <c r="R44" i="66"/>
  <c r="R45" i="66"/>
  <c r="R46" i="66"/>
  <c r="R47" i="66"/>
  <c r="R48" i="66"/>
  <c r="R49" i="66"/>
  <c r="R50" i="66"/>
  <c r="R51" i="66"/>
  <c r="R52" i="66"/>
  <c r="R53" i="66"/>
  <c r="S42" i="66"/>
  <c r="S38" i="66"/>
  <c r="S39" i="66"/>
  <c r="S40" i="66"/>
  <c r="S41" i="66"/>
  <c r="S43" i="66"/>
  <c r="S44" i="66"/>
  <c r="S45" i="66"/>
  <c r="S46" i="66"/>
  <c r="S47" i="66"/>
  <c r="S48" i="66"/>
  <c r="S49" i="66"/>
  <c r="S50" i="66"/>
  <c r="S51" i="66"/>
  <c r="S52" i="66"/>
  <c r="S53" i="66"/>
  <c r="T42" i="66"/>
  <c r="T38" i="66"/>
  <c r="T39" i="66"/>
  <c r="T40" i="66"/>
  <c r="T41" i="66"/>
  <c r="T43" i="66"/>
  <c r="T44" i="66"/>
  <c r="T45" i="66"/>
  <c r="T46" i="66"/>
  <c r="T47" i="66"/>
  <c r="T48" i="66"/>
  <c r="T49" i="66"/>
  <c r="T50" i="66"/>
  <c r="T51" i="66"/>
  <c r="T52" i="66"/>
  <c r="T53" i="66"/>
  <c r="U42" i="66"/>
  <c r="U38" i="66"/>
  <c r="U39" i="66"/>
  <c r="U40" i="66"/>
  <c r="U41" i="66"/>
  <c r="U43" i="66"/>
  <c r="U44" i="66"/>
  <c r="U45" i="66"/>
  <c r="U46" i="66"/>
  <c r="U47" i="66"/>
  <c r="U48" i="66"/>
  <c r="U49" i="66"/>
  <c r="U50" i="66"/>
  <c r="U51" i="66"/>
  <c r="U52" i="66"/>
  <c r="U53" i="66"/>
  <c r="V42" i="66"/>
  <c r="V38" i="66"/>
  <c r="V39" i="66"/>
  <c r="V40" i="66"/>
  <c r="V41" i="66"/>
  <c r="V43" i="66"/>
  <c r="V44" i="66"/>
  <c r="V45" i="66"/>
  <c r="V46" i="66"/>
  <c r="V47" i="66"/>
  <c r="V48" i="66"/>
  <c r="V49" i="66"/>
  <c r="V50" i="66"/>
  <c r="V51" i="66"/>
  <c r="V52" i="66"/>
  <c r="V53" i="66"/>
  <c r="W42" i="66"/>
  <c r="W38" i="66"/>
  <c r="W39" i="66"/>
  <c r="W40" i="66"/>
  <c r="W41" i="66"/>
  <c r="W43" i="66"/>
  <c r="W44" i="66"/>
  <c r="W45" i="66"/>
  <c r="W46" i="66"/>
  <c r="W47" i="66"/>
  <c r="W48" i="66"/>
  <c r="W49" i="66"/>
  <c r="W50" i="66"/>
  <c r="W51" i="66"/>
  <c r="W52" i="66"/>
  <c r="W53" i="66"/>
  <c r="X42" i="66"/>
  <c r="X38" i="66"/>
  <c r="X39" i="66"/>
  <c r="X40" i="66"/>
  <c r="X41" i="66"/>
  <c r="X43" i="66"/>
  <c r="X44" i="66"/>
  <c r="X45" i="66"/>
  <c r="X46" i="66"/>
  <c r="X47" i="66"/>
  <c r="X48" i="66"/>
  <c r="X49" i="66"/>
  <c r="X50" i="66"/>
  <c r="X51" i="66"/>
  <c r="X52" i="66"/>
  <c r="X53" i="66"/>
  <c r="B42" i="67"/>
  <c r="B38" i="67"/>
  <c r="B39" i="67"/>
  <c r="B40" i="67"/>
  <c r="B41" i="67"/>
  <c r="B43" i="67"/>
  <c r="B44" i="67"/>
  <c r="B45" i="67"/>
  <c r="B46" i="67"/>
  <c r="B47" i="67"/>
  <c r="B48" i="67"/>
  <c r="B49" i="67"/>
  <c r="B50" i="67"/>
  <c r="B51" i="67"/>
  <c r="B52" i="67"/>
  <c r="B53" i="67"/>
  <c r="C42" i="67"/>
  <c r="C38" i="67"/>
  <c r="C39" i="67"/>
  <c r="C40" i="67"/>
  <c r="C41" i="67"/>
  <c r="C43" i="67"/>
  <c r="C44" i="67"/>
  <c r="C45" i="67"/>
  <c r="C46" i="67"/>
  <c r="C47" i="67"/>
  <c r="C48" i="67"/>
  <c r="C49" i="67"/>
  <c r="C50" i="67"/>
  <c r="C51" i="67"/>
  <c r="C52" i="67"/>
  <c r="C53" i="67"/>
  <c r="D42" i="67"/>
  <c r="D38" i="67"/>
  <c r="D39" i="67"/>
  <c r="D40" i="67"/>
  <c r="D41" i="67"/>
  <c r="D43" i="67"/>
  <c r="D44" i="67"/>
  <c r="D45" i="67"/>
  <c r="D46" i="67"/>
  <c r="D47" i="67"/>
  <c r="D48" i="67"/>
  <c r="D49" i="67"/>
  <c r="D50" i="67"/>
  <c r="D51" i="67"/>
  <c r="D52" i="67"/>
  <c r="D53" i="67"/>
  <c r="E42" i="67"/>
  <c r="E38" i="67"/>
  <c r="E39" i="67"/>
  <c r="E40" i="67"/>
  <c r="E41" i="67"/>
  <c r="E43" i="67"/>
  <c r="E44" i="67"/>
  <c r="E45" i="67"/>
  <c r="E46" i="67"/>
  <c r="E47" i="67"/>
  <c r="E48" i="67"/>
  <c r="E49" i="67"/>
  <c r="E50" i="67"/>
  <c r="E51" i="67"/>
  <c r="E52" i="67"/>
  <c r="E53" i="67"/>
  <c r="F42" i="67"/>
  <c r="F38" i="67"/>
  <c r="F39" i="67"/>
  <c r="F40" i="67"/>
  <c r="F41" i="67"/>
  <c r="F43" i="67"/>
  <c r="F44" i="67"/>
  <c r="F45" i="67"/>
  <c r="F46" i="67"/>
  <c r="F47" i="67"/>
  <c r="F48" i="67"/>
  <c r="F49" i="67"/>
  <c r="F50" i="67"/>
  <c r="F51" i="67"/>
  <c r="F52" i="67"/>
  <c r="F53" i="67"/>
  <c r="G42" i="67"/>
  <c r="G38" i="67"/>
  <c r="G39" i="67"/>
  <c r="G40" i="67"/>
  <c r="G41" i="67"/>
  <c r="G43" i="67"/>
  <c r="G44" i="67"/>
  <c r="G45" i="67"/>
  <c r="G46" i="67"/>
  <c r="G47" i="67"/>
  <c r="G48" i="67"/>
  <c r="G49" i="67"/>
  <c r="G50" i="67"/>
  <c r="G51" i="67"/>
  <c r="G52" i="67"/>
  <c r="G53" i="67"/>
  <c r="H42" i="67"/>
  <c r="H38" i="67"/>
  <c r="H39" i="67"/>
  <c r="H40" i="67"/>
  <c r="H41" i="67"/>
  <c r="H43" i="67"/>
  <c r="H44" i="67"/>
  <c r="H45" i="67"/>
  <c r="H46" i="67"/>
  <c r="H47" i="67"/>
  <c r="H48" i="67"/>
  <c r="H49" i="67"/>
  <c r="H50" i="67"/>
  <c r="H51" i="67"/>
  <c r="H52" i="67"/>
  <c r="H53" i="67"/>
  <c r="I42" i="67"/>
  <c r="I38" i="67"/>
  <c r="I39" i="67"/>
  <c r="I40" i="67"/>
  <c r="I41" i="67"/>
  <c r="I43" i="67"/>
  <c r="I44" i="67"/>
  <c r="I45" i="67"/>
  <c r="I46" i="67"/>
  <c r="I47" i="67"/>
  <c r="I48" i="67"/>
  <c r="I49" i="67"/>
  <c r="I50" i="67"/>
  <c r="I51" i="67"/>
  <c r="I52" i="67"/>
  <c r="I53" i="67"/>
  <c r="J42" i="67"/>
  <c r="J38" i="67"/>
  <c r="J39" i="67"/>
  <c r="J40" i="67"/>
  <c r="J41" i="67"/>
  <c r="J43" i="67"/>
  <c r="J44" i="67"/>
  <c r="J45" i="67"/>
  <c r="J46" i="67"/>
  <c r="J47" i="67"/>
  <c r="J48" i="67"/>
  <c r="J49" i="67"/>
  <c r="J50" i="67"/>
  <c r="J51" i="67"/>
  <c r="J52" i="67"/>
  <c r="J53" i="67"/>
  <c r="K42" i="67"/>
  <c r="K38" i="67"/>
  <c r="K39" i="67"/>
  <c r="K40" i="67"/>
  <c r="K41" i="67"/>
  <c r="K43" i="67"/>
  <c r="K44" i="67"/>
  <c r="K45" i="67"/>
  <c r="K46" i="67"/>
  <c r="K47" i="67"/>
  <c r="K48" i="67"/>
  <c r="K49" i="67"/>
  <c r="K50" i="67"/>
  <c r="K51" i="67"/>
  <c r="K52" i="67"/>
  <c r="K53" i="67"/>
  <c r="L42" i="67"/>
  <c r="L38" i="67"/>
  <c r="L39" i="67"/>
  <c r="L40" i="67"/>
  <c r="L41" i="67"/>
  <c r="L43" i="67"/>
  <c r="L44" i="67"/>
  <c r="L45" i="67"/>
  <c r="L46" i="67"/>
  <c r="L47" i="67"/>
  <c r="L48" i="67"/>
  <c r="L49" i="67"/>
  <c r="L50" i="67"/>
  <c r="L51" i="67"/>
  <c r="L52" i="67"/>
  <c r="L53" i="67"/>
  <c r="M42" i="67"/>
  <c r="M38" i="67"/>
  <c r="M39" i="67"/>
  <c r="M40" i="67"/>
  <c r="M41" i="67"/>
  <c r="M43" i="67"/>
  <c r="M44" i="67"/>
  <c r="M45" i="67"/>
  <c r="M46" i="67"/>
  <c r="M47" i="67"/>
  <c r="M48" i="67"/>
  <c r="M49" i="67"/>
  <c r="M50" i="67"/>
  <c r="M51" i="67"/>
  <c r="M52" i="67"/>
  <c r="M53" i="67"/>
  <c r="N42" i="67"/>
  <c r="N38" i="67"/>
  <c r="N39" i="67"/>
  <c r="N40" i="67"/>
  <c r="N41" i="67"/>
  <c r="N43" i="67"/>
  <c r="N44" i="67"/>
  <c r="N45" i="67"/>
  <c r="N46" i="67"/>
  <c r="N47" i="67"/>
  <c r="N48" i="67"/>
  <c r="N49" i="67"/>
  <c r="N50" i="67"/>
  <c r="N51" i="67"/>
  <c r="N52" i="67"/>
  <c r="N53" i="67"/>
  <c r="O42" i="67"/>
  <c r="O38" i="67"/>
  <c r="O39" i="67"/>
  <c r="O40" i="67"/>
  <c r="O41" i="67"/>
  <c r="O43" i="67"/>
  <c r="O44" i="67"/>
  <c r="O45" i="67"/>
  <c r="O46" i="67"/>
  <c r="O47" i="67"/>
  <c r="O48" i="67"/>
  <c r="O49" i="67"/>
  <c r="O50" i="67"/>
  <c r="O51" i="67"/>
  <c r="O52" i="67"/>
  <c r="O53" i="67"/>
  <c r="P42" i="67"/>
  <c r="P38" i="67"/>
  <c r="P39" i="67"/>
  <c r="P40" i="67"/>
  <c r="P41" i="67"/>
  <c r="P43" i="67"/>
  <c r="P44" i="67"/>
  <c r="P45" i="67"/>
  <c r="P46" i="67"/>
  <c r="P47" i="67"/>
  <c r="P48" i="67"/>
  <c r="P49" i="67"/>
  <c r="P50" i="67"/>
  <c r="P51" i="67"/>
  <c r="P52" i="67"/>
  <c r="P53" i="67"/>
  <c r="Q42" i="67"/>
  <c r="Q38" i="67"/>
  <c r="Q39" i="67"/>
  <c r="Q40" i="67"/>
  <c r="Q41" i="67"/>
  <c r="Q43" i="67"/>
  <c r="Q44" i="67"/>
  <c r="Q45" i="67"/>
  <c r="Q46" i="67"/>
  <c r="Q47" i="67"/>
  <c r="Q48" i="67"/>
  <c r="Q49" i="67"/>
  <c r="Q50" i="67"/>
  <c r="Q51" i="67"/>
  <c r="Q52" i="67"/>
  <c r="Q53" i="67"/>
  <c r="R42" i="67"/>
  <c r="R38" i="67"/>
  <c r="R39" i="67"/>
  <c r="R40" i="67"/>
  <c r="R41" i="67"/>
  <c r="R43" i="67"/>
  <c r="R44" i="67"/>
  <c r="R45" i="67"/>
  <c r="R46" i="67"/>
  <c r="R47" i="67"/>
  <c r="R48" i="67"/>
  <c r="R49" i="67"/>
  <c r="R50" i="67"/>
  <c r="R51" i="67"/>
  <c r="R52" i="67"/>
  <c r="R53" i="67"/>
  <c r="S42" i="67"/>
  <c r="S38" i="67"/>
  <c r="S39" i="67"/>
  <c r="S40" i="67"/>
  <c r="S41" i="67"/>
  <c r="S43" i="67"/>
  <c r="S44" i="67"/>
  <c r="S45" i="67"/>
  <c r="S46" i="67"/>
  <c r="S47" i="67"/>
  <c r="S48" i="67"/>
  <c r="S49" i="67"/>
  <c r="S50" i="67"/>
  <c r="S51" i="67"/>
  <c r="S52" i="67"/>
  <c r="S53" i="67"/>
  <c r="T42" i="67"/>
  <c r="T38" i="67"/>
  <c r="T39" i="67"/>
  <c r="T40" i="67"/>
  <c r="T41" i="67"/>
  <c r="T43" i="67"/>
  <c r="T44" i="67"/>
  <c r="T45" i="67"/>
  <c r="T46" i="67"/>
  <c r="T47" i="67"/>
  <c r="T48" i="67"/>
  <c r="T49" i="67"/>
  <c r="T50" i="67"/>
  <c r="T51" i="67"/>
  <c r="T52" i="67"/>
  <c r="T53" i="67"/>
  <c r="U42" i="67"/>
  <c r="U38" i="67"/>
  <c r="U39" i="67"/>
  <c r="U40" i="67"/>
  <c r="U41" i="67"/>
  <c r="U43" i="67"/>
  <c r="U44" i="67"/>
  <c r="U45" i="67"/>
  <c r="U46" i="67"/>
  <c r="U47" i="67"/>
  <c r="U48" i="67"/>
  <c r="U49" i="67"/>
  <c r="U50" i="67"/>
  <c r="U51" i="67"/>
  <c r="U52" i="67"/>
  <c r="U53" i="67"/>
  <c r="V42" i="67"/>
  <c r="V38" i="67"/>
  <c r="V39" i="67"/>
  <c r="V40" i="67"/>
  <c r="V41" i="67"/>
  <c r="V43" i="67"/>
  <c r="V44" i="67"/>
  <c r="V45" i="67"/>
  <c r="V46" i="67"/>
  <c r="V47" i="67"/>
  <c r="V48" i="67"/>
  <c r="V49" i="67"/>
  <c r="V50" i="67"/>
  <c r="V51" i="67"/>
  <c r="V52" i="67"/>
  <c r="V53" i="67"/>
  <c r="W42" i="67"/>
  <c r="W38" i="67"/>
  <c r="W39" i="67"/>
  <c r="W40" i="67"/>
  <c r="W41" i="67"/>
  <c r="W43" i="67"/>
  <c r="W44" i="67"/>
  <c r="W45" i="67"/>
  <c r="W46" i="67"/>
  <c r="W47" i="67"/>
  <c r="W48" i="67"/>
  <c r="W49" i="67"/>
  <c r="W50" i="67"/>
  <c r="W51" i="67"/>
  <c r="W52" i="67"/>
  <c r="W53" i="67"/>
  <c r="X42" i="67"/>
  <c r="X38" i="67"/>
  <c r="X39" i="67"/>
  <c r="X40" i="67"/>
  <c r="X41" i="67"/>
  <c r="X43" i="67"/>
  <c r="X44" i="67"/>
  <c r="X45" i="67"/>
  <c r="X46" i="67"/>
  <c r="X47" i="67"/>
  <c r="X48" i="67"/>
  <c r="X49" i="67"/>
  <c r="X50" i="67"/>
  <c r="X51" i="67"/>
  <c r="X52" i="67"/>
  <c r="X53" i="67"/>
  <c r="B38" i="68"/>
  <c r="B39" i="68"/>
  <c r="B40" i="68"/>
  <c r="B41" i="68"/>
  <c r="B42" i="68"/>
  <c r="B43" i="68"/>
  <c r="B44" i="68"/>
  <c r="B45" i="68"/>
  <c r="B46" i="68"/>
  <c r="B47" i="68"/>
  <c r="B48" i="68"/>
  <c r="B49" i="68"/>
  <c r="B50" i="68"/>
  <c r="B51" i="68"/>
  <c r="B52" i="68"/>
  <c r="B53" i="68"/>
  <c r="C38" i="68"/>
  <c r="C39" i="68"/>
  <c r="C40" i="68"/>
  <c r="C41" i="68"/>
  <c r="C42" i="68"/>
  <c r="C43" i="68"/>
  <c r="C44" i="68"/>
  <c r="C45" i="68"/>
  <c r="C46" i="68"/>
  <c r="C47" i="68"/>
  <c r="C48" i="68"/>
  <c r="C49" i="68"/>
  <c r="C50" i="68"/>
  <c r="C51" i="68"/>
  <c r="C52" i="68"/>
  <c r="C53" i="68"/>
  <c r="D38" i="68"/>
  <c r="D39" i="68"/>
  <c r="D40" i="68"/>
  <c r="D41" i="68"/>
  <c r="D42" i="68"/>
  <c r="D43" i="68"/>
  <c r="D44" i="68"/>
  <c r="D45" i="68"/>
  <c r="D46" i="68"/>
  <c r="D47" i="68"/>
  <c r="D48" i="68"/>
  <c r="D49" i="68"/>
  <c r="D50" i="68"/>
  <c r="D51" i="68"/>
  <c r="D52" i="68"/>
  <c r="D53" i="68"/>
  <c r="E38" i="68"/>
  <c r="E39" i="68"/>
  <c r="E40" i="68"/>
  <c r="E41" i="68"/>
  <c r="E42" i="68"/>
  <c r="E43" i="68"/>
  <c r="E44" i="68"/>
  <c r="E45" i="68"/>
  <c r="E46" i="68"/>
  <c r="E47" i="68"/>
  <c r="E48" i="68"/>
  <c r="E49" i="68"/>
  <c r="E50" i="68"/>
  <c r="E51" i="68"/>
  <c r="E52" i="68"/>
  <c r="E53" i="68"/>
  <c r="F38" i="68"/>
  <c r="F39" i="68"/>
  <c r="F40" i="68"/>
  <c r="F41" i="68"/>
  <c r="F42" i="68"/>
  <c r="F43" i="68"/>
  <c r="F44" i="68"/>
  <c r="F45" i="68"/>
  <c r="F46" i="68"/>
  <c r="F47" i="68"/>
  <c r="F48" i="68"/>
  <c r="F49" i="68"/>
  <c r="F50" i="68"/>
  <c r="F51" i="68"/>
  <c r="F52" i="68"/>
  <c r="F53" i="68"/>
  <c r="G38" i="68"/>
  <c r="G39" i="68"/>
  <c r="G40" i="68"/>
  <c r="G41" i="68"/>
  <c r="G42" i="68"/>
  <c r="G43" i="68"/>
  <c r="G44" i="68"/>
  <c r="G45" i="68"/>
  <c r="G46" i="68"/>
  <c r="G47" i="68"/>
  <c r="G48" i="68"/>
  <c r="G49" i="68"/>
  <c r="G50" i="68"/>
  <c r="G51" i="68"/>
  <c r="G52" i="68"/>
  <c r="G53" i="68"/>
  <c r="H38" i="68"/>
  <c r="H39" i="68"/>
  <c r="H40" i="68"/>
  <c r="H41" i="68"/>
  <c r="H42" i="68"/>
  <c r="H43" i="68"/>
  <c r="H44" i="68"/>
  <c r="H45" i="68"/>
  <c r="H46" i="68"/>
  <c r="H47" i="68"/>
  <c r="H48" i="68"/>
  <c r="H49" i="68"/>
  <c r="H50" i="68"/>
  <c r="H51" i="68"/>
  <c r="H52" i="68"/>
  <c r="H53" i="68"/>
  <c r="I38" i="68"/>
  <c r="I39" i="68"/>
  <c r="I40" i="68"/>
  <c r="I41" i="68"/>
  <c r="I42" i="68"/>
  <c r="I43" i="68"/>
  <c r="I44" i="68"/>
  <c r="I45" i="68"/>
  <c r="I46" i="68"/>
  <c r="I47" i="68"/>
  <c r="I48" i="68"/>
  <c r="I49" i="68"/>
  <c r="I50" i="68"/>
  <c r="I51" i="68"/>
  <c r="I52" i="68"/>
  <c r="I53" i="68"/>
  <c r="J38" i="68"/>
  <c r="J39" i="68"/>
  <c r="J40" i="68"/>
  <c r="J41" i="68"/>
  <c r="J42" i="68"/>
  <c r="J43" i="68"/>
  <c r="J44" i="68"/>
  <c r="J45" i="68"/>
  <c r="J46" i="68"/>
  <c r="J47" i="68"/>
  <c r="J48" i="68"/>
  <c r="J49" i="68"/>
  <c r="J50" i="68"/>
  <c r="J51" i="68"/>
  <c r="J52" i="68"/>
  <c r="J53" i="68"/>
  <c r="K38" i="68"/>
  <c r="K39" i="68"/>
  <c r="K40" i="68"/>
  <c r="K41" i="68"/>
  <c r="K42" i="68"/>
  <c r="K43" i="68"/>
  <c r="K44" i="68"/>
  <c r="K45" i="68"/>
  <c r="K46" i="68"/>
  <c r="K47" i="68"/>
  <c r="K48" i="68"/>
  <c r="K49" i="68"/>
  <c r="K50" i="68"/>
  <c r="K51" i="68"/>
  <c r="K52" i="68"/>
  <c r="K53" i="68"/>
  <c r="L38" i="68"/>
  <c r="L39" i="68"/>
  <c r="L40" i="68"/>
  <c r="L41" i="68"/>
  <c r="L42" i="68"/>
  <c r="L43" i="68"/>
  <c r="L44" i="68"/>
  <c r="L45" i="68"/>
  <c r="L46" i="68"/>
  <c r="L47" i="68"/>
  <c r="L48" i="68"/>
  <c r="L49" i="68"/>
  <c r="L50" i="68"/>
  <c r="L51" i="68"/>
  <c r="L52" i="68"/>
  <c r="L53" i="68"/>
  <c r="M38" i="68"/>
  <c r="M39" i="68"/>
  <c r="M40" i="68"/>
  <c r="M41" i="68"/>
  <c r="M42" i="68"/>
  <c r="M43" i="68"/>
  <c r="M44" i="68"/>
  <c r="M45" i="68"/>
  <c r="M46" i="68"/>
  <c r="M47" i="68"/>
  <c r="M48" i="68"/>
  <c r="M49" i="68"/>
  <c r="M50" i="68"/>
  <c r="M51" i="68"/>
  <c r="M52" i="68"/>
  <c r="M53" i="68"/>
  <c r="N38" i="68"/>
  <c r="N39" i="68"/>
  <c r="N40" i="68"/>
  <c r="N41" i="68"/>
  <c r="N42" i="68"/>
  <c r="N43" i="68"/>
  <c r="N44" i="68"/>
  <c r="N45" i="68"/>
  <c r="N46" i="68"/>
  <c r="N47" i="68"/>
  <c r="N48" i="68"/>
  <c r="N49" i="68"/>
  <c r="N50" i="68"/>
  <c r="N51" i="68"/>
  <c r="N52" i="68"/>
  <c r="N53" i="68"/>
  <c r="O38" i="68"/>
  <c r="O39" i="68"/>
  <c r="O40" i="68"/>
  <c r="O41" i="68"/>
  <c r="O42" i="68"/>
  <c r="O43" i="68"/>
  <c r="O44" i="68"/>
  <c r="O45" i="68"/>
  <c r="O46" i="68"/>
  <c r="O47" i="68"/>
  <c r="O48" i="68"/>
  <c r="O49" i="68"/>
  <c r="O50" i="68"/>
  <c r="O51" i="68"/>
  <c r="O52" i="68"/>
  <c r="O53" i="68"/>
  <c r="P38" i="68"/>
  <c r="P39" i="68"/>
  <c r="P40" i="68"/>
  <c r="P41" i="68"/>
  <c r="P42" i="68"/>
  <c r="P43" i="68"/>
  <c r="P44" i="68"/>
  <c r="P45" i="68"/>
  <c r="P46" i="68"/>
  <c r="P47" i="68"/>
  <c r="P48" i="68"/>
  <c r="P49" i="68"/>
  <c r="P50" i="68"/>
  <c r="P51" i="68"/>
  <c r="P52" i="68"/>
  <c r="P53" i="68"/>
  <c r="Q38" i="68"/>
  <c r="Q39" i="68"/>
  <c r="Q40" i="68"/>
  <c r="Q41" i="68"/>
  <c r="Q42" i="68"/>
  <c r="Q43" i="68"/>
  <c r="Q44" i="68"/>
  <c r="Q45" i="68"/>
  <c r="Q46" i="68"/>
  <c r="Q47" i="68"/>
  <c r="Q48" i="68"/>
  <c r="Q49" i="68"/>
  <c r="Q50" i="68"/>
  <c r="Q51" i="68"/>
  <c r="Q52" i="68"/>
  <c r="Q53" i="68"/>
  <c r="R38" i="68"/>
  <c r="R39" i="68"/>
  <c r="R40" i="68"/>
  <c r="R41" i="68"/>
  <c r="R42" i="68"/>
  <c r="R43" i="68"/>
  <c r="R44" i="68"/>
  <c r="R45" i="68"/>
  <c r="R46" i="68"/>
  <c r="R47" i="68"/>
  <c r="R48" i="68"/>
  <c r="R49" i="68"/>
  <c r="R50" i="68"/>
  <c r="R51" i="68"/>
  <c r="R52" i="68"/>
  <c r="R53" i="68"/>
  <c r="S38" i="68"/>
  <c r="S39" i="68"/>
  <c r="S40" i="68"/>
  <c r="S41" i="68"/>
  <c r="S42" i="68"/>
  <c r="S43" i="68"/>
  <c r="S44" i="68"/>
  <c r="S45" i="68"/>
  <c r="S46" i="68"/>
  <c r="S47" i="68"/>
  <c r="S48" i="68"/>
  <c r="S49" i="68"/>
  <c r="S50" i="68"/>
  <c r="S51" i="68"/>
  <c r="S52" i="68"/>
  <c r="S53" i="68"/>
  <c r="T38" i="68"/>
  <c r="T39" i="68"/>
  <c r="T40" i="68"/>
  <c r="T41" i="68"/>
  <c r="T42" i="68"/>
  <c r="T43" i="68"/>
  <c r="T44" i="68"/>
  <c r="T45" i="68"/>
  <c r="T46" i="68"/>
  <c r="T47" i="68"/>
  <c r="T48" i="68"/>
  <c r="T49" i="68"/>
  <c r="T50" i="68"/>
  <c r="T51" i="68"/>
  <c r="T52" i="68"/>
  <c r="T53" i="68"/>
  <c r="U38" i="68"/>
  <c r="U39" i="68"/>
  <c r="U40" i="68"/>
  <c r="U41" i="68"/>
  <c r="U42" i="68"/>
  <c r="U43" i="68"/>
  <c r="U44" i="68"/>
  <c r="U45" i="68"/>
  <c r="U46" i="68"/>
  <c r="U47" i="68"/>
  <c r="U48" i="68"/>
  <c r="U49" i="68"/>
  <c r="U50" i="68"/>
  <c r="U51" i="68"/>
  <c r="U52" i="68"/>
  <c r="U53" i="68"/>
  <c r="V38" i="68"/>
  <c r="V39" i="68"/>
  <c r="V40" i="68"/>
  <c r="V41" i="68"/>
  <c r="V42" i="68"/>
  <c r="V43" i="68"/>
  <c r="V44" i="68"/>
  <c r="V45" i="68"/>
  <c r="V46" i="68"/>
  <c r="V47" i="68"/>
  <c r="V48" i="68"/>
  <c r="V49" i="68"/>
  <c r="V50" i="68"/>
  <c r="V51" i="68"/>
  <c r="V52" i="68"/>
  <c r="V53" i="68"/>
  <c r="W38" i="68"/>
  <c r="W39" i="68"/>
  <c r="W40" i="68"/>
  <c r="W41" i="68"/>
  <c r="W42" i="68"/>
  <c r="W43" i="68"/>
  <c r="W44" i="68"/>
  <c r="W45" i="68"/>
  <c r="W46" i="68"/>
  <c r="W47" i="68"/>
  <c r="W48" i="68"/>
  <c r="W49" i="68"/>
  <c r="W50" i="68"/>
  <c r="W51" i="68"/>
  <c r="W52" i="68"/>
  <c r="W53" i="68"/>
  <c r="X38" i="68"/>
  <c r="X39" i="68"/>
  <c r="X40" i="68"/>
  <c r="X41" i="68"/>
  <c r="X42" i="68"/>
  <c r="X43" i="68"/>
  <c r="X44" i="68"/>
  <c r="X45" i="68"/>
  <c r="X46" i="68"/>
  <c r="X47" i="68"/>
  <c r="X48" i="68"/>
  <c r="X49" i="68"/>
  <c r="X50" i="68"/>
  <c r="X51" i="68"/>
  <c r="X52" i="68"/>
  <c r="X53" i="68"/>
  <c r="B38" i="69"/>
  <c r="B39" i="69"/>
  <c r="B40" i="69"/>
  <c r="B41" i="69"/>
  <c r="B42" i="69"/>
  <c r="B43" i="69"/>
  <c r="B44" i="69"/>
  <c r="B45" i="69"/>
  <c r="B46" i="69"/>
  <c r="B47" i="69"/>
  <c r="B48" i="69"/>
  <c r="B49" i="69"/>
  <c r="B50" i="69"/>
  <c r="B51" i="69"/>
  <c r="B52" i="69"/>
  <c r="B53" i="69"/>
  <c r="C38" i="69"/>
  <c r="C39" i="69"/>
  <c r="C40" i="69"/>
  <c r="C41" i="69"/>
  <c r="C42" i="69"/>
  <c r="C43" i="69"/>
  <c r="C44" i="69"/>
  <c r="C45" i="69"/>
  <c r="C46" i="69"/>
  <c r="C47" i="69"/>
  <c r="C48" i="69"/>
  <c r="C49" i="69"/>
  <c r="C50" i="69"/>
  <c r="C51" i="69"/>
  <c r="C52" i="69"/>
  <c r="C53" i="69"/>
  <c r="D38" i="69"/>
  <c r="D39" i="69"/>
  <c r="D40" i="69"/>
  <c r="D41" i="69"/>
  <c r="D42" i="69"/>
  <c r="D43" i="69"/>
  <c r="D44" i="69"/>
  <c r="D45" i="69"/>
  <c r="D46" i="69"/>
  <c r="D47" i="69"/>
  <c r="D48" i="69"/>
  <c r="D49" i="69"/>
  <c r="D50" i="69"/>
  <c r="D51" i="69"/>
  <c r="D52" i="69"/>
  <c r="D53" i="69"/>
  <c r="E38" i="69"/>
  <c r="E39" i="69"/>
  <c r="E40" i="69"/>
  <c r="E41" i="69"/>
  <c r="E42" i="69"/>
  <c r="E43" i="69"/>
  <c r="E44" i="69"/>
  <c r="E45" i="69"/>
  <c r="E46" i="69"/>
  <c r="E47" i="69"/>
  <c r="E48" i="69"/>
  <c r="E49" i="69"/>
  <c r="E50" i="69"/>
  <c r="E51" i="69"/>
  <c r="E52" i="69"/>
  <c r="E53" i="69"/>
  <c r="F38" i="69"/>
  <c r="F39" i="69"/>
  <c r="F40" i="69"/>
  <c r="F41" i="69"/>
  <c r="F42" i="69"/>
  <c r="F43" i="69"/>
  <c r="F44" i="69"/>
  <c r="F45" i="69"/>
  <c r="F46" i="69"/>
  <c r="F47" i="69"/>
  <c r="F48" i="69"/>
  <c r="F49" i="69"/>
  <c r="F50" i="69"/>
  <c r="F51" i="69"/>
  <c r="F52" i="69"/>
  <c r="F53" i="69"/>
  <c r="G38" i="69"/>
  <c r="G39" i="69"/>
  <c r="G40" i="69"/>
  <c r="G41" i="69"/>
  <c r="G42" i="69"/>
  <c r="G43" i="69"/>
  <c r="G44" i="69"/>
  <c r="G45" i="69"/>
  <c r="G46" i="69"/>
  <c r="G47" i="69"/>
  <c r="G48" i="69"/>
  <c r="G49" i="69"/>
  <c r="G50" i="69"/>
  <c r="G51" i="69"/>
  <c r="G52" i="69"/>
  <c r="G53" i="69"/>
  <c r="H38" i="69"/>
  <c r="H39" i="69"/>
  <c r="H40" i="69"/>
  <c r="H41" i="69"/>
  <c r="H42" i="69"/>
  <c r="H43" i="69"/>
  <c r="H44" i="69"/>
  <c r="H45" i="69"/>
  <c r="H46" i="69"/>
  <c r="H47" i="69"/>
  <c r="H48" i="69"/>
  <c r="H49" i="69"/>
  <c r="H50" i="69"/>
  <c r="H51" i="69"/>
  <c r="H52" i="69"/>
  <c r="H53" i="69"/>
  <c r="I38" i="69"/>
  <c r="I39" i="69"/>
  <c r="I40" i="69"/>
  <c r="I41" i="69"/>
  <c r="I42" i="69"/>
  <c r="I43" i="69"/>
  <c r="I44" i="69"/>
  <c r="I45" i="69"/>
  <c r="I46" i="69"/>
  <c r="I47" i="69"/>
  <c r="I48" i="69"/>
  <c r="I49" i="69"/>
  <c r="I50" i="69"/>
  <c r="I51" i="69"/>
  <c r="I52" i="69"/>
  <c r="I53" i="69"/>
  <c r="J38" i="69"/>
  <c r="J39" i="69"/>
  <c r="J40" i="69"/>
  <c r="J41" i="69"/>
  <c r="J42" i="69"/>
  <c r="J43" i="69"/>
  <c r="J44" i="69"/>
  <c r="J45" i="69"/>
  <c r="J46" i="69"/>
  <c r="J47" i="69"/>
  <c r="J48" i="69"/>
  <c r="J49" i="69"/>
  <c r="J50" i="69"/>
  <c r="J51" i="69"/>
  <c r="J52" i="69"/>
  <c r="J53" i="69"/>
  <c r="K38" i="69"/>
  <c r="K39" i="69"/>
  <c r="K40" i="69"/>
  <c r="K41" i="69"/>
  <c r="K42" i="69"/>
  <c r="K43" i="69"/>
  <c r="K44" i="69"/>
  <c r="K45" i="69"/>
  <c r="K46" i="69"/>
  <c r="K47" i="69"/>
  <c r="K48" i="69"/>
  <c r="K49" i="69"/>
  <c r="K50" i="69"/>
  <c r="K51" i="69"/>
  <c r="K52" i="69"/>
  <c r="K53" i="69"/>
  <c r="L38" i="69"/>
  <c r="L39" i="69"/>
  <c r="L40" i="69"/>
  <c r="L41" i="69"/>
  <c r="L42" i="69"/>
  <c r="L43" i="69"/>
  <c r="L44" i="69"/>
  <c r="L45" i="69"/>
  <c r="L46" i="69"/>
  <c r="L47" i="69"/>
  <c r="L48" i="69"/>
  <c r="L49" i="69"/>
  <c r="L50" i="69"/>
  <c r="L51" i="69"/>
  <c r="L52" i="69"/>
  <c r="L53" i="69"/>
  <c r="M38" i="69"/>
  <c r="M39" i="69"/>
  <c r="M40" i="69"/>
  <c r="M41" i="69"/>
  <c r="M42" i="69"/>
  <c r="M43" i="69"/>
  <c r="M44" i="69"/>
  <c r="M45" i="69"/>
  <c r="M46" i="69"/>
  <c r="M47" i="69"/>
  <c r="M48" i="69"/>
  <c r="M49" i="69"/>
  <c r="M50" i="69"/>
  <c r="M51" i="69"/>
  <c r="M52" i="69"/>
  <c r="M53" i="69"/>
  <c r="N38" i="69"/>
  <c r="N39" i="69"/>
  <c r="N40" i="69"/>
  <c r="N41" i="69"/>
  <c r="N42" i="69"/>
  <c r="N43" i="69"/>
  <c r="N44" i="69"/>
  <c r="N45" i="69"/>
  <c r="N46" i="69"/>
  <c r="N47" i="69"/>
  <c r="N48" i="69"/>
  <c r="N49" i="69"/>
  <c r="N50" i="69"/>
  <c r="N51" i="69"/>
  <c r="N52" i="69"/>
  <c r="N53" i="69"/>
  <c r="O38" i="69"/>
  <c r="O39" i="69"/>
  <c r="O40" i="69"/>
  <c r="O41" i="69"/>
  <c r="O42" i="69"/>
  <c r="O43" i="69"/>
  <c r="O44" i="69"/>
  <c r="O45" i="69"/>
  <c r="O46" i="69"/>
  <c r="O47" i="69"/>
  <c r="O48" i="69"/>
  <c r="O49" i="69"/>
  <c r="O50" i="69"/>
  <c r="O51" i="69"/>
  <c r="O52" i="69"/>
  <c r="O53" i="69"/>
  <c r="P38" i="69"/>
  <c r="P39" i="69"/>
  <c r="P40" i="69"/>
  <c r="P41" i="69"/>
  <c r="P42" i="69"/>
  <c r="P43" i="69"/>
  <c r="P44" i="69"/>
  <c r="P45" i="69"/>
  <c r="P46" i="69"/>
  <c r="P47" i="69"/>
  <c r="P48" i="69"/>
  <c r="P49" i="69"/>
  <c r="P50" i="69"/>
  <c r="P51" i="69"/>
  <c r="P52" i="69"/>
  <c r="P53" i="69"/>
  <c r="Q38" i="69"/>
  <c r="Q39" i="69"/>
  <c r="Q40" i="69"/>
  <c r="Q41" i="69"/>
  <c r="Q42" i="69"/>
  <c r="Q43" i="69"/>
  <c r="Q44" i="69"/>
  <c r="Q45" i="69"/>
  <c r="Q46" i="69"/>
  <c r="Q47" i="69"/>
  <c r="Q48" i="69"/>
  <c r="Q49" i="69"/>
  <c r="Q50" i="69"/>
  <c r="Q51" i="69"/>
  <c r="Q52" i="69"/>
  <c r="Q53" i="69"/>
  <c r="R38" i="69"/>
  <c r="R39" i="69"/>
  <c r="R40" i="69"/>
  <c r="R41" i="69"/>
  <c r="R42" i="69"/>
  <c r="R43" i="69"/>
  <c r="R44" i="69"/>
  <c r="R45" i="69"/>
  <c r="R46" i="69"/>
  <c r="R47" i="69"/>
  <c r="R48" i="69"/>
  <c r="R49" i="69"/>
  <c r="R50" i="69"/>
  <c r="R51" i="69"/>
  <c r="R52" i="69"/>
  <c r="R53" i="69"/>
  <c r="S38" i="69"/>
  <c r="S39" i="69"/>
  <c r="S40" i="69"/>
  <c r="S41" i="69"/>
  <c r="S42" i="69"/>
  <c r="S43" i="69"/>
  <c r="S44" i="69"/>
  <c r="S45" i="69"/>
  <c r="S46" i="69"/>
  <c r="S47" i="69"/>
  <c r="S48" i="69"/>
  <c r="S49" i="69"/>
  <c r="S50" i="69"/>
  <c r="S51" i="69"/>
  <c r="S52" i="69"/>
  <c r="S53" i="69"/>
  <c r="T38" i="69"/>
  <c r="T39" i="69"/>
  <c r="T40" i="69"/>
  <c r="T41" i="69"/>
  <c r="T42" i="69"/>
  <c r="T43" i="69"/>
  <c r="T44" i="69"/>
  <c r="T45" i="69"/>
  <c r="T46" i="69"/>
  <c r="T47" i="69"/>
  <c r="T48" i="69"/>
  <c r="T49" i="69"/>
  <c r="T50" i="69"/>
  <c r="T51" i="69"/>
  <c r="T52" i="69"/>
  <c r="T53" i="69"/>
  <c r="U38" i="69"/>
  <c r="U39" i="69"/>
  <c r="U40" i="69"/>
  <c r="U41" i="69"/>
  <c r="U42" i="69"/>
  <c r="U43" i="69"/>
  <c r="U44" i="69"/>
  <c r="U45" i="69"/>
  <c r="U46" i="69"/>
  <c r="U47" i="69"/>
  <c r="U48" i="69"/>
  <c r="U49" i="69"/>
  <c r="U50" i="69"/>
  <c r="U51" i="69"/>
  <c r="U52" i="69"/>
  <c r="U53" i="69"/>
  <c r="V38" i="69"/>
  <c r="V39" i="69"/>
  <c r="V40" i="69"/>
  <c r="V41" i="69"/>
  <c r="V42" i="69"/>
  <c r="V43" i="69"/>
  <c r="V44" i="69"/>
  <c r="V45" i="69"/>
  <c r="V46" i="69"/>
  <c r="V47" i="69"/>
  <c r="V48" i="69"/>
  <c r="V49" i="69"/>
  <c r="V50" i="69"/>
  <c r="V51" i="69"/>
  <c r="V52" i="69"/>
  <c r="V53" i="69"/>
  <c r="W38" i="69"/>
  <c r="W39" i="69"/>
  <c r="W40" i="69"/>
  <c r="W41" i="69"/>
  <c r="W42" i="69"/>
  <c r="W43" i="69"/>
  <c r="W44" i="69"/>
  <c r="W45" i="69"/>
  <c r="W46" i="69"/>
  <c r="W47" i="69"/>
  <c r="W48" i="69"/>
  <c r="W49" i="69"/>
  <c r="W50" i="69"/>
  <c r="W51" i="69"/>
  <c r="W52" i="69"/>
  <c r="W53" i="69"/>
  <c r="X38" i="69"/>
  <c r="X39" i="69"/>
  <c r="X40" i="69"/>
  <c r="X41" i="69"/>
  <c r="X42" i="69"/>
  <c r="X43" i="69"/>
  <c r="X44" i="69"/>
  <c r="X45" i="69"/>
  <c r="X46" i="69"/>
  <c r="X47" i="69"/>
  <c r="X48" i="69"/>
  <c r="X49" i="69"/>
  <c r="X50" i="69"/>
  <c r="X51" i="69"/>
  <c r="X52" i="69"/>
  <c r="X53" i="69"/>
  <c r="B38" i="70"/>
  <c r="B39" i="70"/>
  <c r="B40" i="70"/>
  <c r="B41" i="70"/>
  <c r="B42" i="70"/>
  <c r="B43" i="70"/>
  <c r="B44" i="70"/>
  <c r="B45" i="70"/>
  <c r="B46" i="70"/>
  <c r="B47" i="70"/>
  <c r="B48" i="70"/>
  <c r="B49" i="70"/>
  <c r="B50" i="70"/>
  <c r="B51" i="70"/>
  <c r="B52" i="70"/>
  <c r="B53" i="70"/>
  <c r="C38" i="70"/>
  <c r="C39" i="70"/>
  <c r="C40" i="70"/>
  <c r="C41" i="70"/>
  <c r="C42" i="70"/>
  <c r="C43" i="70"/>
  <c r="C44" i="70"/>
  <c r="C45" i="70"/>
  <c r="C46" i="70"/>
  <c r="C47" i="70"/>
  <c r="C48" i="70"/>
  <c r="C49" i="70"/>
  <c r="C50" i="70"/>
  <c r="C51" i="70"/>
  <c r="C52" i="70"/>
  <c r="C53" i="70"/>
  <c r="D38" i="70"/>
  <c r="D39" i="70"/>
  <c r="D40" i="70"/>
  <c r="D41" i="70"/>
  <c r="D42" i="70"/>
  <c r="D43" i="70"/>
  <c r="D44" i="70"/>
  <c r="D45" i="70"/>
  <c r="D46" i="70"/>
  <c r="D47" i="70"/>
  <c r="D48" i="70"/>
  <c r="D49" i="70"/>
  <c r="D50" i="70"/>
  <c r="D51" i="70"/>
  <c r="D52" i="70"/>
  <c r="D53" i="70"/>
  <c r="E38" i="70"/>
  <c r="E39" i="70"/>
  <c r="E40" i="70"/>
  <c r="E41" i="70"/>
  <c r="E42" i="70"/>
  <c r="E43" i="70"/>
  <c r="E44" i="70"/>
  <c r="E45" i="70"/>
  <c r="E46" i="70"/>
  <c r="E47" i="70"/>
  <c r="E48" i="70"/>
  <c r="E49" i="70"/>
  <c r="E50" i="70"/>
  <c r="E51" i="70"/>
  <c r="E52" i="70"/>
  <c r="E53" i="70"/>
  <c r="F38" i="70"/>
  <c r="F39" i="70"/>
  <c r="F40" i="70"/>
  <c r="F41" i="70"/>
  <c r="F42" i="70"/>
  <c r="F43" i="70"/>
  <c r="F44" i="70"/>
  <c r="F45" i="70"/>
  <c r="F46" i="70"/>
  <c r="F47" i="70"/>
  <c r="F48" i="70"/>
  <c r="F49" i="70"/>
  <c r="F50" i="70"/>
  <c r="F51" i="70"/>
  <c r="F52" i="70"/>
  <c r="F53" i="70"/>
  <c r="G38" i="70"/>
  <c r="G39" i="70"/>
  <c r="G40" i="70"/>
  <c r="G41" i="70"/>
  <c r="G42" i="70"/>
  <c r="G43" i="70"/>
  <c r="G44" i="70"/>
  <c r="G45" i="70"/>
  <c r="G46" i="70"/>
  <c r="G47" i="70"/>
  <c r="G48" i="70"/>
  <c r="G49" i="70"/>
  <c r="G50" i="70"/>
  <c r="G51" i="70"/>
  <c r="G52" i="70"/>
  <c r="G53" i="70"/>
  <c r="H38" i="70"/>
  <c r="H39" i="70"/>
  <c r="H40" i="70"/>
  <c r="H41" i="70"/>
  <c r="H42" i="70"/>
  <c r="H43" i="70"/>
  <c r="H44" i="70"/>
  <c r="H45" i="70"/>
  <c r="H46" i="70"/>
  <c r="H47" i="70"/>
  <c r="H48" i="70"/>
  <c r="H49" i="70"/>
  <c r="H50" i="70"/>
  <c r="H51" i="70"/>
  <c r="H52" i="70"/>
  <c r="H53" i="70"/>
  <c r="I38" i="70"/>
  <c r="I39" i="70"/>
  <c r="I40" i="70"/>
  <c r="I41" i="70"/>
  <c r="I42" i="70"/>
  <c r="I43" i="70"/>
  <c r="I44" i="70"/>
  <c r="I45" i="70"/>
  <c r="I46" i="70"/>
  <c r="I47" i="70"/>
  <c r="I48" i="70"/>
  <c r="I49" i="70"/>
  <c r="I50" i="70"/>
  <c r="I51" i="70"/>
  <c r="I52" i="70"/>
  <c r="I53" i="70"/>
  <c r="J38" i="70"/>
  <c r="J39" i="70"/>
  <c r="J40" i="70"/>
  <c r="J41" i="70"/>
  <c r="J42" i="70"/>
  <c r="J43" i="70"/>
  <c r="J44" i="70"/>
  <c r="J45" i="70"/>
  <c r="J46" i="70"/>
  <c r="J47" i="70"/>
  <c r="J48" i="70"/>
  <c r="J49" i="70"/>
  <c r="J50" i="70"/>
  <c r="J51" i="70"/>
  <c r="J52" i="70"/>
  <c r="J53" i="70"/>
  <c r="K38" i="70"/>
  <c r="K39" i="70"/>
  <c r="K40" i="70"/>
  <c r="K41" i="70"/>
  <c r="K42" i="70"/>
  <c r="K43" i="70"/>
  <c r="K44" i="70"/>
  <c r="K45" i="70"/>
  <c r="K46" i="70"/>
  <c r="K47" i="70"/>
  <c r="K48" i="70"/>
  <c r="K49" i="70"/>
  <c r="K50" i="70"/>
  <c r="K51" i="70"/>
  <c r="K52" i="70"/>
  <c r="K53" i="70"/>
  <c r="L38" i="70"/>
  <c r="L39" i="70"/>
  <c r="L40" i="70"/>
  <c r="L41" i="70"/>
  <c r="L42" i="70"/>
  <c r="L43" i="70"/>
  <c r="L44" i="70"/>
  <c r="L45" i="70"/>
  <c r="L46" i="70"/>
  <c r="L47" i="70"/>
  <c r="L48" i="70"/>
  <c r="L49" i="70"/>
  <c r="L50" i="70"/>
  <c r="L51" i="70"/>
  <c r="L52" i="70"/>
  <c r="L53" i="70"/>
  <c r="M38" i="70"/>
  <c r="M39" i="70"/>
  <c r="M40" i="70"/>
  <c r="M41" i="70"/>
  <c r="M42" i="70"/>
  <c r="M43" i="70"/>
  <c r="M44" i="70"/>
  <c r="M45" i="70"/>
  <c r="M46" i="70"/>
  <c r="M47" i="70"/>
  <c r="M48" i="70"/>
  <c r="M49" i="70"/>
  <c r="M50" i="70"/>
  <c r="M51" i="70"/>
  <c r="M52" i="70"/>
  <c r="M53" i="70"/>
  <c r="N38" i="70"/>
  <c r="N39" i="70"/>
  <c r="N40" i="70"/>
  <c r="N41" i="70"/>
  <c r="N42" i="70"/>
  <c r="N43" i="70"/>
  <c r="N44" i="70"/>
  <c r="N45" i="70"/>
  <c r="N46" i="70"/>
  <c r="N47" i="70"/>
  <c r="N48" i="70"/>
  <c r="N49" i="70"/>
  <c r="N50" i="70"/>
  <c r="N51" i="70"/>
  <c r="N52" i="70"/>
  <c r="N53" i="70"/>
  <c r="O38" i="70"/>
  <c r="O39" i="70"/>
  <c r="O40" i="70"/>
  <c r="O41" i="70"/>
  <c r="O42" i="70"/>
  <c r="O43" i="70"/>
  <c r="O44" i="70"/>
  <c r="O45" i="70"/>
  <c r="O46" i="70"/>
  <c r="O47" i="70"/>
  <c r="O48" i="70"/>
  <c r="O49" i="70"/>
  <c r="O50" i="70"/>
  <c r="O51" i="70"/>
  <c r="O52" i="70"/>
  <c r="O53" i="70"/>
  <c r="P38" i="70"/>
  <c r="P39" i="70"/>
  <c r="P40" i="70"/>
  <c r="P41" i="70"/>
  <c r="P42" i="70"/>
  <c r="P43" i="70"/>
  <c r="P44" i="70"/>
  <c r="P45" i="70"/>
  <c r="P46" i="70"/>
  <c r="P47" i="70"/>
  <c r="P48" i="70"/>
  <c r="P49" i="70"/>
  <c r="P50" i="70"/>
  <c r="P51" i="70"/>
  <c r="P52" i="70"/>
  <c r="P53" i="70"/>
  <c r="Q38" i="70"/>
  <c r="Q39" i="70"/>
  <c r="Q40" i="70"/>
  <c r="Q41" i="70"/>
  <c r="Q42" i="70"/>
  <c r="Q43" i="70"/>
  <c r="Q44" i="70"/>
  <c r="Q45" i="70"/>
  <c r="Q46" i="70"/>
  <c r="Q47" i="70"/>
  <c r="Q48" i="70"/>
  <c r="Q49" i="70"/>
  <c r="Q50" i="70"/>
  <c r="Q51" i="70"/>
  <c r="Q52" i="70"/>
  <c r="Q53" i="70"/>
  <c r="R38" i="70"/>
  <c r="R39" i="70"/>
  <c r="R40" i="70"/>
  <c r="R41" i="70"/>
  <c r="R42" i="70"/>
  <c r="R43" i="70"/>
  <c r="R44" i="70"/>
  <c r="R45" i="70"/>
  <c r="R46" i="70"/>
  <c r="R47" i="70"/>
  <c r="R48" i="70"/>
  <c r="R49" i="70"/>
  <c r="R50" i="70"/>
  <c r="R51" i="70"/>
  <c r="R52" i="70"/>
  <c r="R53" i="70"/>
  <c r="S38" i="70"/>
  <c r="S39" i="70"/>
  <c r="S40" i="70"/>
  <c r="S41" i="70"/>
  <c r="S42" i="70"/>
  <c r="S43" i="70"/>
  <c r="S44" i="70"/>
  <c r="S45" i="70"/>
  <c r="S46" i="70"/>
  <c r="S47" i="70"/>
  <c r="S48" i="70"/>
  <c r="S49" i="70"/>
  <c r="S50" i="70"/>
  <c r="S51" i="70"/>
  <c r="S52" i="70"/>
  <c r="S53" i="70"/>
  <c r="T38" i="70"/>
  <c r="T39" i="70"/>
  <c r="T40" i="70"/>
  <c r="T41" i="70"/>
  <c r="T42" i="70"/>
  <c r="T43" i="70"/>
  <c r="T44" i="70"/>
  <c r="T45" i="70"/>
  <c r="T46" i="70"/>
  <c r="T47" i="70"/>
  <c r="T48" i="70"/>
  <c r="T49" i="70"/>
  <c r="T50" i="70"/>
  <c r="T51" i="70"/>
  <c r="T52" i="70"/>
  <c r="T53" i="70"/>
  <c r="U38" i="70"/>
  <c r="U39" i="70"/>
  <c r="U40" i="70"/>
  <c r="U41" i="70"/>
  <c r="U42" i="70"/>
  <c r="U43" i="70"/>
  <c r="U44" i="70"/>
  <c r="U45" i="70"/>
  <c r="U46" i="70"/>
  <c r="U47" i="70"/>
  <c r="U48" i="70"/>
  <c r="U49" i="70"/>
  <c r="U50" i="70"/>
  <c r="U51" i="70"/>
  <c r="U52" i="70"/>
  <c r="U53" i="70"/>
  <c r="V38" i="70"/>
  <c r="V39" i="70"/>
  <c r="V40" i="70"/>
  <c r="V41" i="70"/>
  <c r="V42" i="70"/>
  <c r="V43" i="70"/>
  <c r="V44" i="70"/>
  <c r="V45" i="70"/>
  <c r="V46" i="70"/>
  <c r="V47" i="70"/>
  <c r="V48" i="70"/>
  <c r="V49" i="70"/>
  <c r="V50" i="70"/>
  <c r="V51" i="70"/>
  <c r="V52" i="70"/>
  <c r="V53" i="70"/>
  <c r="W38" i="70"/>
  <c r="W39" i="70"/>
  <c r="W40" i="70"/>
  <c r="W41" i="70"/>
  <c r="W42" i="70"/>
  <c r="W43" i="70"/>
  <c r="W44" i="70"/>
  <c r="W45" i="70"/>
  <c r="W46" i="70"/>
  <c r="W47" i="70"/>
  <c r="W48" i="70"/>
  <c r="W49" i="70"/>
  <c r="W50" i="70"/>
  <c r="W51" i="70"/>
  <c r="W52" i="70"/>
  <c r="W53" i="70"/>
  <c r="X38" i="70"/>
  <c r="X39" i="70"/>
  <c r="X40" i="70"/>
  <c r="X41" i="70"/>
  <c r="X42" i="70"/>
  <c r="X43" i="70"/>
  <c r="X44" i="70"/>
  <c r="X45" i="70"/>
  <c r="X46" i="70"/>
  <c r="X47" i="70"/>
  <c r="X48" i="70"/>
  <c r="X49" i="70"/>
  <c r="X50" i="70"/>
  <c r="X51" i="70"/>
  <c r="X52" i="70"/>
  <c r="X53" i="70"/>
  <c r="B38" i="42"/>
  <c r="B39" i="42"/>
  <c r="B40" i="42"/>
  <c r="B41" i="42"/>
  <c r="B42" i="42"/>
  <c r="B43" i="42"/>
  <c r="B44" i="42"/>
  <c r="B45" i="42"/>
  <c r="B46" i="42"/>
  <c r="B47" i="42"/>
  <c r="B48" i="42"/>
  <c r="B49" i="42"/>
  <c r="B50" i="42"/>
  <c r="B51" i="42"/>
  <c r="B52" i="42"/>
  <c r="B53" i="42"/>
  <c r="C38" i="42"/>
  <c r="C39" i="42"/>
  <c r="C40" i="42"/>
  <c r="C41" i="42"/>
  <c r="C42" i="42"/>
  <c r="C43" i="42"/>
  <c r="C44" i="42"/>
  <c r="C45" i="42"/>
  <c r="C46" i="42"/>
  <c r="C47" i="42"/>
  <c r="C48" i="42"/>
  <c r="C49" i="42"/>
  <c r="C50" i="42"/>
  <c r="C51" i="42"/>
  <c r="C52" i="42"/>
  <c r="C53" i="42"/>
  <c r="D38" i="42"/>
  <c r="D39" i="42"/>
  <c r="D40" i="42"/>
  <c r="D41" i="42"/>
  <c r="D42" i="42"/>
  <c r="D43" i="42"/>
  <c r="D44" i="42"/>
  <c r="D45" i="42"/>
  <c r="D46" i="42"/>
  <c r="D47" i="42"/>
  <c r="D48" i="42"/>
  <c r="D49" i="42"/>
  <c r="D50" i="42"/>
  <c r="D51" i="42"/>
  <c r="D52" i="42"/>
  <c r="D53" i="42"/>
  <c r="E38" i="42"/>
  <c r="E39" i="42"/>
  <c r="E40" i="42"/>
  <c r="E41" i="42"/>
  <c r="E42" i="42"/>
  <c r="E43" i="42"/>
  <c r="E44" i="42"/>
  <c r="E45" i="42"/>
  <c r="E46" i="42"/>
  <c r="E47" i="42"/>
  <c r="E48" i="42"/>
  <c r="E49" i="42"/>
  <c r="E50" i="42"/>
  <c r="E51" i="42"/>
  <c r="E52" i="42"/>
  <c r="E53" i="42"/>
  <c r="F38" i="42"/>
  <c r="F39" i="42"/>
  <c r="F40" i="42"/>
  <c r="F41" i="42"/>
  <c r="F42" i="42"/>
  <c r="F43" i="42"/>
  <c r="F44" i="42"/>
  <c r="F45" i="42"/>
  <c r="F46" i="42"/>
  <c r="F47" i="42"/>
  <c r="F48" i="42"/>
  <c r="F49" i="42"/>
  <c r="F50" i="42"/>
  <c r="F51" i="42"/>
  <c r="F52" i="42"/>
  <c r="F53" i="42"/>
  <c r="G38" i="42"/>
  <c r="G39" i="42"/>
  <c r="G40" i="42"/>
  <c r="G41" i="42"/>
  <c r="G42" i="42"/>
  <c r="G43" i="42"/>
  <c r="G44" i="42"/>
  <c r="G45" i="42"/>
  <c r="G46" i="42"/>
  <c r="G47" i="42"/>
  <c r="G48" i="42"/>
  <c r="G49" i="42"/>
  <c r="G50" i="42"/>
  <c r="G51" i="42"/>
  <c r="G52" i="42"/>
  <c r="G53" i="42"/>
  <c r="H38" i="42"/>
  <c r="H39" i="42"/>
  <c r="H40" i="42"/>
  <c r="H41" i="42"/>
  <c r="H42" i="42"/>
  <c r="H43" i="42"/>
  <c r="H44" i="42"/>
  <c r="H45" i="42"/>
  <c r="H46" i="42"/>
  <c r="H47" i="42"/>
  <c r="H48" i="42"/>
  <c r="H49" i="42"/>
  <c r="H50" i="42"/>
  <c r="H51" i="42"/>
  <c r="H52" i="42"/>
  <c r="H53" i="42"/>
  <c r="I38" i="42"/>
  <c r="I39" i="42"/>
  <c r="I40" i="42"/>
  <c r="I41" i="42"/>
  <c r="I42" i="42"/>
  <c r="I43" i="42"/>
  <c r="I44" i="42"/>
  <c r="I45" i="42"/>
  <c r="I46" i="42"/>
  <c r="I47" i="42"/>
  <c r="I48" i="42"/>
  <c r="I49" i="42"/>
  <c r="I50" i="42"/>
  <c r="I51" i="42"/>
  <c r="I52" i="42"/>
  <c r="I53" i="42"/>
  <c r="J38" i="42"/>
  <c r="J39" i="42"/>
  <c r="J40" i="42"/>
  <c r="J41" i="42"/>
  <c r="J42" i="42"/>
  <c r="J43" i="42"/>
  <c r="J44" i="42"/>
  <c r="J45" i="42"/>
  <c r="J46" i="42"/>
  <c r="J47" i="42"/>
  <c r="J48" i="42"/>
  <c r="J49" i="42"/>
  <c r="J50" i="42"/>
  <c r="J51" i="42"/>
  <c r="J52" i="42"/>
  <c r="J53" i="42"/>
  <c r="K38" i="42"/>
  <c r="K39" i="42"/>
  <c r="K40" i="42"/>
  <c r="K41" i="42"/>
  <c r="K42" i="42"/>
  <c r="K43" i="42"/>
  <c r="K44" i="42"/>
  <c r="K45" i="42"/>
  <c r="K46" i="42"/>
  <c r="K47" i="42"/>
  <c r="K48" i="42"/>
  <c r="K49" i="42"/>
  <c r="K50" i="42"/>
  <c r="K51" i="42"/>
  <c r="K52" i="42"/>
  <c r="K53" i="42"/>
  <c r="L38" i="42"/>
  <c r="L39" i="42"/>
  <c r="L40" i="42"/>
  <c r="L41" i="42"/>
  <c r="L42" i="42"/>
  <c r="L43" i="42"/>
  <c r="L44" i="42"/>
  <c r="L45" i="42"/>
  <c r="L46" i="42"/>
  <c r="L47" i="42"/>
  <c r="L48" i="42"/>
  <c r="L49" i="42"/>
  <c r="L50" i="42"/>
  <c r="L51" i="42"/>
  <c r="L52" i="42"/>
  <c r="L53" i="42"/>
  <c r="M38" i="42"/>
  <c r="M39" i="42"/>
  <c r="M40" i="42"/>
  <c r="M41" i="42"/>
  <c r="M42" i="42"/>
  <c r="M43" i="42"/>
  <c r="M44" i="42"/>
  <c r="M45" i="42"/>
  <c r="M46" i="42"/>
  <c r="M47" i="42"/>
  <c r="M48" i="42"/>
  <c r="M49" i="42"/>
  <c r="M50" i="42"/>
  <c r="M51" i="42"/>
  <c r="M52" i="42"/>
  <c r="M53" i="42"/>
  <c r="N38" i="42"/>
  <c r="N39" i="42"/>
  <c r="N40" i="42"/>
  <c r="N41" i="42"/>
  <c r="N42" i="42"/>
  <c r="N43" i="42"/>
  <c r="N44" i="42"/>
  <c r="N45" i="42"/>
  <c r="N46" i="42"/>
  <c r="N47" i="42"/>
  <c r="N48" i="42"/>
  <c r="N49" i="42"/>
  <c r="N50" i="42"/>
  <c r="N51" i="42"/>
  <c r="N52" i="42"/>
  <c r="N53" i="42"/>
  <c r="O38" i="42"/>
  <c r="O39" i="42"/>
  <c r="O40" i="42"/>
  <c r="O41" i="42"/>
  <c r="O42" i="42"/>
  <c r="O43" i="42"/>
  <c r="O44" i="42"/>
  <c r="O45" i="42"/>
  <c r="O46" i="42"/>
  <c r="O47" i="42"/>
  <c r="O48" i="42"/>
  <c r="O49" i="42"/>
  <c r="O50" i="42"/>
  <c r="O51" i="42"/>
  <c r="O52" i="42"/>
  <c r="O53" i="42"/>
  <c r="P38" i="42"/>
  <c r="P39" i="42"/>
  <c r="P40" i="42"/>
  <c r="P41" i="42"/>
  <c r="P42" i="42"/>
  <c r="P43" i="42"/>
  <c r="P44" i="42"/>
  <c r="P45" i="42"/>
  <c r="P46" i="42"/>
  <c r="P47" i="42"/>
  <c r="P48" i="42"/>
  <c r="P49" i="42"/>
  <c r="P50" i="42"/>
  <c r="P51" i="42"/>
  <c r="P52" i="42"/>
  <c r="P53" i="42"/>
  <c r="Q38" i="42"/>
  <c r="Q39" i="42"/>
  <c r="Q40" i="42"/>
  <c r="Q41" i="42"/>
  <c r="Q42" i="42"/>
  <c r="Q43" i="42"/>
  <c r="Q44" i="42"/>
  <c r="Q45" i="42"/>
  <c r="Q46" i="42"/>
  <c r="Q47" i="42"/>
  <c r="Q48" i="42"/>
  <c r="Q49" i="42"/>
  <c r="Q50" i="42"/>
  <c r="Q51" i="42"/>
  <c r="Q52" i="42"/>
  <c r="Q53" i="42"/>
  <c r="R38" i="42"/>
  <c r="R39" i="42"/>
  <c r="R40" i="42"/>
  <c r="R41" i="42"/>
  <c r="R42" i="42"/>
  <c r="R43" i="42"/>
  <c r="R44" i="42"/>
  <c r="R45" i="42"/>
  <c r="R46" i="42"/>
  <c r="R47" i="42"/>
  <c r="R48" i="42"/>
  <c r="R49" i="42"/>
  <c r="R50" i="42"/>
  <c r="R51" i="42"/>
  <c r="R52" i="42"/>
  <c r="R53" i="42"/>
  <c r="S38" i="42"/>
  <c r="S39" i="42"/>
  <c r="S40" i="42"/>
  <c r="S41" i="42"/>
  <c r="S42" i="42"/>
  <c r="S43" i="42"/>
  <c r="S44" i="42"/>
  <c r="S45" i="42"/>
  <c r="S46" i="42"/>
  <c r="S47" i="42"/>
  <c r="S48" i="42"/>
  <c r="S49" i="42"/>
  <c r="S50" i="42"/>
  <c r="S51" i="42"/>
  <c r="S52" i="42"/>
  <c r="S53" i="42"/>
  <c r="T38" i="42"/>
  <c r="T39" i="42"/>
  <c r="T40" i="42"/>
  <c r="T41" i="42"/>
  <c r="T42" i="42"/>
  <c r="T43" i="42"/>
  <c r="T44" i="42"/>
  <c r="T45" i="42"/>
  <c r="T46" i="42"/>
  <c r="T47" i="42"/>
  <c r="T48" i="42"/>
  <c r="T49" i="42"/>
  <c r="T50" i="42"/>
  <c r="T51" i="42"/>
  <c r="T52" i="42"/>
  <c r="T53" i="42"/>
  <c r="U38" i="42"/>
  <c r="U39" i="42"/>
  <c r="U40" i="42"/>
  <c r="U41" i="42"/>
  <c r="U42" i="42"/>
  <c r="U43" i="42"/>
  <c r="U44" i="42"/>
  <c r="U45" i="42"/>
  <c r="U46" i="42"/>
  <c r="U47" i="42"/>
  <c r="U48" i="42"/>
  <c r="U49" i="42"/>
  <c r="U50" i="42"/>
  <c r="U51" i="42"/>
  <c r="U52" i="42"/>
  <c r="U53" i="42"/>
  <c r="V38" i="42"/>
  <c r="V39" i="42"/>
  <c r="V40" i="42"/>
  <c r="V41" i="42"/>
  <c r="V42" i="42"/>
  <c r="V43" i="42"/>
  <c r="V44" i="42"/>
  <c r="V45" i="42"/>
  <c r="V46" i="42"/>
  <c r="V47" i="42"/>
  <c r="V48" i="42"/>
  <c r="V49" i="42"/>
  <c r="V50" i="42"/>
  <c r="V51" i="42"/>
  <c r="V52" i="42"/>
  <c r="V53" i="42"/>
  <c r="W38" i="42"/>
  <c r="W39" i="42"/>
  <c r="W40" i="42"/>
  <c r="W41" i="42"/>
  <c r="W42" i="42"/>
  <c r="W43" i="42"/>
  <c r="W44" i="42"/>
  <c r="W45" i="42"/>
  <c r="W46" i="42"/>
  <c r="W47" i="42"/>
  <c r="W48" i="42"/>
  <c r="W49" i="42"/>
  <c r="W50" i="42"/>
  <c r="W51" i="42"/>
  <c r="W52" i="42"/>
  <c r="W53" i="42"/>
  <c r="X38" i="42"/>
  <c r="X39" i="42"/>
  <c r="X40" i="42"/>
  <c r="X41" i="42"/>
  <c r="X42" i="42"/>
  <c r="X43" i="42"/>
  <c r="X44" i="42"/>
  <c r="X45" i="42"/>
  <c r="X46" i="42"/>
  <c r="X47" i="42"/>
  <c r="X48" i="42"/>
  <c r="X49" i="42"/>
  <c r="X50" i="42"/>
  <c r="X51" i="42"/>
  <c r="X52" i="42"/>
  <c r="X53" i="42"/>
  <c r="B38" i="71"/>
  <c r="B39" i="71"/>
  <c r="B40" i="71"/>
  <c r="B41" i="71"/>
  <c r="B42" i="71"/>
  <c r="B43" i="71"/>
  <c r="B44" i="71"/>
  <c r="B45" i="71"/>
  <c r="B46" i="71"/>
  <c r="B47" i="71"/>
  <c r="B48" i="71"/>
  <c r="B49" i="71"/>
  <c r="B50" i="71"/>
  <c r="B51" i="71"/>
  <c r="B52" i="71"/>
  <c r="B53" i="71"/>
  <c r="C38" i="71"/>
  <c r="C39" i="71"/>
  <c r="C40" i="71"/>
  <c r="C41" i="71"/>
  <c r="C42" i="71"/>
  <c r="C43" i="71"/>
  <c r="C44" i="71"/>
  <c r="C45" i="71"/>
  <c r="C46" i="71"/>
  <c r="C47" i="71"/>
  <c r="C48" i="71"/>
  <c r="C49" i="71"/>
  <c r="C50" i="71"/>
  <c r="C51" i="71"/>
  <c r="C52" i="71"/>
  <c r="C53" i="71"/>
  <c r="D38" i="71"/>
  <c r="D39" i="71"/>
  <c r="D40" i="71"/>
  <c r="D41" i="71"/>
  <c r="D42" i="71"/>
  <c r="D43" i="71"/>
  <c r="D44" i="71"/>
  <c r="D45" i="71"/>
  <c r="D46" i="71"/>
  <c r="D47" i="71"/>
  <c r="D48" i="71"/>
  <c r="D49" i="71"/>
  <c r="D50" i="71"/>
  <c r="D51" i="71"/>
  <c r="D52" i="71"/>
  <c r="D53" i="71"/>
  <c r="E38" i="71"/>
  <c r="E39" i="71"/>
  <c r="E40" i="71"/>
  <c r="E41" i="71"/>
  <c r="E42" i="71"/>
  <c r="E43" i="71"/>
  <c r="E44" i="71"/>
  <c r="E45" i="71"/>
  <c r="E46" i="71"/>
  <c r="E47" i="71"/>
  <c r="E48" i="71"/>
  <c r="E49" i="71"/>
  <c r="E50" i="71"/>
  <c r="E51" i="71"/>
  <c r="E52" i="71"/>
  <c r="E53" i="71"/>
  <c r="F38" i="71"/>
  <c r="F39" i="71"/>
  <c r="F40" i="71"/>
  <c r="F41" i="71"/>
  <c r="F42" i="71"/>
  <c r="F43" i="71"/>
  <c r="F44" i="71"/>
  <c r="F45" i="71"/>
  <c r="F46" i="71"/>
  <c r="F47" i="71"/>
  <c r="F48" i="71"/>
  <c r="F49" i="71"/>
  <c r="F50" i="71"/>
  <c r="F51" i="71"/>
  <c r="F52" i="71"/>
  <c r="F53" i="71"/>
  <c r="G38" i="71"/>
  <c r="G39" i="71"/>
  <c r="G40" i="71"/>
  <c r="G41" i="71"/>
  <c r="G42" i="71"/>
  <c r="G43" i="71"/>
  <c r="G44" i="71"/>
  <c r="G45" i="71"/>
  <c r="G46" i="71"/>
  <c r="G47" i="71"/>
  <c r="G48" i="71"/>
  <c r="G49" i="71"/>
  <c r="G50" i="71"/>
  <c r="G51" i="71"/>
  <c r="G52" i="71"/>
  <c r="G53" i="71"/>
  <c r="H38" i="71"/>
  <c r="H39" i="71"/>
  <c r="H40" i="71"/>
  <c r="H41" i="71"/>
  <c r="H42" i="71"/>
  <c r="H43" i="71"/>
  <c r="H44" i="71"/>
  <c r="H45" i="71"/>
  <c r="H46" i="71"/>
  <c r="H47" i="71"/>
  <c r="H48" i="71"/>
  <c r="H49" i="71"/>
  <c r="H50" i="71"/>
  <c r="H51" i="71"/>
  <c r="H52" i="71"/>
  <c r="H53" i="71"/>
  <c r="I38" i="71"/>
  <c r="I39" i="71"/>
  <c r="I40" i="71"/>
  <c r="I41" i="71"/>
  <c r="I42" i="71"/>
  <c r="I43" i="71"/>
  <c r="I44" i="71"/>
  <c r="I45" i="71"/>
  <c r="I46" i="71"/>
  <c r="I47" i="71"/>
  <c r="I48" i="71"/>
  <c r="I49" i="71"/>
  <c r="I50" i="71"/>
  <c r="I51" i="71"/>
  <c r="I52" i="71"/>
  <c r="I53" i="71"/>
  <c r="J38" i="71"/>
  <c r="J39" i="71"/>
  <c r="J40" i="71"/>
  <c r="J41" i="71"/>
  <c r="J42" i="71"/>
  <c r="J43" i="71"/>
  <c r="J44" i="71"/>
  <c r="J45" i="71"/>
  <c r="J46" i="71"/>
  <c r="J47" i="71"/>
  <c r="J48" i="71"/>
  <c r="J49" i="71"/>
  <c r="J50" i="71"/>
  <c r="J51" i="71"/>
  <c r="J52" i="71"/>
  <c r="J53" i="71"/>
  <c r="K38" i="71"/>
  <c r="K39" i="71"/>
  <c r="K40" i="71"/>
  <c r="K41" i="71"/>
  <c r="K42" i="71"/>
  <c r="K43" i="71"/>
  <c r="K44" i="71"/>
  <c r="K45" i="71"/>
  <c r="K46" i="71"/>
  <c r="K47" i="71"/>
  <c r="K48" i="71"/>
  <c r="K49" i="71"/>
  <c r="K50" i="71"/>
  <c r="K51" i="71"/>
  <c r="K52" i="71"/>
  <c r="K53" i="71"/>
  <c r="L38" i="71"/>
  <c r="L39" i="71"/>
  <c r="L40" i="71"/>
  <c r="L41" i="71"/>
  <c r="L42" i="71"/>
  <c r="L43" i="71"/>
  <c r="L44" i="71"/>
  <c r="L45" i="71"/>
  <c r="L46" i="71"/>
  <c r="L47" i="71"/>
  <c r="L48" i="71"/>
  <c r="L49" i="71"/>
  <c r="L50" i="71"/>
  <c r="L51" i="71"/>
  <c r="L52" i="71"/>
  <c r="L53" i="71"/>
  <c r="M38" i="71"/>
  <c r="M39" i="71"/>
  <c r="M40" i="71"/>
  <c r="M41" i="71"/>
  <c r="M42" i="71"/>
  <c r="M43" i="71"/>
  <c r="M44" i="71"/>
  <c r="M45" i="71"/>
  <c r="M46" i="71"/>
  <c r="M47" i="71"/>
  <c r="M48" i="71"/>
  <c r="M49" i="71"/>
  <c r="M50" i="71"/>
  <c r="M51" i="71"/>
  <c r="M52" i="71"/>
  <c r="M53" i="71"/>
  <c r="N38" i="71"/>
  <c r="N39" i="71"/>
  <c r="N40" i="71"/>
  <c r="N41" i="71"/>
  <c r="N42" i="71"/>
  <c r="N43" i="71"/>
  <c r="N44" i="71"/>
  <c r="N45" i="71"/>
  <c r="N46" i="71"/>
  <c r="N47" i="71"/>
  <c r="N48" i="71"/>
  <c r="N49" i="71"/>
  <c r="N50" i="71"/>
  <c r="N51" i="71"/>
  <c r="N52" i="71"/>
  <c r="N53" i="71"/>
  <c r="O38" i="71"/>
  <c r="O39" i="71"/>
  <c r="O40" i="71"/>
  <c r="O41" i="71"/>
  <c r="O42" i="71"/>
  <c r="O43" i="71"/>
  <c r="O44" i="71"/>
  <c r="O45" i="71"/>
  <c r="O46" i="71"/>
  <c r="O47" i="71"/>
  <c r="O48" i="71"/>
  <c r="O49" i="71"/>
  <c r="O50" i="71"/>
  <c r="O51" i="71"/>
  <c r="O52" i="71"/>
  <c r="O53" i="71"/>
  <c r="P38" i="71"/>
  <c r="P39" i="71"/>
  <c r="P40" i="71"/>
  <c r="P41" i="71"/>
  <c r="P42" i="71"/>
  <c r="P43" i="71"/>
  <c r="P44" i="71"/>
  <c r="P45" i="71"/>
  <c r="P46" i="71"/>
  <c r="P47" i="71"/>
  <c r="P48" i="71"/>
  <c r="P49" i="71"/>
  <c r="P50" i="71"/>
  <c r="P51" i="71"/>
  <c r="P52" i="71"/>
  <c r="P53" i="71"/>
  <c r="Q38" i="71"/>
  <c r="Q39" i="71"/>
  <c r="Q40" i="71"/>
  <c r="Q41" i="71"/>
  <c r="Q42" i="71"/>
  <c r="Q43" i="71"/>
  <c r="Q44" i="71"/>
  <c r="Q45" i="71"/>
  <c r="Q46" i="71"/>
  <c r="Q47" i="71"/>
  <c r="Q48" i="71"/>
  <c r="Q49" i="71"/>
  <c r="Q50" i="71"/>
  <c r="Q51" i="71"/>
  <c r="Q52" i="71"/>
  <c r="Q53" i="71"/>
  <c r="R38" i="71"/>
  <c r="R39" i="71"/>
  <c r="R40" i="71"/>
  <c r="R41" i="71"/>
  <c r="R42" i="71"/>
  <c r="R43" i="71"/>
  <c r="R44" i="71"/>
  <c r="R45" i="71"/>
  <c r="R46" i="71"/>
  <c r="R47" i="71"/>
  <c r="R48" i="71"/>
  <c r="R49" i="71"/>
  <c r="R50" i="71"/>
  <c r="R51" i="71"/>
  <c r="R52" i="71"/>
  <c r="R53" i="71"/>
  <c r="S38" i="71"/>
  <c r="S39" i="71"/>
  <c r="S40" i="71"/>
  <c r="S41" i="71"/>
  <c r="S42" i="71"/>
  <c r="S43" i="71"/>
  <c r="S44" i="71"/>
  <c r="S45" i="71"/>
  <c r="S46" i="71"/>
  <c r="S47" i="71"/>
  <c r="S48" i="71"/>
  <c r="S49" i="71"/>
  <c r="S50" i="71"/>
  <c r="S51" i="71"/>
  <c r="S52" i="71"/>
  <c r="S53" i="71"/>
  <c r="T38" i="71"/>
  <c r="T39" i="71"/>
  <c r="T40" i="71"/>
  <c r="T41" i="71"/>
  <c r="T42" i="71"/>
  <c r="T43" i="71"/>
  <c r="T44" i="71"/>
  <c r="T45" i="71"/>
  <c r="T46" i="71"/>
  <c r="T47" i="71"/>
  <c r="T48" i="71"/>
  <c r="T49" i="71"/>
  <c r="T50" i="71"/>
  <c r="T51" i="71"/>
  <c r="T52" i="71"/>
  <c r="T53" i="71"/>
  <c r="U38" i="71"/>
  <c r="U39" i="71"/>
  <c r="U40" i="71"/>
  <c r="U41" i="71"/>
  <c r="U42" i="71"/>
  <c r="U43" i="71"/>
  <c r="U44" i="71"/>
  <c r="U45" i="71"/>
  <c r="U46" i="71"/>
  <c r="U47" i="71"/>
  <c r="U48" i="71"/>
  <c r="U49" i="71"/>
  <c r="U50" i="71"/>
  <c r="U51" i="71"/>
  <c r="U52" i="71"/>
  <c r="U53" i="71"/>
  <c r="V38" i="71"/>
  <c r="V39" i="71"/>
  <c r="V40" i="71"/>
  <c r="V41" i="71"/>
  <c r="V42" i="71"/>
  <c r="V43" i="71"/>
  <c r="V44" i="71"/>
  <c r="V45" i="71"/>
  <c r="V46" i="71"/>
  <c r="V47" i="71"/>
  <c r="V48" i="71"/>
  <c r="V49" i="71"/>
  <c r="V50" i="71"/>
  <c r="V51" i="71"/>
  <c r="V52" i="71"/>
  <c r="V53" i="71"/>
  <c r="W38" i="71"/>
  <c r="W39" i="71"/>
  <c r="W40" i="71"/>
  <c r="W41" i="71"/>
  <c r="W42" i="71"/>
  <c r="W43" i="71"/>
  <c r="W44" i="71"/>
  <c r="W45" i="71"/>
  <c r="W46" i="71"/>
  <c r="W47" i="71"/>
  <c r="W48" i="71"/>
  <c r="W49" i="71"/>
  <c r="W50" i="71"/>
  <c r="W51" i="71"/>
  <c r="W52" i="71"/>
  <c r="W53" i="71"/>
  <c r="X38" i="71"/>
  <c r="X39" i="71"/>
  <c r="X40" i="71"/>
  <c r="X41" i="71"/>
  <c r="X42" i="71"/>
  <c r="X43" i="71"/>
  <c r="X44" i="71"/>
  <c r="X45" i="71"/>
  <c r="X46" i="71"/>
  <c r="X47" i="71"/>
  <c r="X48" i="71"/>
  <c r="X49" i="71"/>
  <c r="X50" i="71"/>
  <c r="X51" i="71"/>
  <c r="X52" i="71"/>
  <c r="X53" i="71"/>
  <c r="B38" i="72"/>
  <c r="B39" i="72"/>
  <c r="B40" i="72"/>
  <c r="B41" i="72"/>
  <c r="B42" i="72"/>
  <c r="B43" i="72"/>
  <c r="B44" i="72"/>
  <c r="B45" i="72"/>
  <c r="B46" i="72"/>
  <c r="B47" i="72"/>
  <c r="B48" i="72"/>
  <c r="B49" i="72"/>
  <c r="B50" i="72"/>
  <c r="B51" i="72"/>
  <c r="B52" i="72"/>
  <c r="B53" i="72"/>
  <c r="C38" i="72"/>
  <c r="C39" i="72"/>
  <c r="C40" i="72"/>
  <c r="C41" i="72"/>
  <c r="C42" i="72"/>
  <c r="C43" i="72"/>
  <c r="C44" i="72"/>
  <c r="C45" i="72"/>
  <c r="C46" i="72"/>
  <c r="C47" i="72"/>
  <c r="C48" i="72"/>
  <c r="C49" i="72"/>
  <c r="C50" i="72"/>
  <c r="C51" i="72"/>
  <c r="C52" i="72"/>
  <c r="C53" i="72"/>
  <c r="D38" i="72"/>
  <c r="D39" i="72"/>
  <c r="D40" i="72"/>
  <c r="D41" i="72"/>
  <c r="D42" i="72"/>
  <c r="D43" i="72"/>
  <c r="D44" i="72"/>
  <c r="D45" i="72"/>
  <c r="D46" i="72"/>
  <c r="D47" i="72"/>
  <c r="D48" i="72"/>
  <c r="D49" i="72"/>
  <c r="D50" i="72"/>
  <c r="D51" i="72"/>
  <c r="D52" i="72"/>
  <c r="D53" i="72"/>
  <c r="E38" i="72"/>
  <c r="E39" i="72"/>
  <c r="E40" i="72"/>
  <c r="E41" i="72"/>
  <c r="E42" i="72"/>
  <c r="E43" i="72"/>
  <c r="E44" i="72"/>
  <c r="E45" i="72"/>
  <c r="E46" i="72"/>
  <c r="E47" i="72"/>
  <c r="E48" i="72"/>
  <c r="E49" i="72"/>
  <c r="E50" i="72"/>
  <c r="E51" i="72"/>
  <c r="E52" i="72"/>
  <c r="E53" i="72"/>
  <c r="F38" i="72"/>
  <c r="F39" i="72"/>
  <c r="F40" i="72"/>
  <c r="F41" i="72"/>
  <c r="F42" i="72"/>
  <c r="F43" i="72"/>
  <c r="F44" i="72"/>
  <c r="F45" i="72"/>
  <c r="F46" i="72"/>
  <c r="F47" i="72"/>
  <c r="F48" i="72"/>
  <c r="F49" i="72"/>
  <c r="F50" i="72"/>
  <c r="F51" i="72"/>
  <c r="F52" i="72"/>
  <c r="F53" i="72"/>
  <c r="G38" i="72"/>
  <c r="G39" i="72"/>
  <c r="G40" i="72"/>
  <c r="G41" i="72"/>
  <c r="G42" i="72"/>
  <c r="G43" i="72"/>
  <c r="G44" i="72"/>
  <c r="G45" i="72"/>
  <c r="G46" i="72"/>
  <c r="G47" i="72"/>
  <c r="G48" i="72"/>
  <c r="G49" i="72"/>
  <c r="G50" i="72"/>
  <c r="G51" i="72"/>
  <c r="G52" i="72"/>
  <c r="G53" i="72"/>
  <c r="H38" i="72"/>
  <c r="H39" i="72"/>
  <c r="H40" i="72"/>
  <c r="H41" i="72"/>
  <c r="H42" i="72"/>
  <c r="H43" i="72"/>
  <c r="H44" i="72"/>
  <c r="H45" i="72"/>
  <c r="H46" i="72"/>
  <c r="H47" i="72"/>
  <c r="H48" i="72"/>
  <c r="H49" i="72"/>
  <c r="H50" i="72"/>
  <c r="H51" i="72"/>
  <c r="H52" i="72"/>
  <c r="H53" i="72"/>
  <c r="I38" i="72"/>
  <c r="I39" i="72"/>
  <c r="I40" i="72"/>
  <c r="I41" i="72"/>
  <c r="I42" i="72"/>
  <c r="I43" i="72"/>
  <c r="I44" i="72"/>
  <c r="I45" i="72"/>
  <c r="I46" i="72"/>
  <c r="I47" i="72"/>
  <c r="I48" i="72"/>
  <c r="I49" i="72"/>
  <c r="I50" i="72"/>
  <c r="I51" i="72"/>
  <c r="I52" i="72"/>
  <c r="I53" i="72"/>
  <c r="J38" i="72"/>
  <c r="J39" i="72"/>
  <c r="J40" i="72"/>
  <c r="J41" i="72"/>
  <c r="J42" i="72"/>
  <c r="J43" i="72"/>
  <c r="J44" i="72"/>
  <c r="J45" i="72"/>
  <c r="J46" i="72"/>
  <c r="J47" i="72"/>
  <c r="J48" i="72"/>
  <c r="J49" i="72"/>
  <c r="J50" i="72"/>
  <c r="J51" i="72"/>
  <c r="J52" i="72"/>
  <c r="J53" i="72"/>
  <c r="K38" i="72"/>
  <c r="K39" i="72"/>
  <c r="K40" i="72"/>
  <c r="K41" i="72"/>
  <c r="K42" i="72"/>
  <c r="K43" i="72"/>
  <c r="K44" i="72"/>
  <c r="K45" i="72"/>
  <c r="K46" i="72"/>
  <c r="K47" i="72"/>
  <c r="K48" i="72"/>
  <c r="K49" i="72"/>
  <c r="K50" i="72"/>
  <c r="K51" i="72"/>
  <c r="K52" i="72"/>
  <c r="K53" i="72"/>
  <c r="L38" i="72"/>
  <c r="L39" i="72"/>
  <c r="L40" i="72"/>
  <c r="L41" i="72"/>
  <c r="L42" i="72"/>
  <c r="L43" i="72"/>
  <c r="L44" i="72"/>
  <c r="L45" i="72"/>
  <c r="L46" i="72"/>
  <c r="L47" i="72"/>
  <c r="L48" i="72"/>
  <c r="L49" i="72"/>
  <c r="L50" i="72"/>
  <c r="L51" i="72"/>
  <c r="L52" i="72"/>
  <c r="L53" i="72"/>
  <c r="M38" i="72"/>
  <c r="M39" i="72"/>
  <c r="M40" i="72"/>
  <c r="M41" i="72"/>
  <c r="M42" i="72"/>
  <c r="M43" i="72"/>
  <c r="M44" i="72"/>
  <c r="M45" i="72"/>
  <c r="M46" i="72"/>
  <c r="M47" i="72"/>
  <c r="M48" i="72"/>
  <c r="M49" i="72"/>
  <c r="M50" i="72"/>
  <c r="M51" i="72"/>
  <c r="M52" i="72"/>
  <c r="M53" i="72"/>
  <c r="N38" i="72"/>
  <c r="N39" i="72"/>
  <c r="N40" i="72"/>
  <c r="N41" i="72"/>
  <c r="N42" i="72"/>
  <c r="N43" i="72"/>
  <c r="N44" i="72"/>
  <c r="N45" i="72"/>
  <c r="N46" i="72"/>
  <c r="N47" i="72"/>
  <c r="N48" i="72"/>
  <c r="N49" i="72"/>
  <c r="N50" i="72"/>
  <c r="N51" i="72"/>
  <c r="N52" i="72"/>
  <c r="N53" i="72"/>
  <c r="O38" i="72"/>
  <c r="O39" i="72"/>
  <c r="O40" i="72"/>
  <c r="O41" i="72"/>
  <c r="O42" i="72"/>
  <c r="O43" i="72"/>
  <c r="O44" i="72"/>
  <c r="O45" i="72"/>
  <c r="O46" i="72"/>
  <c r="O47" i="72"/>
  <c r="O48" i="72"/>
  <c r="O49" i="72"/>
  <c r="O50" i="72"/>
  <c r="O51" i="72"/>
  <c r="O52" i="72"/>
  <c r="O53" i="72"/>
  <c r="P38" i="72"/>
  <c r="P39" i="72"/>
  <c r="P40" i="72"/>
  <c r="P41" i="72"/>
  <c r="P42" i="72"/>
  <c r="P43" i="72"/>
  <c r="P44" i="72"/>
  <c r="P45" i="72"/>
  <c r="P46" i="72"/>
  <c r="P47" i="72"/>
  <c r="P48" i="72"/>
  <c r="P49" i="72"/>
  <c r="P50" i="72"/>
  <c r="P51" i="72"/>
  <c r="P52" i="72"/>
  <c r="P53" i="72"/>
  <c r="Q38" i="72"/>
  <c r="Q39" i="72"/>
  <c r="Q40" i="72"/>
  <c r="Q41" i="72"/>
  <c r="Q42" i="72"/>
  <c r="Q43" i="72"/>
  <c r="Q44" i="72"/>
  <c r="Q45" i="72"/>
  <c r="Q46" i="72"/>
  <c r="Q47" i="72"/>
  <c r="Q48" i="72"/>
  <c r="Q49" i="72"/>
  <c r="Q50" i="72"/>
  <c r="Q51" i="72"/>
  <c r="Q52" i="72"/>
  <c r="Q53" i="72"/>
  <c r="R38" i="72"/>
  <c r="R39" i="72"/>
  <c r="R40" i="72"/>
  <c r="R41" i="72"/>
  <c r="R42" i="72"/>
  <c r="R43" i="72"/>
  <c r="R44" i="72"/>
  <c r="R45" i="72"/>
  <c r="R46" i="72"/>
  <c r="R47" i="72"/>
  <c r="R48" i="72"/>
  <c r="R49" i="72"/>
  <c r="R50" i="72"/>
  <c r="R51" i="72"/>
  <c r="R52" i="72"/>
  <c r="R53" i="72"/>
  <c r="S38" i="72"/>
  <c r="S39" i="72"/>
  <c r="S40" i="72"/>
  <c r="S41" i="72"/>
  <c r="S42" i="72"/>
  <c r="S43" i="72"/>
  <c r="S44" i="72"/>
  <c r="S45" i="72"/>
  <c r="S46" i="72"/>
  <c r="S47" i="72"/>
  <c r="S48" i="72"/>
  <c r="S49" i="72"/>
  <c r="S50" i="72"/>
  <c r="S51" i="72"/>
  <c r="S52" i="72"/>
  <c r="S53" i="72"/>
  <c r="T38" i="72"/>
  <c r="T39" i="72"/>
  <c r="T40" i="72"/>
  <c r="T41" i="72"/>
  <c r="T42" i="72"/>
  <c r="T43" i="72"/>
  <c r="T44" i="72"/>
  <c r="T45" i="72"/>
  <c r="T46" i="72"/>
  <c r="T47" i="72"/>
  <c r="T48" i="72"/>
  <c r="T49" i="72"/>
  <c r="T50" i="72"/>
  <c r="T51" i="72"/>
  <c r="T52" i="72"/>
  <c r="T53" i="72"/>
  <c r="U38" i="72"/>
  <c r="U39" i="72"/>
  <c r="U40" i="72"/>
  <c r="U41" i="72"/>
  <c r="U42" i="72"/>
  <c r="U43" i="72"/>
  <c r="U44" i="72"/>
  <c r="U45" i="72"/>
  <c r="U46" i="72"/>
  <c r="U47" i="72"/>
  <c r="U48" i="72"/>
  <c r="U49" i="72"/>
  <c r="U50" i="72"/>
  <c r="U51" i="72"/>
  <c r="U52" i="72"/>
  <c r="U53" i="72"/>
  <c r="V38" i="72"/>
  <c r="V39" i="72"/>
  <c r="V40" i="72"/>
  <c r="V41" i="72"/>
  <c r="V42" i="72"/>
  <c r="V43" i="72"/>
  <c r="V44" i="72"/>
  <c r="V45" i="72"/>
  <c r="V46" i="72"/>
  <c r="V47" i="72"/>
  <c r="V48" i="72"/>
  <c r="V49" i="72"/>
  <c r="V50" i="72"/>
  <c r="V51" i="72"/>
  <c r="V52" i="72"/>
  <c r="V53" i="72"/>
  <c r="W38" i="72"/>
  <c r="W39" i="72"/>
  <c r="W40" i="72"/>
  <c r="W41" i="72"/>
  <c r="W42" i="72"/>
  <c r="W43" i="72"/>
  <c r="W44" i="72"/>
  <c r="W45" i="72"/>
  <c r="W46" i="72"/>
  <c r="W47" i="72"/>
  <c r="W48" i="72"/>
  <c r="W49" i="72"/>
  <c r="W50" i="72"/>
  <c r="W51" i="72"/>
  <c r="W52" i="72"/>
  <c r="W53" i="72"/>
  <c r="X38" i="72"/>
  <c r="X39" i="72"/>
  <c r="X40" i="72"/>
  <c r="X41" i="72"/>
  <c r="X42" i="72"/>
  <c r="X43" i="72"/>
  <c r="X44" i="72"/>
  <c r="X45" i="72"/>
  <c r="X46" i="72"/>
  <c r="X47" i="72"/>
  <c r="X48" i="72"/>
  <c r="X49" i="72"/>
  <c r="X50" i="72"/>
  <c r="X51" i="72"/>
  <c r="X52" i="72"/>
  <c r="X53" i="72"/>
  <c r="B38" i="73"/>
  <c r="B39" i="73"/>
  <c r="B40" i="73"/>
  <c r="B41" i="73"/>
  <c r="B42" i="73"/>
  <c r="B43" i="73"/>
  <c r="B44" i="73"/>
  <c r="B45" i="73"/>
  <c r="B46" i="73"/>
  <c r="B47" i="73"/>
  <c r="B48" i="73"/>
  <c r="B49" i="73"/>
  <c r="B50" i="73"/>
  <c r="B51" i="73"/>
  <c r="B52" i="73"/>
  <c r="B53" i="73"/>
  <c r="C38" i="73"/>
  <c r="C39" i="73"/>
  <c r="C40" i="73"/>
  <c r="C41" i="73"/>
  <c r="C42" i="73"/>
  <c r="C43" i="73"/>
  <c r="C44" i="73"/>
  <c r="C45" i="73"/>
  <c r="C46" i="73"/>
  <c r="C47" i="73"/>
  <c r="C48" i="73"/>
  <c r="C49" i="73"/>
  <c r="C50" i="73"/>
  <c r="C51" i="73"/>
  <c r="C52" i="73"/>
  <c r="C53" i="73"/>
  <c r="D38" i="73"/>
  <c r="D39" i="73"/>
  <c r="D40" i="73"/>
  <c r="D41" i="73"/>
  <c r="D42" i="73"/>
  <c r="D43" i="73"/>
  <c r="D44" i="73"/>
  <c r="D45" i="73"/>
  <c r="D46" i="73"/>
  <c r="D47" i="73"/>
  <c r="D48" i="73"/>
  <c r="D49" i="73"/>
  <c r="D50" i="73"/>
  <c r="D51" i="73"/>
  <c r="D52" i="73"/>
  <c r="D53" i="73"/>
  <c r="E38" i="73"/>
  <c r="E39" i="73"/>
  <c r="E40" i="73"/>
  <c r="E41" i="73"/>
  <c r="E42" i="73"/>
  <c r="E43" i="73"/>
  <c r="E44" i="73"/>
  <c r="E45" i="73"/>
  <c r="E46" i="73"/>
  <c r="E47" i="73"/>
  <c r="E48" i="73"/>
  <c r="E49" i="73"/>
  <c r="E50" i="73"/>
  <c r="E51" i="73"/>
  <c r="E52" i="73"/>
  <c r="E53" i="73"/>
  <c r="F38" i="73"/>
  <c r="F39" i="73"/>
  <c r="F40" i="73"/>
  <c r="F41" i="73"/>
  <c r="F42" i="73"/>
  <c r="F43" i="73"/>
  <c r="F44" i="73"/>
  <c r="F45" i="73"/>
  <c r="F46" i="73"/>
  <c r="F47" i="73"/>
  <c r="F48" i="73"/>
  <c r="F49" i="73"/>
  <c r="F50" i="73"/>
  <c r="F51" i="73"/>
  <c r="F52" i="73"/>
  <c r="F53" i="73"/>
  <c r="G38" i="73"/>
  <c r="G39" i="73"/>
  <c r="G40" i="73"/>
  <c r="G41" i="73"/>
  <c r="G42" i="73"/>
  <c r="G43" i="73"/>
  <c r="G44" i="73"/>
  <c r="G45" i="73"/>
  <c r="G46" i="73"/>
  <c r="G47" i="73"/>
  <c r="G48" i="73"/>
  <c r="G49" i="73"/>
  <c r="G50" i="73"/>
  <c r="G51" i="73"/>
  <c r="G52" i="73"/>
  <c r="G53" i="73"/>
  <c r="H38" i="73"/>
  <c r="H39" i="73"/>
  <c r="H40" i="73"/>
  <c r="H41" i="73"/>
  <c r="H42" i="73"/>
  <c r="H43" i="73"/>
  <c r="H44" i="73"/>
  <c r="H45" i="73"/>
  <c r="H46" i="73"/>
  <c r="H47" i="73"/>
  <c r="H48" i="73"/>
  <c r="H49" i="73"/>
  <c r="H50" i="73"/>
  <c r="H51" i="73"/>
  <c r="H52" i="73"/>
  <c r="H53" i="73"/>
  <c r="I38" i="73"/>
  <c r="I39" i="73"/>
  <c r="I40" i="73"/>
  <c r="I41" i="73"/>
  <c r="I42" i="73"/>
  <c r="I43" i="73"/>
  <c r="I44" i="73"/>
  <c r="I45" i="73"/>
  <c r="I46" i="73"/>
  <c r="I47" i="73"/>
  <c r="I48" i="73"/>
  <c r="I49" i="73"/>
  <c r="I50" i="73"/>
  <c r="I51" i="73"/>
  <c r="I52" i="73"/>
  <c r="I53" i="73"/>
  <c r="J38" i="73"/>
  <c r="J39" i="73"/>
  <c r="J40" i="73"/>
  <c r="J41" i="73"/>
  <c r="J42" i="73"/>
  <c r="J43" i="73"/>
  <c r="J44" i="73"/>
  <c r="J45" i="73"/>
  <c r="J46" i="73"/>
  <c r="J47" i="73"/>
  <c r="J48" i="73"/>
  <c r="J49" i="73"/>
  <c r="J50" i="73"/>
  <c r="J51" i="73"/>
  <c r="J52" i="73"/>
  <c r="J53" i="73"/>
  <c r="K38" i="73"/>
  <c r="K39" i="73"/>
  <c r="K40" i="73"/>
  <c r="K41" i="73"/>
  <c r="K42" i="73"/>
  <c r="K43" i="73"/>
  <c r="K44" i="73"/>
  <c r="K45" i="73"/>
  <c r="K46" i="73"/>
  <c r="K47" i="73"/>
  <c r="K48" i="73"/>
  <c r="K49" i="73"/>
  <c r="K50" i="73"/>
  <c r="K51" i="73"/>
  <c r="K52" i="73"/>
  <c r="K53" i="73"/>
  <c r="L38" i="73"/>
  <c r="L39" i="73"/>
  <c r="L40" i="73"/>
  <c r="L41" i="73"/>
  <c r="L42" i="73"/>
  <c r="L43" i="73"/>
  <c r="L44" i="73"/>
  <c r="L45" i="73"/>
  <c r="L46" i="73"/>
  <c r="L47" i="73"/>
  <c r="L48" i="73"/>
  <c r="L49" i="73"/>
  <c r="L50" i="73"/>
  <c r="L51" i="73"/>
  <c r="L52" i="73"/>
  <c r="L53" i="73"/>
  <c r="M38" i="73"/>
  <c r="M39" i="73"/>
  <c r="M40" i="73"/>
  <c r="M41" i="73"/>
  <c r="M42" i="73"/>
  <c r="M43" i="73"/>
  <c r="M44" i="73"/>
  <c r="M45" i="73"/>
  <c r="M46" i="73"/>
  <c r="M47" i="73"/>
  <c r="M48" i="73"/>
  <c r="M49" i="73"/>
  <c r="M50" i="73"/>
  <c r="M51" i="73"/>
  <c r="M52" i="73"/>
  <c r="M53" i="73"/>
  <c r="N38" i="73"/>
  <c r="N39" i="73"/>
  <c r="N40" i="73"/>
  <c r="N41" i="73"/>
  <c r="N42" i="73"/>
  <c r="N43" i="73"/>
  <c r="N44" i="73"/>
  <c r="N45" i="73"/>
  <c r="N46" i="73"/>
  <c r="N47" i="73"/>
  <c r="N48" i="73"/>
  <c r="N49" i="73"/>
  <c r="N50" i="73"/>
  <c r="N51" i="73"/>
  <c r="N52" i="73"/>
  <c r="N53" i="73"/>
  <c r="O38" i="73"/>
  <c r="O39" i="73"/>
  <c r="O40" i="73"/>
  <c r="O41" i="73"/>
  <c r="O42" i="73"/>
  <c r="O43" i="73"/>
  <c r="O44" i="73"/>
  <c r="O45" i="73"/>
  <c r="O46" i="73"/>
  <c r="O47" i="73"/>
  <c r="O48" i="73"/>
  <c r="O49" i="73"/>
  <c r="O50" i="73"/>
  <c r="O51" i="73"/>
  <c r="O52" i="73"/>
  <c r="O53" i="73"/>
  <c r="P38" i="73"/>
  <c r="P39" i="73"/>
  <c r="P40" i="73"/>
  <c r="P41" i="73"/>
  <c r="P42" i="73"/>
  <c r="P43" i="73"/>
  <c r="P44" i="73"/>
  <c r="P45" i="73"/>
  <c r="P46" i="73"/>
  <c r="P47" i="73"/>
  <c r="P48" i="73"/>
  <c r="P49" i="73"/>
  <c r="P50" i="73"/>
  <c r="P51" i="73"/>
  <c r="P52" i="73"/>
  <c r="P53" i="73"/>
  <c r="Q38" i="73"/>
  <c r="Q39" i="73"/>
  <c r="Q40" i="73"/>
  <c r="Q41" i="73"/>
  <c r="Q42" i="73"/>
  <c r="Q43" i="73"/>
  <c r="Q44" i="73"/>
  <c r="Q45" i="73"/>
  <c r="Q46" i="73"/>
  <c r="Q47" i="73"/>
  <c r="Q48" i="73"/>
  <c r="Q49" i="73"/>
  <c r="Q50" i="73"/>
  <c r="Q51" i="73"/>
  <c r="Q52" i="73"/>
  <c r="Q53" i="73"/>
  <c r="R38" i="73"/>
  <c r="R39" i="73"/>
  <c r="R40" i="73"/>
  <c r="R41" i="73"/>
  <c r="R42" i="73"/>
  <c r="R43" i="73"/>
  <c r="R44" i="73"/>
  <c r="R45" i="73"/>
  <c r="R46" i="73"/>
  <c r="R47" i="73"/>
  <c r="R48" i="73"/>
  <c r="R49" i="73"/>
  <c r="R50" i="73"/>
  <c r="R51" i="73"/>
  <c r="R52" i="73"/>
  <c r="R53" i="73"/>
  <c r="S38" i="73"/>
  <c r="S39" i="73"/>
  <c r="S40" i="73"/>
  <c r="S41" i="73"/>
  <c r="S42" i="73"/>
  <c r="S43" i="73"/>
  <c r="S44" i="73"/>
  <c r="S45" i="73"/>
  <c r="S46" i="73"/>
  <c r="S47" i="73"/>
  <c r="S48" i="73"/>
  <c r="S49" i="73"/>
  <c r="S50" i="73"/>
  <c r="S51" i="73"/>
  <c r="S52" i="73"/>
  <c r="S53" i="73"/>
  <c r="T38" i="73"/>
  <c r="T39" i="73"/>
  <c r="T40" i="73"/>
  <c r="T41" i="73"/>
  <c r="T42" i="73"/>
  <c r="T43" i="73"/>
  <c r="T44" i="73"/>
  <c r="T45" i="73"/>
  <c r="T46" i="73"/>
  <c r="T47" i="73"/>
  <c r="T48" i="73"/>
  <c r="T49" i="73"/>
  <c r="T50" i="73"/>
  <c r="T51" i="73"/>
  <c r="T52" i="73"/>
  <c r="T53" i="73"/>
  <c r="U38" i="73"/>
  <c r="U39" i="73"/>
  <c r="U40" i="73"/>
  <c r="U41" i="73"/>
  <c r="U42" i="73"/>
  <c r="U43" i="73"/>
  <c r="U44" i="73"/>
  <c r="U45" i="73"/>
  <c r="U46" i="73"/>
  <c r="U47" i="73"/>
  <c r="U48" i="73"/>
  <c r="U49" i="73"/>
  <c r="U50" i="73"/>
  <c r="U51" i="73"/>
  <c r="U52" i="73"/>
  <c r="U53" i="73"/>
  <c r="V38" i="73"/>
  <c r="V39" i="73"/>
  <c r="V40" i="73"/>
  <c r="V41" i="73"/>
  <c r="V42" i="73"/>
  <c r="V43" i="73"/>
  <c r="V44" i="73"/>
  <c r="V45" i="73"/>
  <c r="V46" i="73"/>
  <c r="V47" i="73"/>
  <c r="V48" i="73"/>
  <c r="V49" i="73"/>
  <c r="V50" i="73"/>
  <c r="V51" i="73"/>
  <c r="V52" i="73"/>
  <c r="V53" i="73"/>
  <c r="W38" i="73"/>
  <c r="W39" i="73"/>
  <c r="W40" i="73"/>
  <c r="W41" i="73"/>
  <c r="W42" i="73"/>
  <c r="W43" i="73"/>
  <c r="W44" i="73"/>
  <c r="W45" i="73"/>
  <c r="W46" i="73"/>
  <c r="W47" i="73"/>
  <c r="W48" i="73"/>
  <c r="W49" i="73"/>
  <c r="W50" i="73"/>
  <c r="W51" i="73"/>
  <c r="W52" i="73"/>
  <c r="W53" i="73"/>
  <c r="X38" i="73"/>
  <c r="X39" i="73"/>
  <c r="X40" i="73"/>
  <c r="X41" i="73"/>
  <c r="X42" i="73"/>
  <c r="X43" i="73"/>
  <c r="X44" i="73"/>
  <c r="X45" i="73"/>
  <c r="X46" i="73"/>
  <c r="X47" i="73"/>
  <c r="X48" i="73"/>
  <c r="X49" i="73"/>
  <c r="X50" i="73"/>
  <c r="X51" i="73"/>
  <c r="X52" i="73"/>
  <c r="X53" i="73"/>
  <c r="B38" i="74"/>
  <c r="B39" i="74"/>
  <c r="B40" i="74"/>
  <c r="B41" i="74"/>
  <c r="B42" i="74"/>
  <c r="B43" i="74"/>
  <c r="B44" i="74"/>
  <c r="B45" i="74"/>
  <c r="B46" i="74"/>
  <c r="B47" i="74"/>
  <c r="B48" i="74"/>
  <c r="B49" i="74"/>
  <c r="B50" i="74"/>
  <c r="B51" i="74"/>
  <c r="B52" i="74"/>
  <c r="B53" i="74"/>
  <c r="C38" i="74"/>
  <c r="C39" i="74"/>
  <c r="C40" i="74"/>
  <c r="C41" i="74"/>
  <c r="C42" i="74"/>
  <c r="C43" i="74"/>
  <c r="C44" i="74"/>
  <c r="C45" i="74"/>
  <c r="C46" i="74"/>
  <c r="C47" i="74"/>
  <c r="C48" i="74"/>
  <c r="C49" i="74"/>
  <c r="C50" i="74"/>
  <c r="C51" i="74"/>
  <c r="C52" i="74"/>
  <c r="C53" i="74"/>
  <c r="D38" i="74"/>
  <c r="D39" i="74"/>
  <c r="D40" i="74"/>
  <c r="D41" i="74"/>
  <c r="D42" i="74"/>
  <c r="D43" i="74"/>
  <c r="D44" i="74"/>
  <c r="D45" i="74"/>
  <c r="D46" i="74"/>
  <c r="D47" i="74"/>
  <c r="D48" i="74"/>
  <c r="D49" i="74"/>
  <c r="D50" i="74"/>
  <c r="D51" i="74"/>
  <c r="D52" i="74"/>
  <c r="D53" i="74"/>
  <c r="E38" i="74"/>
  <c r="E39" i="74"/>
  <c r="E40" i="74"/>
  <c r="E41" i="74"/>
  <c r="E42" i="74"/>
  <c r="E43" i="74"/>
  <c r="E44" i="74"/>
  <c r="E45" i="74"/>
  <c r="E46" i="74"/>
  <c r="E47" i="74"/>
  <c r="E48" i="74"/>
  <c r="E49" i="74"/>
  <c r="E50" i="74"/>
  <c r="E51" i="74"/>
  <c r="E52" i="74"/>
  <c r="E53" i="74"/>
  <c r="F38" i="74"/>
  <c r="F39" i="74"/>
  <c r="F40" i="74"/>
  <c r="F41" i="74"/>
  <c r="F42" i="74"/>
  <c r="F43" i="74"/>
  <c r="F44" i="74"/>
  <c r="F45" i="74"/>
  <c r="F46" i="74"/>
  <c r="F47" i="74"/>
  <c r="F48" i="74"/>
  <c r="F49" i="74"/>
  <c r="F50" i="74"/>
  <c r="F51" i="74"/>
  <c r="F52" i="74"/>
  <c r="F53" i="74"/>
  <c r="G38" i="74"/>
  <c r="G39" i="74"/>
  <c r="G40" i="74"/>
  <c r="G41" i="74"/>
  <c r="G42" i="74"/>
  <c r="G43" i="74"/>
  <c r="G44" i="74"/>
  <c r="G45" i="74"/>
  <c r="G46" i="74"/>
  <c r="G47" i="74"/>
  <c r="G48" i="74"/>
  <c r="G49" i="74"/>
  <c r="G50" i="74"/>
  <c r="G51" i="74"/>
  <c r="G52" i="74"/>
  <c r="G53" i="74"/>
  <c r="H38" i="74"/>
  <c r="H39" i="74"/>
  <c r="H40" i="74"/>
  <c r="H41" i="74"/>
  <c r="H42" i="74"/>
  <c r="H43" i="74"/>
  <c r="H44" i="74"/>
  <c r="H45" i="74"/>
  <c r="H46" i="74"/>
  <c r="H47" i="74"/>
  <c r="H48" i="74"/>
  <c r="H49" i="74"/>
  <c r="H50" i="74"/>
  <c r="H51" i="74"/>
  <c r="H52" i="74"/>
  <c r="H53" i="74"/>
  <c r="I38" i="74"/>
  <c r="I39" i="74"/>
  <c r="I40" i="74"/>
  <c r="I41" i="74"/>
  <c r="I42" i="74"/>
  <c r="I43" i="74"/>
  <c r="I44" i="74"/>
  <c r="I45" i="74"/>
  <c r="I46" i="74"/>
  <c r="I47" i="74"/>
  <c r="I48" i="74"/>
  <c r="I49" i="74"/>
  <c r="I50" i="74"/>
  <c r="I51" i="74"/>
  <c r="I52" i="74"/>
  <c r="I53" i="74"/>
  <c r="J38" i="74"/>
  <c r="J39" i="74"/>
  <c r="J40" i="74"/>
  <c r="J41" i="74"/>
  <c r="J42" i="74"/>
  <c r="J43" i="74"/>
  <c r="J44" i="74"/>
  <c r="J45" i="74"/>
  <c r="J46" i="74"/>
  <c r="J47" i="74"/>
  <c r="J48" i="74"/>
  <c r="J49" i="74"/>
  <c r="J50" i="74"/>
  <c r="J51" i="74"/>
  <c r="J52" i="74"/>
  <c r="J53" i="74"/>
  <c r="K38" i="74"/>
  <c r="K39" i="74"/>
  <c r="K40" i="74"/>
  <c r="K41" i="74"/>
  <c r="K42" i="74"/>
  <c r="K43" i="74"/>
  <c r="K44" i="74"/>
  <c r="K45" i="74"/>
  <c r="K46" i="74"/>
  <c r="K47" i="74"/>
  <c r="K48" i="74"/>
  <c r="K49" i="74"/>
  <c r="K50" i="74"/>
  <c r="K51" i="74"/>
  <c r="K52" i="74"/>
  <c r="K53" i="74"/>
  <c r="L38" i="74"/>
  <c r="L39" i="74"/>
  <c r="L40" i="74"/>
  <c r="L41" i="74"/>
  <c r="L42" i="74"/>
  <c r="L43" i="74"/>
  <c r="L44" i="74"/>
  <c r="L45" i="74"/>
  <c r="L46" i="74"/>
  <c r="L47" i="74"/>
  <c r="L48" i="74"/>
  <c r="L49" i="74"/>
  <c r="L50" i="74"/>
  <c r="L51" i="74"/>
  <c r="L52" i="74"/>
  <c r="L53" i="74"/>
  <c r="M38" i="74"/>
  <c r="M39" i="74"/>
  <c r="M40" i="74"/>
  <c r="M41" i="74"/>
  <c r="M42" i="74"/>
  <c r="M43" i="74"/>
  <c r="M44" i="74"/>
  <c r="M45" i="74"/>
  <c r="M46" i="74"/>
  <c r="M47" i="74"/>
  <c r="M48" i="74"/>
  <c r="M49" i="74"/>
  <c r="M50" i="74"/>
  <c r="M51" i="74"/>
  <c r="M52" i="74"/>
  <c r="M53" i="74"/>
  <c r="N38" i="74"/>
  <c r="N39" i="74"/>
  <c r="N40" i="74"/>
  <c r="N41" i="74"/>
  <c r="N42" i="74"/>
  <c r="N43" i="74"/>
  <c r="N44" i="74"/>
  <c r="N45" i="74"/>
  <c r="N46" i="74"/>
  <c r="N47" i="74"/>
  <c r="N48" i="74"/>
  <c r="N49" i="74"/>
  <c r="N50" i="74"/>
  <c r="N51" i="74"/>
  <c r="N52" i="74"/>
  <c r="N53" i="74"/>
  <c r="O38" i="74"/>
  <c r="O39" i="74"/>
  <c r="O40" i="74"/>
  <c r="O41" i="74"/>
  <c r="O42" i="74"/>
  <c r="O43" i="74"/>
  <c r="O44" i="74"/>
  <c r="O45" i="74"/>
  <c r="O46" i="74"/>
  <c r="O47" i="74"/>
  <c r="O48" i="74"/>
  <c r="O49" i="74"/>
  <c r="O50" i="74"/>
  <c r="O51" i="74"/>
  <c r="O52" i="74"/>
  <c r="O53" i="74"/>
  <c r="P38" i="74"/>
  <c r="P39" i="74"/>
  <c r="P40" i="74"/>
  <c r="P41" i="74"/>
  <c r="P42" i="74"/>
  <c r="P43" i="74"/>
  <c r="P44" i="74"/>
  <c r="P45" i="74"/>
  <c r="P46" i="74"/>
  <c r="P47" i="74"/>
  <c r="P48" i="74"/>
  <c r="P49" i="74"/>
  <c r="P50" i="74"/>
  <c r="P51" i="74"/>
  <c r="P52" i="74"/>
  <c r="P53" i="74"/>
  <c r="Q38" i="74"/>
  <c r="Q39" i="74"/>
  <c r="Q40" i="74"/>
  <c r="Q41" i="74"/>
  <c r="Q42" i="74"/>
  <c r="Q43" i="74"/>
  <c r="Q44" i="74"/>
  <c r="Q45" i="74"/>
  <c r="Q46" i="74"/>
  <c r="Q47" i="74"/>
  <c r="Q48" i="74"/>
  <c r="Q49" i="74"/>
  <c r="Q50" i="74"/>
  <c r="Q51" i="74"/>
  <c r="Q52" i="74"/>
  <c r="Q53" i="74"/>
  <c r="R38" i="74"/>
  <c r="R39" i="74"/>
  <c r="R40" i="74"/>
  <c r="R41" i="74"/>
  <c r="R42" i="74"/>
  <c r="R43" i="74"/>
  <c r="R44" i="74"/>
  <c r="R45" i="74"/>
  <c r="R46" i="74"/>
  <c r="R47" i="74"/>
  <c r="R48" i="74"/>
  <c r="R49" i="74"/>
  <c r="R50" i="74"/>
  <c r="R51" i="74"/>
  <c r="R52" i="74"/>
  <c r="R53" i="74"/>
  <c r="S38" i="74"/>
  <c r="S39" i="74"/>
  <c r="S40" i="74"/>
  <c r="S41" i="74"/>
  <c r="S42" i="74"/>
  <c r="S43" i="74"/>
  <c r="S44" i="74"/>
  <c r="S45" i="74"/>
  <c r="S46" i="74"/>
  <c r="S47" i="74"/>
  <c r="S48" i="74"/>
  <c r="S49" i="74"/>
  <c r="S50" i="74"/>
  <c r="S51" i="74"/>
  <c r="S52" i="74"/>
  <c r="S53" i="74"/>
  <c r="T38" i="74"/>
  <c r="T39" i="74"/>
  <c r="T40" i="74"/>
  <c r="T41" i="74"/>
  <c r="T42" i="74"/>
  <c r="T43" i="74"/>
  <c r="T44" i="74"/>
  <c r="T45" i="74"/>
  <c r="T46" i="74"/>
  <c r="T47" i="74"/>
  <c r="T48" i="74"/>
  <c r="T49" i="74"/>
  <c r="T50" i="74"/>
  <c r="T51" i="74"/>
  <c r="T52" i="74"/>
  <c r="T53" i="74"/>
  <c r="U38" i="74"/>
  <c r="U39" i="74"/>
  <c r="U40" i="74"/>
  <c r="U41" i="74"/>
  <c r="U42" i="74"/>
  <c r="U43" i="74"/>
  <c r="U44" i="74"/>
  <c r="U45" i="74"/>
  <c r="U46" i="74"/>
  <c r="U47" i="74"/>
  <c r="U48" i="74"/>
  <c r="U49" i="74"/>
  <c r="U50" i="74"/>
  <c r="U51" i="74"/>
  <c r="U52" i="74"/>
  <c r="U53" i="74"/>
  <c r="V38" i="74"/>
  <c r="V39" i="74"/>
  <c r="V40" i="74"/>
  <c r="V41" i="74"/>
  <c r="V42" i="74"/>
  <c r="V43" i="74"/>
  <c r="V44" i="74"/>
  <c r="V45" i="74"/>
  <c r="V46" i="74"/>
  <c r="V47" i="74"/>
  <c r="V48" i="74"/>
  <c r="V49" i="74"/>
  <c r="V50" i="74"/>
  <c r="V51" i="74"/>
  <c r="V52" i="74"/>
  <c r="V53" i="74"/>
  <c r="W38" i="74"/>
  <c r="W39" i="74"/>
  <c r="W40" i="74"/>
  <c r="W41" i="74"/>
  <c r="W42" i="74"/>
  <c r="W43" i="74"/>
  <c r="W44" i="74"/>
  <c r="W45" i="74"/>
  <c r="W46" i="74"/>
  <c r="W47" i="74"/>
  <c r="W48" i="74"/>
  <c r="W49" i="74"/>
  <c r="W50" i="74"/>
  <c r="W51" i="74"/>
  <c r="W52" i="74"/>
  <c r="W53" i="74"/>
  <c r="X38" i="74"/>
  <c r="X39" i="74"/>
  <c r="X40" i="74"/>
  <c r="X41" i="74"/>
  <c r="X42" i="74"/>
  <c r="X43" i="74"/>
  <c r="X44" i="74"/>
  <c r="X45" i="74"/>
  <c r="X46" i="74"/>
  <c r="X47" i="74"/>
  <c r="X48" i="74"/>
  <c r="X49" i="74"/>
  <c r="X50" i="74"/>
  <c r="X51" i="74"/>
  <c r="X52" i="74"/>
  <c r="X53" i="74"/>
  <c r="B38" i="75"/>
  <c r="B39" i="75"/>
  <c r="B40" i="75"/>
  <c r="B41" i="75"/>
  <c r="B42" i="75"/>
  <c r="B43" i="75"/>
  <c r="B44" i="75"/>
  <c r="B45" i="75"/>
  <c r="B46" i="75"/>
  <c r="B47" i="75"/>
  <c r="B48" i="75"/>
  <c r="B49" i="75"/>
  <c r="B50" i="75"/>
  <c r="B51" i="75"/>
  <c r="B52" i="75"/>
  <c r="B53" i="75"/>
  <c r="C38" i="75"/>
  <c r="C39" i="75"/>
  <c r="C40" i="75"/>
  <c r="C41" i="75"/>
  <c r="C42" i="75"/>
  <c r="C43" i="75"/>
  <c r="C44" i="75"/>
  <c r="C45" i="75"/>
  <c r="C46" i="75"/>
  <c r="C47" i="75"/>
  <c r="C48" i="75"/>
  <c r="C49" i="75"/>
  <c r="C50" i="75"/>
  <c r="C51" i="75"/>
  <c r="C52" i="75"/>
  <c r="C53" i="75"/>
  <c r="D38" i="75"/>
  <c r="D39" i="75"/>
  <c r="D40" i="75"/>
  <c r="D41" i="75"/>
  <c r="D42" i="75"/>
  <c r="D43" i="75"/>
  <c r="D44" i="75"/>
  <c r="D45" i="75"/>
  <c r="D46" i="75"/>
  <c r="D47" i="75"/>
  <c r="D48" i="75"/>
  <c r="D49" i="75"/>
  <c r="D50" i="75"/>
  <c r="D51" i="75"/>
  <c r="D52" i="75"/>
  <c r="D53" i="75"/>
  <c r="E38" i="75"/>
  <c r="E39" i="75"/>
  <c r="E40" i="75"/>
  <c r="E41" i="75"/>
  <c r="E42" i="75"/>
  <c r="E43" i="75"/>
  <c r="E44" i="75"/>
  <c r="E45" i="75"/>
  <c r="E46" i="75"/>
  <c r="E47" i="75"/>
  <c r="E48" i="75"/>
  <c r="E49" i="75"/>
  <c r="E50" i="75"/>
  <c r="E51" i="75"/>
  <c r="E52" i="75"/>
  <c r="E53" i="75"/>
  <c r="F38" i="75"/>
  <c r="F39" i="75"/>
  <c r="F40" i="75"/>
  <c r="F41" i="75"/>
  <c r="F42" i="75"/>
  <c r="F43" i="75"/>
  <c r="F44" i="75"/>
  <c r="F45" i="75"/>
  <c r="F46" i="75"/>
  <c r="F47" i="75"/>
  <c r="F48" i="75"/>
  <c r="F49" i="75"/>
  <c r="F50" i="75"/>
  <c r="F51" i="75"/>
  <c r="F52" i="75"/>
  <c r="F53" i="75"/>
  <c r="G38" i="75"/>
  <c r="G39" i="75"/>
  <c r="G40" i="75"/>
  <c r="G41" i="75"/>
  <c r="G42" i="75"/>
  <c r="G43" i="75"/>
  <c r="G44" i="75"/>
  <c r="G45" i="75"/>
  <c r="G46" i="75"/>
  <c r="G47" i="75"/>
  <c r="G48" i="75"/>
  <c r="G49" i="75"/>
  <c r="G50" i="75"/>
  <c r="G51" i="75"/>
  <c r="G52" i="75"/>
  <c r="G53" i="75"/>
  <c r="H38" i="75"/>
  <c r="H39" i="75"/>
  <c r="H40" i="75"/>
  <c r="H41" i="75"/>
  <c r="H42" i="75"/>
  <c r="H43" i="75"/>
  <c r="H44" i="75"/>
  <c r="H45" i="75"/>
  <c r="H46" i="75"/>
  <c r="H47" i="75"/>
  <c r="H48" i="75"/>
  <c r="H49" i="75"/>
  <c r="H50" i="75"/>
  <c r="H51" i="75"/>
  <c r="H52" i="75"/>
  <c r="H53" i="75"/>
  <c r="I38" i="75"/>
  <c r="I39" i="75"/>
  <c r="I40" i="75"/>
  <c r="I41" i="75"/>
  <c r="I42" i="75"/>
  <c r="I43" i="75"/>
  <c r="I44" i="75"/>
  <c r="I45" i="75"/>
  <c r="I46" i="75"/>
  <c r="I47" i="75"/>
  <c r="I48" i="75"/>
  <c r="I49" i="75"/>
  <c r="I50" i="75"/>
  <c r="I51" i="75"/>
  <c r="I52" i="75"/>
  <c r="I53" i="75"/>
  <c r="J38" i="75"/>
  <c r="J39" i="75"/>
  <c r="J40" i="75"/>
  <c r="J41" i="75"/>
  <c r="J42" i="75"/>
  <c r="J43" i="75"/>
  <c r="J44" i="75"/>
  <c r="J45" i="75"/>
  <c r="J46" i="75"/>
  <c r="J47" i="75"/>
  <c r="J48" i="75"/>
  <c r="J49" i="75"/>
  <c r="J50" i="75"/>
  <c r="J51" i="75"/>
  <c r="J52" i="75"/>
  <c r="J53" i="75"/>
  <c r="K38" i="75"/>
  <c r="K39" i="75"/>
  <c r="K40" i="75"/>
  <c r="K41" i="75"/>
  <c r="K42" i="75"/>
  <c r="K43" i="75"/>
  <c r="K44" i="75"/>
  <c r="K45" i="75"/>
  <c r="K46" i="75"/>
  <c r="K47" i="75"/>
  <c r="K48" i="75"/>
  <c r="K49" i="75"/>
  <c r="K50" i="75"/>
  <c r="K51" i="75"/>
  <c r="K52" i="75"/>
  <c r="K53" i="75"/>
  <c r="L38" i="75"/>
  <c r="L39" i="75"/>
  <c r="L40" i="75"/>
  <c r="L41" i="75"/>
  <c r="L42" i="75"/>
  <c r="L43" i="75"/>
  <c r="L44" i="75"/>
  <c r="L45" i="75"/>
  <c r="L46" i="75"/>
  <c r="L47" i="75"/>
  <c r="L48" i="75"/>
  <c r="L49" i="75"/>
  <c r="L50" i="75"/>
  <c r="L51" i="75"/>
  <c r="L52" i="75"/>
  <c r="L53" i="75"/>
  <c r="M38" i="75"/>
  <c r="M39" i="75"/>
  <c r="M40" i="75"/>
  <c r="M41" i="75"/>
  <c r="M42" i="75"/>
  <c r="M43" i="75"/>
  <c r="M44" i="75"/>
  <c r="M45" i="75"/>
  <c r="M46" i="75"/>
  <c r="M47" i="75"/>
  <c r="M48" i="75"/>
  <c r="M49" i="75"/>
  <c r="M50" i="75"/>
  <c r="M51" i="75"/>
  <c r="M52" i="75"/>
  <c r="M53" i="75"/>
  <c r="N38" i="75"/>
  <c r="N39" i="75"/>
  <c r="N40" i="75"/>
  <c r="N41" i="75"/>
  <c r="N42" i="75"/>
  <c r="N43" i="75"/>
  <c r="N44" i="75"/>
  <c r="N45" i="75"/>
  <c r="N46" i="75"/>
  <c r="N47" i="75"/>
  <c r="N48" i="75"/>
  <c r="N49" i="75"/>
  <c r="N50" i="75"/>
  <c r="N51" i="75"/>
  <c r="N52" i="75"/>
  <c r="N53" i="75"/>
  <c r="O38" i="75"/>
  <c r="O39" i="75"/>
  <c r="O40" i="75"/>
  <c r="O41" i="75"/>
  <c r="O42" i="75"/>
  <c r="O43" i="75"/>
  <c r="O44" i="75"/>
  <c r="O45" i="75"/>
  <c r="O46" i="75"/>
  <c r="O47" i="75"/>
  <c r="O48" i="75"/>
  <c r="O49" i="75"/>
  <c r="O50" i="75"/>
  <c r="O51" i="75"/>
  <c r="O52" i="75"/>
  <c r="O53" i="75"/>
  <c r="P38" i="75"/>
  <c r="P39" i="75"/>
  <c r="P40" i="75"/>
  <c r="P41" i="75"/>
  <c r="P42" i="75"/>
  <c r="P43" i="75"/>
  <c r="P44" i="75"/>
  <c r="P45" i="75"/>
  <c r="P46" i="75"/>
  <c r="P47" i="75"/>
  <c r="P48" i="75"/>
  <c r="P49" i="75"/>
  <c r="P50" i="75"/>
  <c r="P51" i="75"/>
  <c r="P52" i="75"/>
  <c r="P53" i="75"/>
  <c r="Q38" i="75"/>
  <c r="Q39" i="75"/>
  <c r="Q40" i="75"/>
  <c r="Q41" i="75"/>
  <c r="Q42" i="75"/>
  <c r="Q43" i="75"/>
  <c r="Q44" i="75"/>
  <c r="Q45" i="75"/>
  <c r="Q46" i="75"/>
  <c r="Q47" i="75"/>
  <c r="Q48" i="75"/>
  <c r="Q49" i="75"/>
  <c r="Q50" i="75"/>
  <c r="Q51" i="75"/>
  <c r="Q52" i="75"/>
  <c r="Q53" i="75"/>
  <c r="R38" i="75"/>
  <c r="R39" i="75"/>
  <c r="R40" i="75"/>
  <c r="R41" i="75"/>
  <c r="R42" i="75"/>
  <c r="R43" i="75"/>
  <c r="R44" i="75"/>
  <c r="R45" i="75"/>
  <c r="R46" i="75"/>
  <c r="R47" i="75"/>
  <c r="R48" i="75"/>
  <c r="R49" i="75"/>
  <c r="R50" i="75"/>
  <c r="R51" i="75"/>
  <c r="R52" i="75"/>
  <c r="R53" i="75"/>
  <c r="S38" i="75"/>
  <c r="S39" i="75"/>
  <c r="S40" i="75"/>
  <c r="S41" i="75"/>
  <c r="S42" i="75"/>
  <c r="S43" i="75"/>
  <c r="S44" i="75"/>
  <c r="S45" i="75"/>
  <c r="S46" i="75"/>
  <c r="S47" i="75"/>
  <c r="S48" i="75"/>
  <c r="S49" i="75"/>
  <c r="S50" i="75"/>
  <c r="S51" i="75"/>
  <c r="S52" i="75"/>
  <c r="S53" i="75"/>
  <c r="T38" i="75"/>
  <c r="T39" i="75"/>
  <c r="T40" i="75"/>
  <c r="T41" i="75"/>
  <c r="T42" i="75"/>
  <c r="T43" i="75"/>
  <c r="T44" i="75"/>
  <c r="T45" i="75"/>
  <c r="T46" i="75"/>
  <c r="T47" i="75"/>
  <c r="T48" i="75"/>
  <c r="T49" i="75"/>
  <c r="T50" i="75"/>
  <c r="T51" i="75"/>
  <c r="T52" i="75"/>
  <c r="T53" i="75"/>
  <c r="U38" i="75"/>
  <c r="U39" i="75"/>
  <c r="U40" i="75"/>
  <c r="U41" i="75"/>
  <c r="U42" i="75"/>
  <c r="U43" i="75"/>
  <c r="U44" i="75"/>
  <c r="U45" i="75"/>
  <c r="U46" i="75"/>
  <c r="U47" i="75"/>
  <c r="U48" i="75"/>
  <c r="U49" i="75"/>
  <c r="U50" i="75"/>
  <c r="U51" i="75"/>
  <c r="U52" i="75"/>
  <c r="U53" i="75"/>
  <c r="V38" i="75"/>
  <c r="V39" i="75"/>
  <c r="V40" i="75"/>
  <c r="V41" i="75"/>
  <c r="V42" i="75"/>
  <c r="V43" i="75"/>
  <c r="V44" i="75"/>
  <c r="V45" i="75"/>
  <c r="V46" i="75"/>
  <c r="V47" i="75"/>
  <c r="V48" i="75"/>
  <c r="V49" i="75"/>
  <c r="V50" i="75"/>
  <c r="V51" i="75"/>
  <c r="V52" i="75"/>
  <c r="V53" i="75"/>
  <c r="W38" i="75"/>
  <c r="W39" i="75"/>
  <c r="W40" i="75"/>
  <c r="W41" i="75"/>
  <c r="W42" i="75"/>
  <c r="W43" i="75"/>
  <c r="W44" i="75"/>
  <c r="W45" i="75"/>
  <c r="W46" i="75"/>
  <c r="W47" i="75"/>
  <c r="W48" i="75"/>
  <c r="W49" i="75"/>
  <c r="W50" i="75"/>
  <c r="W51" i="75"/>
  <c r="W52" i="75"/>
  <c r="W53" i="75"/>
  <c r="X38" i="75"/>
  <c r="X39" i="75"/>
  <c r="X40" i="75"/>
  <c r="X41" i="75"/>
  <c r="X42" i="75"/>
  <c r="X43" i="75"/>
  <c r="X44" i="75"/>
  <c r="X45" i="75"/>
  <c r="X46" i="75"/>
  <c r="X47" i="75"/>
  <c r="X48" i="75"/>
  <c r="X49" i="75"/>
  <c r="X50" i="75"/>
  <c r="X51" i="75"/>
  <c r="X52" i="75"/>
  <c r="X53" i="75"/>
  <c r="B38" i="76"/>
  <c r="B39" i="76"/>
  <c r="B40" i="76"/>
  <c r="B41" i="76"/>
  <c r="B42" i="76"/>
  <c r="B43" i="76"/>
  <c r="B44" i="76"/>
  <c r="B45" i="76"/>
  <c r="B46" i="76"/>
  <c r="B47" i="76"/>
  <c r="B48" i="76"/>
  <c r="B49" i="76"/>
  <c r="B50" i="76"/>
  <c r="B51" i="76"/>
  <c r="B52" i="76"/>
  <c r="B53" i="76"/>
  <c r="C38" i="76"/>
  <c r="C39" i="76"/>
  <c r="C40" i="76"/>
  <c r="C41" i="76"/>
  <c r="C42" i="76"/>
  <c r="C43" i="76"/>
  <c r="C44" i="76"/>
  <c r="C45" i="76"/>
  <c r="C46" i="76"/>
  <c r="C47" i="76"/>
  <c r="C48" i="76"/>
  <c r="C49" i="76"/>
  <c r="C50" i="76"/>
  <c r="C51" i="76"/>
  <c r="C52" i="76"/>
  <c r="C53" i="76"/>
  <c r="D38" i="76"/>
  <c r="D39" i="76"/>
  <c r="D40" i="76"/>
  <c r="D41" i="76"/>
  <c r="D42" i="76"/>
  <c r="D43" i="76"/>
  <c r="D44" i="76"/>
  <c r="D45" i="76"/>
  <c r="D46" i="76"/>
  <c r="D47" i="76"/>
  <c r="D48" i="76"/>
  <c r="D49" i="76"/>
  <c r="D50" i="76"/>
  <c r="D51" i="76"/>
  <c r="D52" i="76"/>
  <c r="D53" i="76"/>
  <c r="E38" i="76"/>
  <c r="E39" i="76"/>
  <c r="E40" i="76"/>
  <c r="E41" i="76"/>
  <c r="E42" i="76"/>
  <c r="E43" i="76"/>
  <c r="E44" i="76"/>
  <c r="E45" i="76"/>
  <c r="E46" i="76"/>
  <c r="E47" i="76"/>
  <c r="E48" i="76"/>
  <c r="E49" i="76"/>
  <c r="E50" i="76"/>
  <c r="E51" i="76"/>
  <c r="E52" i="76"/>
  <c r="E53" i="76"/>
  <c r="F38" i="76"/>
  <c r="F39" i="76"/>
  <c r="F40" i="76"/>
  <c r="F41" i="76"/>
  <c r="F42" i="76"/>
  <c r="F43" i="76"/>
  <c r="F44" i="76"/>
  <c r="F45" i="76"/>
  <c r="F46" i="76"/>
  <c r="F47" i="76"/>
  <c r="F48" i="76"/>
  <c r="F49" i="76"/>
  <c r="F50" i="76"/>
  <c r="F51" i="76"/>
  <c r="F52" i="76"/>
  <c r="F53" i="76"/>
  <c r="G38" i="76"/>
  <c r="G39" i="76"/>
  <c r="G40" i="76"/>
  <c r="G41" i="76"/>
  <c r="G42" i="76"/>
  <c r="G43" i="76"/>
  <c r="G44" i="76"/>
  <c r="G45" i="76"/>
  <c r="G46" i="76"/>
  <c r="G47" i="76"/>
  <c r="G48" i="76"/>
  <c r="G49" i="76"/>
  <c r="G50" i="76"/>
  <c r="G51" i="76"/>
  <c r="G52" i="76"/>
  <c r="G53" i="76"/>
  <c r="H38" i="76"/>
  <c r="H39" i="76"/>
  <c r="H40" i="76"/>
  <c r="H41" i="76"/>
  <c r="H42" i="76"/>
  <c r="H43" i="76"/>
  <c r="H44" i="76"/>
  <c r="H45" i="76"/>
  <c r="H46" i="76"/>
  <c r="H47" i="76"/>
  <c r="H48" i="76"/>
  <c r="H49" i="76"/>
  <c r="H50" i="76"/>
  <c r="H51" i="76"/>
  <c r="H52" i="76"/>
  <c r="H53" i="76"/>
  <c r="I38" i="76"/>
  <c r="I39" i="76"/>
  <c r="I40" i="76"/>
  <c r="I41" i="76"/>
  <c r="I42" i="76"/>
  <c r="I43" i="76"/>
  <c r="I44" i="76"/>
  <c r="I45" i="76"/>
  <c r="I46" i="76"/>
  <c r="I47" i="76"/>
  <c r="I48" i="76"/>
  <c r="I49" i="76"/>
  <c r="I50" i="76"/>
  <c r="I51" i="76"/>
  <c r="I52" i="76"/>
  <c r="I53" i="76"/>
  <c r="J38" i="76"/>
  <c r="J39" i="76"/>
  <c r="J40" i="76"/>
  <c r="J41" i="76"/>
  <c r="J42" i="76"/>
  <c r="J43" i="76"/>
  <c r="J44" i="76"/>
  <c r="J45" i="76"/>
  <c r="J46" i="76"/>
  <c r="J47" i="76"/>
  <c r="J48" i="76"/>
  <c r="J49" i="76"/>
  <c r="J50" i="76"/>
  <c r="J51" i="76"/>
  <c r="J52" i="76"/>
  <c r="J53" i="76"/>
  <c r="K38" i="76"/>
  <c r="K39" i="76"/>
  <c r="K40" i="76"/>
  <c r="K41" i="76"/>
  <c r="K42" i="76"/>
  <c r="K43" i="76"/>
  <c r="K44" i="76"/>
  <c r="K45" i="76"/>
  <c r="K46" i="76"/>
  <c r="K47" i="76"/>
  <c r="K48" i="76"/>
  <c r="K49" i="76"/>
  <c r="K50" i="76"/>
  <c r="K51" i="76"/>
  <c r="K52" i="76"/>
  <c r="K53" i="76"/>
  <c r="L38" i="76"/>
  <c r="L39" i="76"/>
  <c r="L40" i="76"/>
  <c r="L41" i="76"/>
  <c r="L42" i="76"/>
  <c r="L43" i="76"/>
  <c r="L44" i="76"/>
  <c r="L45" i="76"/>
  <c r="L46" i="76"/>
  <c r="L47" i="76"/>
  <c r="L48" i="76"/>
  <c r="L49" i="76"/>
  <c r="L50" i="76"/>
  <c r="L51" i="76"/>
  <c r="L52" i="76"/>
  <c r="L53" i="76"/>
  <c r="M38" i="76"/>
  <c r="M39" i="76"/>
  <c r="M40" i="76"/>
  <c r="M41" i="76"/>
  <c r="M42" i="76"/>
  <c r="M43" i="76"/>
  <c r="M44" i="76"/>
  <c r="M45" i="76"/>
  <c r="M46" i="76"/>
  <c r="M47" i="76"/>
  <c r="M48" i="76"/>
  <c r="M49" i="76"/>
  <c r="M50" i="76"/>
  <c r="M51" i="76"/>
  <c r="M52" i="76"/>
  <c r="M53" i="76"/>
  <c r="N38" i="76"/>
  <c r="N39" i="76"/>
  <c r="N40" i="76"/>
  <c r="N41" i="76"/>
  <c r="N42" i="76"/>
  <c r="N43" i="76"/>
  <c r="N44" i="76"/>
  <c r="N45" i="76"/>
  <c r="N46" i="76"/>
  <c r="N47" i="76"/>
  <c r="N48" i="76"/>
  <c r="N49" i="76"/>
  <c r="N50" i="76"/>
  <c r="N51" i="76"/>
  <c r="N52" i="76"/>
  <c r="N53" i="76"/>
  <c r="O38" i="76"/>
  <c r="O39" i="76"/>
  <c r="O40" i="76"/>
  <c r="O41" i="76"/>
  <c r="O42" i="76"/>
  <c r="O43" i="76"/>
  <c r="O44" i="76"/>
  <c r="O45" i="76"/>
  <c r="O46" i="76"/>
  <c r="O47" i="76"/>
  <c r="O48" i="76"/>
  <c r="O49" i="76"/>
  <c r="O50" i="76"/>
  <c r="O51" i="76"/>
  <c r="O52" i="76"/>
  <c r="O53" i="76"/>
  <c r="P38" i="76"/>
  <c r="P39" i="76"/>
  <c r="P40" i="76"/>
  <c r="P41" i="76"/>
  <c r="P42" i="76"/>
  <c r="P43" i="76"/>
  <c r="P44" i="76"/>
  <c r="P45" i="76"/>
  <c r="P46" i="76"/>
  <c r="P47" i="76"/>
  <c r="P48" i="76"/>
  <c r="P49" i="76"/>
  <c r="P50" i="76"/>
  <c r="P51" i="76"/>
  <c r="P52" i="76"/>
  <c r="P53" i="76"/>
  <c r="Q38" i="76"/>
  <c r="Q39" i="76"/>
  <c r="Q40" i="76"/>
  <c r="Q41" i="76"/>
  <c r="Q42" i="76"/>
  <c r="Q43" i="76"/>
  <c r="Q44" i="76"/>
  <c r="Q45" i="76"/>
  <c r="Q46" i="76"/>
  <c r="Q47" i="76"/>
  <c r="Q48" i="76"/>
  <c r="Q49" i="76"/>
  <c r="Q50" i="76"/>
  <c r="Q51" i="76"/>
  <c r="Q52" i="76"/>
  <c r="Q53" i="76"/>
  <c r="R38" i="76"/>
  <c r="R39" i="76"/>
  <c r="R40" i="76"/>
  <c r="R41" i="76"/>
  <c r="R42" i="76"/>
  <c r="R43" i="76"/>
  <c r="R44" i="76"/>
  <c r="R45" i="76"/>
  <c r="R46" i="76"/>
  <c r="R47" i="76"/>
  <c r="R48" i="76"/>
  <c r="R49" i="76"/>
  <c r="R50" i="76"/>
  <c r="R51" i="76"/>
  <c r="R52" i="76"/>
  <c r="R53" i="76"/>
  <c r="S38" i="76"/>
  <c r="S39" i="76"/>
  <c r="S40" i="76"/>
  <c r="S41" i="76"/>
  <c r="S42" i="76"/>
  <c r="S43" i="76"/>
  <c r="S44" i="76"/>
  <c r="S45" i="76"/>
  <c r="S46" i="76"/>
  <c r="S47" i="76"/>
  <c r="S48" i="76"/>
  <c r="S49" i="76"/>
  <c r="S50" i="76"/>
  <c r="S51" i="76"/>
  <c r="S52" i="76"/>
  <c r="S53" i="76"/>
  <c r="T38" i="76"/>
  <c r="T39" i="76"/>
  <c r="T40" i="76"/>
  <c r="T41" i="76"/>
  <c r="T42" i="76"/>
  <c r="T43" i="76"/>
  <c r="T44" i="76"/>
  <c r="T45" i="76"/>
  <c r="T46" i="76"/>
  <c r="T47" i="76"/>
  <c r="T48" i="76"/>
  <c r="T49" i="76"/>
  <c r="T50" i="76"/>
  <c r="T51" i="76"/>
  <c r="T52" i="76"/>
  <c r="T53" i="76"/>
  <c r="U38" i="76"/>
  <c r="U39" i="76"/>
  <c r="U40" i="76"/>
  <c r="U41" i="76"/>
  <c r="U42" i="76"/>
  <c r="U43" i="76"/>
  <c r="U44" i="76"/>
  <c r="U45" i="76"/>
  <c r="U46" i="76"/>
  <c r="U47" i="76"/>
  <c r="U48" i="76"/>
  <c r="U49" i="76"/>
  <c r="U50" i="76"/>
  <c r="U51" i="76"/>
  <c r="U52" i="76"/>
  <c r="U53" i="76"/>
  <c r="V38" i="76"/>
  <c r="V39" i="76"/>
  <c r="V40" i="76"/>
  <c r="V41" i="76"/>
  <c r="V42" i="76"/>
  <c r="V43" i="76"/>
  <c r="V44" i="76"/>
  <c r="V45" i="76"/>
  <c r="V46" i="76"/>
  <c r="V47" i="76"/>
  <c r="V48" i="76"/>
  <c r="V49" i="76"/>
  <c r="V50" i="76"/>
  <c r="V51" i="76"/>
  <c r="V52" i="76"/>
  <c r="V53" i="76"/>
  <c r="W38" i="76"/>
  <c r="W39" i="76"/>
  <c r="W40" i="76"/>
  <c r="W41" i="76"/>
  <c r="W42" i="76"/>
  <c r="W43" i="76"/>
  <c r="W44" i="76"/>
  <c r="W45" i="76"/>
  <c r="W46" i="76"/>
  <c r="W47" i="76"/>
  <c r="W48" i="76"/>
  <c r="W49" i="76"/>
  <c r="W50" i="76"/>
  <c r="W51" i="76"/>
  <c r="W52" i="76"/>
  <c r="W53" i="76"/>
  <c r="X38" i="76"/>
  <c r="X39" i="76"/>
  <c r="X40" i="76"/>
  <c r="X41" i="76"/>
  <c r="X42" i="76"/>
  <c r="X43" i="76"/>
  <c r="X44" i="76"/>
  <c r="X45" i="76"/>
  <c r="X46" i="76"/>
  <c r="X47" i="76"/>
  <c r="X48" i="76"/>
  <c r="X49" i="76"/>
  <c r="X50" i="76"/>
  <c r="X51" i="76"/>
  <c r="X52" i="76"/>
  <c r="X53" i="76"/>
  <c r="B38" i="77"/>
  <c r="B39" i="77"/>
  <c r="B40" i="77"/>
  <c r="B41" i="77"/>
  <c r="B42" i="77"/>
  <c r="B43" i="77"/>
  <c r="B44" i="77"/>
  <c r="B45" i="77"/>
  <c r="B46" i="77"/>
  <c r="B47" i="77"/>
  <c r="B48" i="77"/>
  <c r="B49" i="77"/>
  <c r="B50" i="77"/>
  <c r="B51" i="77"/>
  <c r="B52" i="77"/>
  <c r="B53" i="77"/>
  <c r="C38" i="77"/>
  <c r="C39" i="77"/>
  <c r="C40" i="77"/>
  <c r="C41" i="77"/>
  <c r="C42" i="77"/>
  <c r="C43" i="77"/>
  <c r="C44" i="77"/>
  <c r="C45" i="77"/>
  <c r="C46" i="77"/>
  <c r="C47" i="77"/>
  <c r="C48" i="77"/>
  <c r="C49" i="77"/>
  <c r="C50" i="77"/>
  <c r="C51" i="77"/>
  <c r="C52" i="77"/>
  <c r="C53" i="77"/>
  <c r="D38" i="77"/>
  <c r="D39" i="77"/>
  <c r="D40" i="77"/>
  <c r="D41" i="77"/>
  <c r="D42" i="77"/>
  <c r="D43" i="77"/>
  <c r="D44" i="77"/>
  <c r="D45" i="77"/>
  <c r="D46" i="77"/>
  <c r="D47" i="77"/>
  <c r="D48" i="77"/>
  <c r="D49" i="77"/>
  <c r="D50" i="77"/>
  <c r="D51" i="77"/>
  <c r="D52" i="77"/>
  <c r="D53" i="77"/>
  <c r="E38" i="77"/>
  <c r="E39" i="77"/>
  <c r="E40" i="77"/>
  <c r="E41" i="77"/>
  <c r="E42" i="77"/>
  <c r="E43" i="77"/>
  <c r="E44" i="77"/>
  <c r="E45" i="77"/>
  <c r="E46" i="77"/>
  <c r="E47" i="77"/>
  <c r="E48" i="77"/>
  <c r="E49" i="77"/>
  <c r="E50" i="77"/>
  <c r="E51" i="77"/>
  <c r="E52" i="77"/>
  <c r="E53" i="77"/>
  <c r="F38" i="77"/>
  <c r="F39" i="77"/>
  <c r="F40" i="77"/>
  <c r="F41" i="77"/>
  <c r="F42" i="77"/>
  <c r="F43" i="77"/>
  <c r="F44" i="77"/>
  <c r="F45" i="77"/>
  <c r="F46" i="77"/>
  <c r="F47" i="77"/>
  <c r="F48" i="77"/>
  <c r="F49" i="77"/>
  <c r="F50" i="77"/>
  <c r="F51" i="77"/>
  <c r="F52" i="77"/>
  <c r="F53" i="77"/>
  <c r="G38" i="77"/>
  <c r="G39" i="77"/>
  <c r="G40" i="77"/>
  <c r="G41" i="77"/>
  <c r="G42" i="77"/>
  <c r="G43" i="77"/>
  <c r="G44" i="77"/>
  <c r="G45" i="77"/>
  <c r="G46" i="77"/>
  <c r="G47" i="77"/>
  <c r="G48" i="77"/>
  <c r="G49" i="77"/>
  <c r="G50" i="77"/>
  <c r="G51" i="77"/>
  <c r="G52" i="77"/>
  <c r="G53" i="77"/>
  <c r="H38" i="77"/>
  <c r="H39" i="77"/>
  <c r="H40" i="77"/>
  <c r="H41" i="77"/>
  <c r="H42" i="77"/>
  <c r="H43" i="77"/>
  <c r="H44" i="77"/>
  <c r="H45" i="77"/>
  <c r="H46" i="77"/>
  <c r="H47" i="77"/>
  <c r="H48" i="77"/>
  <c r="H49" i="77"/>
  <c r="H50" i="77"/>
  <c r="H51" i="77"/>
  <c r="H52" i="77"/>
  <c r="H53" i="77"/>
  <c r="I38" i="77"/>
  <c r="I39" i="77"/>
  <c r="I40" i="77"/>
  <c r="I41" i="77"/>
  <c r="I42" i="77"/>
  <c r="I43" i="77"/>
  <c r="I44" i="77"/>
  <c r="I45" i="77"/>
  <c r="I46" i="77"/>
  <c r="I47" i="77"/>
  <c r="I48" i="77"/>
  <c r="I49" i="77"/>
  <c r="I50" i="77"/>
  <c r="I51" i="77"/>
  <c r="I52" i="77"/>
  <c r="I53" i="77"/>
  <c r="J38" i="77"/>
  <c r="J39" i="77"/>
  <c r="J40" i="77"/>
  <c r="J41" i="77"/>
  <c r="J42" i="77"/>
  <c r="J43" i="77"/>
  <c r="J44" i="77"/>
  <c r="J45" i="77"/>
  <c r="J46" i="77"/>
  <c r="J47" i="77"/>
  <c r="J48" i="77"/>
  <c r="J49" i="77"/>
  <c r="J50" i="77"/>
  <c r="J51" i="77"/>
  <c r="J52" i="77"/>
  <c r="J53" i="77"/>
  <c r="K38" i="77"/>
  <c r="K39" i="77"/>
  <c r="K40" i="77"/>
  <c r="K41" i="77"/>
  <c r="K42" i="77"/>
  <c r="K43" i="77"/>
  <c r="K44" i="77"/>
  <c r="K45" i="77"/>
  <c r="K46" i="77"/>
  <c r="K47" i="77"/>
  <c r="K48" i="77"/>
  <c r="K49" i="77"/>
  <c r="K50" i="77"/>
  <c r="K51" i="77"/>
  <c r="K52" i="77"/>
  <c r="K53" i="77"/>
  <c r="L38" i="77"/>
  <c r="L39" i="77"/>
  <c r="L40" i="77"/>
  <c r="L41" i="77"/>
  <c r="L42" i="77"/>
  <c r="L43" i="77"/>
  <c r="L44" i="77"/>
  <c r="L45" i="77"/>
  <c r="L46" i="77"/>
  <c r="L47" i="77"/>
  <c r="L48" i="77"/>
  <c r="L49" i="77"/>
  <c r="L50" i="77"/>
  <c r="L51" i="77"/>
  <c r="L52" i="77"/>
  <c r="L53" i="77"/>
  <c r="M38" i="77"/>
  <c r="M39" i="77"/>
  <c r="M40" i="77"/>
  <c r="M41" i="77"/>
  <c r="M42" i="77"/>
  <c r="M43" i="77"/>
  <c r="M44" i="77"/>
  <c r="M45" i="77"/>
  <c r="M46" i="77"/>
  <c r="M47" i="77"/>
  <c r="M48" i="77"/>
  <c r="M49" i="77"/>
  <c r="M50" i="77"/>
  <c r="M51" i="77"/>
  <c r="M52" i="77"/>
  <c r="M53" i="77"/>
  <c r="N38" i="77"/>
  <c r="N39" i="77"/>
  <c r="N40" i="77"/>
  <c r="N41" i="77"/>
  <c r="N42" i="77"/>
  <c r="N43" i="77"/>
  <c r="N44" i="77"/>
  <c r="N45" i="77"/>
  <c r="N46" i="77"/>
  <c r="N47" i="77"/>
  <c r="N48" i="77"/>
  <c r="N49" i="77"/>
  <c r="N50" i="77"/>
  <c r="N51" i="77"/>
  <c r="N52" i="77"/>
  <c r="N53" i="77"/>
  <c r="O38" i="77"/>
  <c r="O39" i="77"/>
  <c r="O40" i="77"/>
  <c r="O41" i="77"/>
  <c r="O42" i="77"/>
  <c r="O43" i="77"/>
  <c r="O44" i="77"/>
  <c r="O45" i="77"/>
  <c r="O46" i="77"/>
  <c r="O47" i="77"/>
  <c r="O48" i="77"/>
  <c r="O49" i="77"/>
  <c r="O50" i="77"/>
  <c r="O51" i="77"/>
  <c r="O52" i="77"/>
  <c r="O53" i="77"/>
  <c r="P38" i="77"/>
  <c r="P39" i="77"/>
  <c r="P40" i="77"/>
  <c r="P41" i="77"/>
  <c r="P42" i="77"/>
  <c r="P43" i="77"/>
  <c r="P44" i="77"/>
  <c r="P45" i="77"/>
  <c r="P46" i="77"/>
  <c r="P47" i="77"/>
  <c r="P48" i="77"/>
  <c r="P49" i="77"/>
  <c r="P50" i="77"/>
  <c r="P51" i="77"/>
  <c r="P52" i="77"/>
  <c r="P53" i="77"/>
  <c r="Q38" i="77"/>
  <c r="Q39" i="77"/>
  <c r="Q40" i="77"/>
  <c r="Q41" i="77"/>
  <c r="Q42" i="77"/>
  <c r="Q43" i="77"/>
  <c r="Q44" i="77"/>
  <c r="Q45" i="77"/>
  <c r="Q46" i="77"/>
  <c r="Q47" i="77"/>
  <c r="Q48" i="77"/>
  <c r="Q49" i="77"/>
  <c r="Q50" i="77"/>
  <c r="Q51" i="77"/>
  <c r="Q52" i="77"/>
  <c r="Q53" i="77"/>
  <c r="R38" i="77"/>
  <c r="R39" i="77"/>
  <c r="R40" i="77"/>
  <c r="R41" i="77"/>
  <c r="R42" i="77"/>
  <c r="R43" i="77"/>
  <c r="R44" i="77"/>
  <c r="R45" i="77"/>
  <c r="R46" i="77"/>
  <c r="R47" i="77"/>
  <c r="R48" i="77"/>
  <c r="R49" i="77"/>
  <c r="R50" i="77"/>
  <c r="R51" i="77"/>
  <c r="R52" i="77"/>
  <c r="R53" i="77"/>
  <c r="S38" i="77"/>
  <c r="S39" i="77"/>
  <c r="S40" i="77"/>
  <c r="S41" i="77"/>
  <c r="S42" i="77"/>
  <c r="S43" i="77"/>
  <c r="S44" i="77"/>
  <c r="S45" i="77"/>
  <c r="S46" i="77"/>
  <c r="S47" i="77"/>
  <c r="S48" i="77"/>
  <c r="S49" i="77"/>
  <c r="S50" i="77"/>
  <c r="S51" i="77"/>
  <c r="S52" i="77"/>
  <c r="S53" i="77"/>
  <c r="T38" i="77"/>
  <c r="T39" i="77"/>
  <c r="T40" i="77"/>
  <c r="T41" i="77"/>
  <c r="T42" i="77"/>
  <c r="T43" i="77"/>
  <c r="T44" i="77"/>
  <c r="T45" i="77"/>
  <c r="T46" i="77"/>
  <c r="T47" i="77"/>
  <c r="T48" i="77"/>
  <c r="T49" i="77"/>
  <c r="T50" i="77"/>
  <c r="T51" i="77"/>
  <c r="T52" i="77"/>
  <c r="T53" i="77"/>
  <c r="U38" i="77"/>
  <c r="U39" i="77"/>
  <c r="U40" i="77"/>
  <c r="U41" i="77"/>
  <c r="U42" i="77"/>
  <c r="U43" i="77"/>
  <c r="U44" i="77"/>
  <c r="U45" i="77"/>
  <c r="U46" i="77"/>
  <c r="U47" i="77"/>
  <c r="U48" i="77"/>
  <c r="U49" i="77"/>
  <c r="U50" i="77"/>
  <c r="U51" i="77"/>
  <c r="U52" i="77"/>
  <c r="U53" i="77"/>
  <c r="V38" i="77"/>
  <c r="V39" i="77"/>
  <c r="V40" i="77"/>
  <c r="V41" i="77"/>
  <c r="V42" i="77"/>
  <c r="V43" i="77"/>
  <c r="V44" i="77"/>
  <c r="V45" i="77"/>
  <c r="V46" i="77"/>
  <c r="V47" i="77"/>
  <c r="V48" i="77"/>
  <c r="V49" i="77"/>
  <c r="V50" i="77"/>
  <c r="V51" i="77"/>
  <c r="V52" i="77"/>
  <c r="V53" i="77"/>
  <c r="W38" i="77"/>
  <c r="W39" i="77"/>
  <c r="W40" i="77"/>
  <c r="W41" i="77"/>
  <c r="W42" i="77"/>
  <c r="W43" i="77"/>
  <c r="W44" i="77"/>
  <c r="W45" i="77"/>
  <c r="W46" i="77"/>
  <c r="W47" i="77"/>
  <c r="W48" i="77"/>
  <c r="W49" i="77"/>
  <c r="W50" i="77"/>
  <c r="W51" i="77"/>
  <c r="W52" i="77"/>
  <c r="W53" i="77"/>
  <c r="X38" i="77"/>
  <c r="X39" i="77"/>
  <c r="X40" i="77"/>
  <c r="X41" i="77"/>
  <c r="X42" i="77"/>
  <c r="X43" i="77"/>
  <c r="X44" i="77"/>
  <c r="X45" i="77"/>
  <c r="X46" i="77"/>
  <c r="X47" i="77"/>
  <c r="X48" i="77"/>
  <c r="X49" i="77"/>
  <c r="X50" i="77"/>
  <c r="X51" i="77"/>
  <c r="X52" i="77"/>
  <c r="X53" i="77"/>
  <c r="B38" i="78"/>
  <c r="B39" i="78"/>
  <c r="B40" i="78"/>
  <c r="B41" i="78"/>
  <c r="B42" i="78"/>
  <c r="B43" i="78"/>
  <c r="B44" i="78"/>
  <c r="B45" i="78"/>
  <c r="B46" i="78"/>
  <c r="B47" i="78"/>
  <c r="B48" i="78"/>
  <c r="B49" i="78"/>
  <c r="B50" i="78"/>
  <c r="B51" i="78"/>
  <c r="B52" i="78"/>
  <c r="B53" i="78"/>
  <c r="C38" i="78"/>
  <c r="C39" i="78"/>
  <c r="C40" i="78"/>
  <c r="C41" i="78"/>
  <c r="C42" i="78"/>
  <c r="C43" i="78"/>
  <c r="C44" i="78"/>
  <c r="C45" i="78"/>
  <c r="C46" i="78"/>
  <c r="C47" i="78"/>
  <c r="C48" i="78"/>
  <c r="C49" i="78"/>
  <c r="C50" i="78"/>
  <c r="C51" i="78"/>
  <c r="C52" i="78"/>
  <c r="C53" i="78"/>
  <c r="D38" i="78"/>
  <c r="D39" i="78"/>
  <c r="D40" i="78"/>
  <c r="D41" i="78"/>
  <c r="D42" i="78"/>
  <c r="D43" i="78"/>
  <c r="D44" i="78"/>
  <c r="D45" i="78"/>
  <c r="D46" i="78"/>
  <c r="D47" i="78"/>
  <c r="D48" i="78"/>
  <c r="D49" i="78"/>
  <c r="D50" i="78"/>
  <c r="D51" i="78"/>
  <c r="D52" i="78"/>
  <c r="D53" i="78"/>
  <c r="E38" i="78"/>
  <c r="E39" i="78"/>
  <c r="E40" i="78"/>
  <c r="E41" i="78"/>
  <c r="E42" i="78"/>
  <c r="E43" i="78"/>
  <c r="E44" i="78"/>
  <c r="E45" i="78"/>
  <c r="E46" i="78"/>
  <c r="E47" i="78"/>
  <c r="E48" i="78"/>
  <c r="E49" i="78"/>
  <c r="E50" i="78"/>
  <c r="E51" i="78"/>
  <c r="E52" i="78"/>
  <c r="E53" i="78"/>
  <c r="F38" i="78"/>
  <c r="F39" i="78"/>
  <c r="F40" i="78"/>
  <c r="F41" i="78"/>
  <c r="F42" i="78"/>
  <c r="F43" i="78"/>
  <c r="F44" i="78"/>
  <c r="F45" i="78"/>
  <c r="F46" i="78"/>
  <c r="F47" i="78"/>
  <c r="F48" i="78"/>
  <c r="F49" i="78"/>
  <c r="F50" i="78"/>
  <c r="F51" i="78"/>
  <c r="F52" i="78"/>
  <c r="F53" i="78"/>
  <c r="G38" i="78"/>
  <c r="G39" i="78"/>
  <c r="G40" i="78"/>
  <c r="G41" i="78"/>
  <c r="G42" i="78"/>
  <c r="G43" i="78"/>
  <c r="G44" i="78"/>
  <c r="G45" i="78"/>
  <c r="G46" i="78"/>
  <c r="G47" i="78"/>
  <c r="G48" i="78"/>
  <c r="G49" i="78"/>
  <c r="G50" i="78"/>
  <c r="G51" i="78"/>
  <c r="G52" i="78"/>
  <c r="G53" i="78"/>
  <c r="H38" i="78"/>
  <c r="H39" i="78"/>
  <c r="H40" i="78"/>
  <c r="H41" i="78"/>
  <c r="H42" i="78"/>
  <c r="H43" i="78"/>
  <c r="H44" i="78"/>
  <c r="H45" i="78"/>
  <c r="H46" i="78"/>
  <c r="H47" i="78"/>
  <c r="H48" i="78"/>
  <c r="H49" i="78"/>
  <c r="H50" i="78"/>
  <c r="H51" i="78"/>
  <c r="H52" i="78"/>
  <c r="H53" i="78"/>
  <c r="I38" i="78"/>
  <c r="I39" i="78"/>
  <c r="I40" i="78"/>
  <c r="I41" i="78"/>
  <c r="I42" i="78"/>
  <c r="I43" i="78"/>
  <c r="I44" i="78"/>
  <c r="I45" i="78"/>
  <c r="I46" i="78"/>
  <c r="I47" i="78"/>
  <c r="I48" i="78"/>
  <c r="I49" i="78"/>
  <c r="I50" i="78"/>
  <c r="I51" i="78"/>
  <c r="I52" i="78"/>
  <c r="I53" i="78"/>
  <c r="J38" i="78"/>
  <c r="J39" i="78"/>
  <c r="J40" i="78"/>
  <c r="J41" i="78"/>
  <c r="J42" i="78"/>
  <c r="J43" i="78"/>
  <c r="J44" i="78"/>
  <c r="J45" i="78"/>
  <c r="J46" i="78"/>
  <c r="J47" i="78"/>
  <c r="J48" i="78"/>
  <c r="J49" i="78"/>
  <c r="J50" i="78"/>
  <c r="J51" i="78"/>
  <c r="J52" i="78"/>
  <c r="J53" i="78"/>
  <c r="K38" i="78"/>
  <c r="K39" i="78"/>
  <c r="K40" i="78"/>
  <c r="K41" i="78"/>
  <c r="K42" i="78"/>
  <c r="K43" i="78"/>
  <c r="K44" i="78"/>
  <c r="K45" i="78"/>
  <c r="K46" i="78"/>
  <c r="K47" i="78"/>
  <c r="K48" i="78"/>
  <c r="K49" i="78"/>
  <c r="K50" i="78"/>
  <c r="K51" i="78"/>
  <c r="K52" i="78"/>
  <c r="K53" i="78"/>
  <c r="L38" i="78"/>
  <c r="L39" i="78"/>
  <c r="L40" i="78"/>
  <c r="L41" i="78"/>
  <c r="L42" i="78"/>
  <c r="L43" i="78"/>
  <c r="L44" i="78"/>
  <c r="L45" i="78"/>
  <c r="L46" i="78"/>
  <c r="L47" i="78"/>
  <c r="L48" i="78"/>
  <c r="L49" i="78"/>
  <c r="L50" i="78"/>
  <c r="L51" i="78"/>
  <c r="L52" i="78"/>
  <c r="L53" i="78"/>
  <c r="M38" i="78"/>
  <c r="M39" i="78"/>
  <c r="M40" i="78"/>
  <c r="M41" i="78"/>
  <c r="M42" i="78"/>
  <c r="M43" i="78"/>
  <c r="M44" i="78"/>
  <c r="M45" i="78"/>
  <c r="M46" i="78"/>
  <c r="M47" i="78"/>
  <c r="M48" i="78"/>
  <c r="M49" i="78"/>
  <c r="M50" i="78"/>
  <c r="M51" i="78"/>
  <c r="M52" i="78"/>
  <c r="M53" i="78"/>
  <c r="N38" i="78"/>
  <c r="N39" i="78"/>
  <c r="N40" i="78"/>
  <c r="N41" i="78"/>
  <c r="N42" i="78"/>
  <c r="N43" i="78"/>
  <c r="N44" i="78"/>
  <c r="N45" i="78"/>
  <c r="N46" i="78"/>
  <c r="N47" i="78"/>
  <c r="N48" i="78"/>
  <c r="N49" i="78"/>
  <c r="N50" i="78"/>
  <c r="N51" i="78"/>
  <c r="N52" i="78"/>
  <c r="N53" i="78"/>
  <c r="O38" i="78"/>
  <c r="O39" i="78"/>
  <c r="O40" i="78"/>
  <c r="O41" i="78"/>
  <c r="O42" i="78"/>
  <c r="O43" i="78"/>
  <c r="O44" i="78"/>
  <c r="O45" i="78"/>
  <c r="O46" i="78"/>
  <c r="O47" i="78"/>
  <c r="O48" i="78"/>
  <c r="O49" i="78"/>
  <c r="O50" i="78"/>
  <c r="O51" i="78"/>
  <c r="O52" i="78"/>
  <c r="O53" i="78"/>
  <c r="P38" i="78"/>
  <c r="P39" i="78"/>
  <c r="P40" i="78"/>
  <c r="P41" i="78"/>
  <c r="P42" i="78"/>
  <c r="P43" i="78"/>
  <c r="P44" i="78"/>
  <c r="P45" i="78"/>
  <c r="P46" i="78"/>
  <c r="P47" i="78"/>
  <c r="P48" i="78"/>
  <c r="P49" i="78"/>
  <c r="P50" i="78"/>
  <c r="P51" i="78"/>
  <c r="P52" i="78"/>
  <c r="P53" i="78"/>
  <c r="Q38" i="78"/>
  <c r="Q39" i="78"/>
  <c r="Q40" i="78"/>
  <c r="Q41" i="78"/>
  <c r="Q42" i="78"/>
  <c r="Q43" i="78"/>
  <c r="Q44" i="78"/>
  <c r="Q45" i="78"/>
  <c r="Q46" i="78"/>
  <c r="Q47" i="78"/>
  <c r="Q48" i="78"/>
  <c r="Q49" i="78"/>
  <c r="Q50" i="78"/>
  <c r="Q51" i="78"/>
  <c r="Q52" i="78"/>
  <c r="Q53" i="78"/>
  <c r="R38" i="78"/>
  <c r="R39" i="78"/>
  <c r="R40" i="78"/>
  <c r="R41" i="78"/>
  <c r="R42" i="78"/>
  <c r="R43" i="78"/>
  <c r="R44" i="78"/>
  <c r="R45" i="78"/>
  <c r="R46" i="78"/>
  <c r="R47" i="78"/>
  <c r="R48" i="78"/>
  <c r="R49" i="78"/>
  <c r="R50" i="78"/>
  <c r="R51" i="78"/>
  <c r="R52" i="78"/>
  <c r="R53" i="78"/>
  <c r="S38" i="78"/>
  <c r="S39" i="78"/>
  <c r="S40" i="78"/>
  <c r="S41" i="78"/>
  <c r="S42" i="78"/>
  <c r="S43" i="78"/>
  <c r="S44" i="78"/>
  <c r="S45" i="78"/>
  <c r="S46" i="78"/>
  <c r="S47" i="78"/>
  <c r="S48" i="78"/>
  <c r="S49" i="78"/>
  <c r="S50" i="78"/>
  <c r="S51" i="78"/>
  <c r="S52" i="78"/>
  <c r="S53" i="78"/>
  <c r="T38" i="78"/>
  <c r="T39" i="78"/>
  <c r="T40" i="78"/>
  <c r="T41" i="78"/>
  <c r="T42" i="78"/>
  <c r="T43" i="78"/>
  <c r="T44" i="78"/>
  <c r="T45" i="78"/>
  <c r="T46" i="78"/>
  <c r="T47" i="78"/>
  <c r="T48" i="78"/>
  <c r="T49" i="78"/>
  <c r="T50" i="78"/>
  <c r="T51" i="78"/>
  <c r="T52" i="78"/>
  <c r="T53" i="78"/>
  <c r="U38" i="78"/>
  <c r="U39" i="78"/>
  <c r="U40" i="78"/>
  <c r="U41" i="78"/>
  <c r="U42" i="78"/>
  <c r="U43" i="78"/>
  <c r="U44" i="78"/>
  <c r="U45" i="78"/>
  <c r="U46" i="78"/>
  <c r="U47" i="78"/>
  <c r="U48" i="78"/>
  <c r="U49" i="78"/>
  <c r="U50" i="78"/>
  <c r="U51" i="78"/>
  <c r="U52" i="78"/>
  <c r="U53" i="78"/>
  <c r="V38" i="78"/>
  <c r="V39" i="78"/>
  <c r="V40" i="78"/>
  <c r="V41" i="78"/>
  <c r="V42" i="78"/>
  <c r="V43" i="78"/>
  <c r="V44" i="78"/>
  <c r="V45" i="78"/>
  <c r="V46" i="78"/>
  <c r="V47" i="78"/>
  <c r="V48" i="78"/>
  <c r="V49" i="78"/>
  <c r="V50" i="78"/>
  <c r="V51" i="78"/>
  <c r="V52" i="78"/>
  <c r="V53" i="78"/>
  <c r="W38" i="78"/>
  <c r="W39" i="78"/>
  <c r="W40" i="78"/>
  <c r="W41" i="78"/>
  <c r="W42" i="78"/>
  <c r="W43" i="78"/>
  <c r="W44" i="78"/>
  <c r="W45" i="78"/>
  <c r="W46" i="78"/>
  <c r="W47" i="78"/>
  <c r="W48" i="78"/>
  <c r="W49" i="78"/>
  <c r="W50" i="78"/>
  <c r="W51" i="78"/>
  <c r="W52" i="78"/>
  <c r="W53" i="78"/>
  <c r="X38" i="78"/>
  <c r="X39" i="78"/>
  <c r="X40" i="78"/>
  <c r="X41" i="78"/>
  <c r="X42" i="78"/>
  <c r="X43" i="78"/>
  <c r="X44" i="78"/>
  <c r="X45" i="78"/>
  <c r="X46" i="78"/>
  <c r="X47" i="78"/>
  <c r="X48" i="78"/>
  <c r="X49" i="78"/>
  <c r="X50" i="78"/>
  <c r="X51" i="78"/>
  <c r="X52" i="78"/>
  <c r="X53" i="78"/>
  <c r="B38" i="79"/>
  <c r="B39" i="79"/>
  <c r="B40" i="79"/>
  <c r="B41" i="79"/>
  <c r="B42" i="79"/>
  <c r="B43" i="79"/>
  <c r="B44" i="79"/>
  <c r="B45" i="79"/>
  <c r="B46" i="79"/>
  <c r="B47" i="79"/>
  <c r="B48" i="79"/>
  <c r="B49" i="79"/>
  <c r="B50" i="79"/>
  <c r="B51" i="79"/>
  <c r="B52" i="79"/>
  <c r="B53" i="79"/>
  <c r="C38" i="79"/>
  <c r="C39" i="79"/>
  <c r="C40" i="79"/>
  <c r="C41" i="79"/>
  <c r="C42" i="79"/>
  <c r="C43" i="79"/>
  <c r="C44" i="79"/>
  <c r="C45" i="79"/>
  <c r="C46" i="79"/>
  <c r="C47" i="79"/>
  <c r="C48" i="79"/>
  <c r="C49" i="79"/>
  <c r="C50" i="79"/>
  <c r="C51" i="79"/>
  <c r="C52" i="79"/>
  <c r="C53" i="79"/>
  <c r="D38" i="79"/>
  <c r="D39" i="79"/>
  <c r="D40" i="79"/>
  <c r="D41" i="79"/>
  <c r="D42" i="79"/>
  <c r="D43" i="79"/>
  <c r="D44" i="79"/>
  <c r="D45" i="79"/>
  <c r="D46" i="79"/>
  <c r="D47" i="79"/>
  <c r="D48" i="79"/>
  <c r="D49" i="79"/>
  <c r="D50" i="79"/>
  <c r="D51" i="79"/>
  <c r="D52" i="79"/>
  <c r="D53" i="79"/>
  <c r="E38" i="79"/>
  <c r="E39" i="79"/>
  <c r="E40" i="79"/>
  <c r="E41" i="79"/>
  <c r="E42" i="79"/>
  <c r="E43" i="79"/>
  <c r="E44" i="79"/>
  <c r="E45" i="79"/>
  <c r="E46" i="79"/>
  <c r="E47" i="79"/>
  <c r="E48" i="79"/>
  <c r="E49" i="79"/>
  <c r="E50" i="79"/>
  <c r="E51" i="79"/>
  <c r="E52" i="79"/>
  <c r="E53" i="79"/>
  <c r="F38" i="79"/>
  <c r="F39" i="79"/>
  <c r="F40" i="79"/>
  <c r="F41" i="79"/>
  <c r="F42" i="79"/>
  <c r="F43" i="79"/>
  <c r="F44" i="79"/>
  <c r="F45" i="79"/>
  <c r="F46" i="79"/>
  <c r="F47" i="79"/>
  <c r="F48" i="79"/>
  <c r="F49" i="79"/>
  <c r="F50" i="79"/>
  <c r="F51" i="79"/>
  <c r="F52" i="79"/>
  <c r="F53" i="79"/>
  <c r="G38" i="79"/>
  <c r="G39" i="79"/>
  <c r="G40" i="79"/>
  <c r="G41" i="79"/>
  <c r="G42" i="79"/>
  <c r="G43" i="79"/>
  <c r="G44" i="79"/>
  <c r="G45" i="79"/>
  <c r="G46" i="79"/>
  <c r="G47" i="79"/>
  <c r="G48" i="79"/>
  <c r="G49" i="79"/>
  <c r="G50" i="79"/>
  <c r="G51" i="79"/>
  <c r="G52" i="79"/>
  <c r="G53" i="79"/>
  <c r="H38" i="79"/>
  <c r="H39" i="79"/>
  <c r="H40" i="79"/>
  <c r="H41" i="79"/>
  <c r="H42" i="79"/>
  <c r="H43" i="79"/>
  <c r="H44" i="79"/>
  <c r="H45" i="79"/>
  <c r="H46" i="79"/>
  <c r="H47" i="79"/>
  <c r="H48" i="79"/>
  <c r="H49" i="79"/>
  <c r="H50" i="79"/>
  <c r="H51" i="79"/>
  <c r="H52" i="79"/>
  <c r="H53" i="79"/>
  <c r="I38" i="79"/>
  <c r="I39" i="79"/>
  <c r="I40" i="79"/>
  <c r="I41" i="79"/>
  <c r="I42" i="79"/>
  <c r="I43" i="79"/>
  <c r="I44" i="79"/>
  <c r="I45" i="79"/>
  <c r="I46" i="79"/>
  <c r="I47" i="79"/>
  <c r="I48" i="79"/>
  <c r="I49" i="79"/>
  <c r="I50" i="79"/>
  <c r="I51" i="79"/>
  <c r="I52" i="79"/>
  <c r="I53" i="79"/>
  <c r="J38" i="79"/>
  <c r="J39" i="79"/>
  <c r="J40" i="79"/>
  <c r="J41" i="79"/>
  <c r="J42" i="79"/>
  <c r="J43" i="79"/>
  <c r="J44" i="79"/>
  <c r="J45" i="79"/>
  <c r="J46" i="79"/>
  <c r="J47" i="79"/>
  <c r="J48" i="79"/>
  <c r="J49" i="79"/>
  <c r="J50" i="79"/>
  <c r="J51" i="79"/>
  <c r="J52" i="79"/>
  <c r="J53" i="79"/>
  <c r="K38" i="79"/>
  <c r="K39" i="79"/>
  <c r="K40" i="79"/>
  <c r="K41" i="79"/>
  <c r="K42" i="79"/>
  <c r="K43" i="79"/>
  <c r="K44" i="79"/>
  <c r="K45" i="79"/>
  <c r="K46" i="79"/>
  <c r="K47" i="79"/>
  <c r="K48" i="79"/>
  <c r="K49" i="79"/>
  <c r="K50" i="79"/>
  <c r="K51" i="79"/>
  <c r="K52" i="79"/>
  <c r="K53" i="79"/>
  <c r="L38" i="79"/>
  <c r="L39" i="79"/>
  <c r="L40" i="79"/>
  <c r="L41" i="79"/>
  <c r="L42" i="79"/>
  <c r="L43" i="79"/>
  <c r="L44" i="79"/>
  <c r="L45" i="79"/>
  <c r="L46" i="79"/>
  <c r="L47" i="79"/>
  <c r="L48" i="79"/>
  <c r="L49" i="79"/>
  <c r="L50" i="79"/>
  <c r="L51" i="79"/>
  <c r="L52" i="79"/>
  <c r="L53" i="79"/>
  <c r="M38" i="79"/>
  <c r="M39" i="79"/>
  <c r="M40" i="79"/>
  <c r="M41" i="79"/>
  <c r="M42" i="79"/>
  <c r="M43" i="79"/>
  <c r="M44" i="79"/>
  <c r="M45" i="79"/>
  <c r="M46" i="79"/>
  <c r="M47" i="79"/>
  <c r="M48" i="79"/>
  <c r="M49" i="79"/>
  <c r="M50" i="79"/>
  <c r="M51" i="79"/>
  <c r="M52" i="79"/>
  <c r="M53" i="79"/>
  <c r="N38" i="79"/>
  <c r="N39" i="79"/>
  <c r="N40" i="79"/>
  <c r="N41" i="79"/>
  <c r="N42" i="79"/>
  <c r="N43" i="79"/>
  <c r="N44" i="79"/>
  <c r="N45" i="79"/>
  <c r="N46" i="79"/>
  <c r="N47" i="79"/>
  <c r="N48" i="79"/>
  <c r="N49" i="79"/>
  <c r="N50" i="79"/>
  <c r="N51" i="79"/>
  <c r="N52" i="79"/>
  <c r="N53" i="79"/>
  <c r="O38" i="79"/>
  <c r="O39" i="79"/>
  <c r="O40" i="79"/>
  <c r="O41" i="79"/>
  <c r="O42" i="79"/>
  <c r="O43" i="79"/>
  <c r="O44" i="79"/>
  <c r="O45" i="79"/>
  <c r="O46" i="79"/>
  <c r="O47" i="79"/>
  <c r="O48" i="79"/>
  <c r="O49" i="79"/>
  <c r="O50" i="79"/>
  <c r="O51" i="79"/>
  <c r="O52" i="79"/>
  <c r="O53" i="79"/>
  <c r="P38" i="79"/>
  <c r="P39" i="79"/>
  <c r="P40" i="79"/>
  <c r="P41" i="79"/>
  <c r="P42" i="79"/>
  <c r="P43" i="79"/>
  <c r="P44" i="79"/>
  <c r="P45" i="79"/>
  <c r="P46" i="79"/>
  <c r="P47" i="79"/>
  <c r="P48" i="79"/>
  <c r="P49" i="79"/>
  <c r="P50" i="79"/>
  <c r="P51" i="79"/>
  <c r="P52" i="79"/>
  <c r="P53" i="79"/>
  <c r="Q38" i="79"/>
  <c r="Q39" i="79"/>
  <c r="Q40" i="79"/>
  <c r="Q41" i="79"/>
  <c r="Q42" i="79"/>
  <c r="Q43" i="79"/>
  <c r="Q44" i="79"/>
  <c r="Q45" i="79"/>
  <c r="Q46" i="79"/>
  <c r="Q47" i="79"/>
  <c r="Q48" i="79"/>
  <c r="Q49" i="79"/>
  <c r="Q50" i="79"/>
  <c r="Q51" i="79"/>
  <c r="Q52" i="79"/>
  <c r="Q53" i="79"/>
  <c r="R38" i="79"/>
  <c r="R39" i="79"/>
  <c r="R40" i="79"/>
  <c r="R41" i="79"/>
  <c r="R42" i="79"/>
  <c r="R43" i="79"/>
  <c r="R44" i="79"/>
  <c r="R45" i="79"/>
  <c r="R46" i="79"/>
  <c r="R47" i="79"/>
  <c r="R48" i="79"/>
  <c r="R49" i="79"/>
  <c r="R50" i="79"/>
  <c r="R51" i="79"/>
  <c r="R52" i="79"/>
  <c r="R53" i="79"/>
  <c r="S38" i="79"/>
  <c r="S39" i="79"/>
  <c r="S40" i="79"/>
  <c r="S41" i="79"/>
  <c r="S42" i="79"/>
  <c r="S43" i="79"/>
  <c r="S44" i="79"/>
  <c r="S45" i="79"/>
  <c r="S46" i="79"/>
  <c r="S47" i="79"/>
  <c r="S48" i="79"/>
  <c r="S49" i="79"/>
  <c r="S50" i="79"/>
  <c r="S51" i="79"/>
  <c r="S52" i="79"/>
  <c r="S53" i="79"/>
  <c r="T38" i="79"/>
  <c r="T39" i="79"/>
  <c r="T40" i="79"/>
  <c r="T41" i="79"/>
  <c r="T42" i="79"/>
  <c r="T43" i="79"/>
  <c r="T44" i="79"/>
  <c r="T45" i="79"/>
  <c r="T46" i="79"/>
  <c r="T47" i="79"/>
  <c r="T48" i="79"/>
  <c r="T49" i="79"/>
  <c r="T50" i="79"/>
  <c r="T51" i="79"/>
  <c r="T52" i="79"/>
  <c r="T53" i="79"/>
  <c r="U38" i="79"/>
  <c r="U39" i="79"/>
  <c r="U40" i="79"/>
  <c r="U41" i="79"/>
  <c r="U42" i="79"/>
  <c r="U43" i="79"/>
  <c r="U44" i="79"/>
  <c r="U45" i="79"/>
  <c r="U46" i="79"/>
  <c r="U47" i="79"/>
  <c r="U48" i="79"/>
  <c r="U49" i="79"/>
  <c r="U50" i="79"/>
  <c r="U51" i="79"/>
  <c r="U52" i="79"/>
  <c r="U53" i="79"/>
  <c r="V38" i="79"/>
  <c r="V39" i="79"/>
  <c r="V40" i="79"/>
  <c r="V41" i="79"/>
  <c r="V42" i="79"/>
  <c r="V43" i="79"/>
  <c r="V44" i="79"/>
  <c r="V45" i="79"/>
  <c r="V46" i="79"/>
  <c r="V47" i="79"/>
  <c r="V48" i="79"/>
  <c r="V49" i="79"/>
  <c r="V50" i="79"/>
  <c r="V51" i="79"/>
  <c r="V52" i="79"/>
  <c r="V53" i="79"/>
  <c r="W38" i="79"/>
  <c r="W39" i="79"/>
  <c r="W40" i="79"/>
  <c r="W41" i="79"/>
  <c r="W42" i="79"/>
  <c r="W43" i="79"/>
  <c r="W44" i="79"/>
  <c r="W45" i="79"/>
  <c r="W46" i="79"/>
  <c r="W47" i="79"/>
  <c r="W48" i="79"/>
  <c r="W49" i="79"/>
  <c r="W50" i="79"/>
  <c r="W51" i="79"/>
  <c r="W52" i="79"/>
  <c r="W53" i="79"/>
  <c r="X38" i="79"/>
  <c r="X39" i="79"/>
  <c r="X40" i="79"/>
  <c r="X41" i="79"/>
  <c r="X42" i="79"/>
  <c r="X43" i="79"/>
  <c r="X44" i="79"/>
  <c r="X45" i="79"/>
  <c r="X46" i="79"/>
  <c r="X47" i="79"/>
  <c r="X48" i="79"/>
  <c r="X49" i="79"/>
  <c r="X50" i="79"/>
  <c r="X51" i="79"/>
  <c r="X52" i="79"/>
  <c r="X53" i="79"/>
  <c r="B38" i="43"/>
  <c r="B39" i="43"/>
  <c r="B40" i="43"/>
  <c r="B41" i="43"/>
  <c r="B42" i="43"/>
  <c r="B43" i="43"/>
  <c r="B44" i="43"/>
  <c r="B45" i="43"/>
  <c r="B46" i="43"/>
  <c r="B47" i="43"/>
  <c r="B48" i="43"/>
  <c r="B49" i="43"/>
  <c r="B50" i="43"/>
  <c r="B51" i="43"/>
  <c r="B52" i="43"/>
  <c r="B53" i="43"/>
  <c r="C38" i="43"/>
  <c r="C39" i="43"/>
  <c r="C40" i="43"/>
  <c r="C41" i="43"/>
  <c r="C42" i="43"/>
  <c r="C43" i="43"/>
  <c r="C44" i="43"/>
  <c r="C45" i="43"/>
  <c r="C46" i="43"/>
  <c r="C47" i="43"/>
  <c r="C48" i="43"/>
  <c r="C49" i="43"/>
  <c r="C50" i="43"/>
  <c r="C51" i="43"/>
  <c r="C52" i="43"/>
  <c r="C53" i="43"/>
  <c r="D38" i="43"/>
  <c r="D39" i="43"/>
  <c r="D40" i="43"/>
  <c r="D41" i="43"/>
  <c r="D42" i="43"/>
  <c r="D43" i="43"/>
  <c r="D44" i="43"/>
  <c r="D45" i="43"/>
  <c r="D46" i="43"/>
  <c r="D47" i="43"/>
  <c r="D48" i="43"/>
  <c r="D49" i="43"/>
  <c r="D50" i="43"/>
  <c r="D51" i="43"/>
  <c r="D52" i="43"/>
  <c r="D53" i="43"/>
  <c r="E38" i="43"/>
  <c r="E39" i="43"/>
  <c r="E40" i="43"/>
  <c r="E41" i="43"/>
  <c r="E42" i="43"/>
  <c r="E43" i="43"/>
  <c r="E44" i="43"/>
  <c r="E45" i="43"/>
  <c r="E46" i="43"/>
  <c r="E47" i="43"/>
  <c r="E48" i="43"/>
  <c r="E49" i="43"/>
  <c r="E50" i="43"/>
  <c r="E51" i="43"/>
  <c r="E52" i="43"/>
  <c r="E53" i="43"/>
  <c r="F38" i="43"/>
  <c r="F39" i="43"/>
  <c r="F40" i="43"/>
  <c r="F41" i="43"/>
  <c r="F42" i="43"/>
  <c r="F43" i="43"/>
  <c r="F44" i="43"/>
  <c r="F45" i="43"/>
  <c r="F46" i="43"/>
  <c r="F47" i="43"/>
  <c r="F48" i="43"/>
  <c r="F49" i="43"/>
  <c r="F50" i="43"/>
  <c r="F51" i="43"/>
  <c r="F52" i="43"/>
  <c r="F53" i="43"/>
  <c r="G38" i="43"/>
  <c r="G39" i="43"/>
  <c r="G40" i="43"/>
  <c r="G41" i="43"/>
  <c r="G42" i="43"/>
  <c r="G43" i="43"/>
  <c r="G44" i="43"/>
  <c r="G45" i="43"/>
  <c r="G46" i="43"/>
  <c r="G47" i="43"/>
  <c r="G48" i="43"/>
  <c r="G49" i="43"/>
  <c r="G50" i="43"/>
  <c r="G51" i="43"/>
  <c r="G52" i="43"/>
  <c r="G53" i="43"/>
  <c r="H38" i="43"/>
  <c r="H39" i="43"/>
  <c r="H40" i="43"/>
  <c r="H41" i="43"/>
  <c r="H42" i="43"/>
  <c r="H43" i="43"/>
  <c r="H44" i="43"/>
  <c r="H45" i="43"/>
  <c r="H46" i="43"/>
  <c r="H47" i="43"/>
  <c r="H48" i="43"/>
  <c r="H49" i="43"/>
  <c r="H50" i="43"/>
  <c r="H51" i="43"/>
  <c r="H52" i="43"/>
  <c r="H53" i="43"/>
  <c r="I38" i="43"/>
  <c r="I39" i="43"/>
  <c r="I40" i="43"/>
  <c r="I41" i="43"/>
  <c r="I42" i="43"/>
  <c r="I43" i="43"/>
  <c r="I44" i="43"/>
  <c r="I45" i="43"/>
  <c r="I46" i="43"/>
  <c r="I47" i="43"/>
  <c r="I48" i="43"/>
  <c r="I49" i="43"/>
  <c r="I50" i="43"/>
  <c r="I51" i="43"/>
  <c r="I52" i="43"/>
  <c r="I53" i="43"/>
  <c r="J38" i="43"/>
  <c r="J39" i="43"/>
  <c r="J40" i="43"/>
  <c r="J41" i="43"/>
  <c r="J42" i="43"/>
  <c r="J43" i="43"/>
  <c r="J44" i="43"/>
  <c r="J45" i="43"/>
  <c r="J46" i="43"/>
  <c r="J47" i="43"/>
  <c r="J48" i="43"/>
  <c r="J49" i="43"/>
  <c r="J50" i="43"/>
  <c r="J51" i="43"/>
  <c r="J52" i="43"/>
  <c r="J53" i="43"/>
  <c r="K38" i="43"/>
  <c r="K39" i="43"/>
  <c r="K40" i="43"/>
  <c r="K41" i="43"/>
  <c r="K42" i="43"/>
  <c r="K43" i="43"/>
  <c r="K44" i="43"/>
  <c r="K45" i="43"/>
  <c r="K46" i="43"/>
  <c r="K47" i="43"/>
  <c r="K48" i="43"/>
  <c r="K49" i="43"/>
  <c r="K50" i="43"/>
  <c r="K51" i="43"/>
  <c r="K52" i="43"/>
  <c r="K53" i="43"/>
  <c r="L38" i="43"/>
  <c r="L39" i="43"/>
  <c r="L40" i="43"/>
  <c r="L41" i="43"/>
  <c r="L42" i="43"/>
  <c r="L43" i="43"/>
  <c r="L44" i="43"/>
  <c r="L45" i="43"/>
  <c r="L46" i="43"/>
  <c r="L47" i="43"/>
  <c r="L48" i="43"/>
  <c r="L49" i="43"/>
  <c r="L50" i="43"/>
  <c r="L51" i="43"/>
  <c r="L52" i="43"/>
  <c r="L53" i="43"/>
  <c r="M38" i="43"/>
  <c r="M39" i="43"/>
  <c r="M40" i="43"/>
  <c r="M41" i="43"/>
  <c r="M42" i="43"/>
  <c r="M43" i="43"/>
  <c r="M44" i="43"/>
  <c r="M45" i="43"/>
  <c r="M46" i="43"/>
  <c r="M47" i="43"/>
  <c r="M48" i="43"/>
  <c r="M49" i="43"/>
  <c r="M50" i="43"/>
  <c r="M51" i="43"/>
  <c r="M52" i="43"/>
  <c r="M53" i="43"/>
  <c r="N38" i="43"/>
  <c r="N39" i="43"/>
  <c r="N40" i="43"/>
  <c r="N41" i="43"/>
  <c r="N42" i="43"/>
  <c r="N43" i="43"/>
  <c r="N44" i="43"/>
  <c r="N45" i="43"/>
  <c r="N46" i="43"/>
  <c r="N47" i="43"/>
  <c r="N48" i="43"/>
  <c r="N49" i="43"/>
  <c r="N50" i="43"/>
  <c r="N51" i="43"/>
  <c r="N52" i="43"/>
  <c r="N53" i="43"/>
  <c r="O38" i="43"/>
  <c r="O39" i="43"/>
  <c r="O40" i="43"/>
  <c r="O41" i="43"/>
  <c r="O42" i="43"/>
  <c r="O43" i="43"/>
  <c r="O44" i="43"/>
  <c r="O45" i="43"/>
  <c r="O46" i="43"/>
  <c r="O47" i="43"/>
  <c r="O48" i="43"/>
  <c r="O49" i="43"/>
  <c r="O50" i="43"/>
  <c r="O51" i="43"/>
  <c r="O52" i="43"/>
  <c r="O53" i="43"/>
  <c r="P38" i="43"/>
  <c r="P39" i="43"/>
  <c r="P40" i="43"/>
  <c r="P41" i="43"/>
  <c r="P42" i="43"/>
  <c r="P43" i="43"/>
  <c r="P44" i="43"/>
  <c r="P45" i="43"/>
  <c r="P46" i="43"/>
  <c r="P47" i="43"/>
  <c r="P48" i="43"/>
  <c r="P49" i="43"/>
  <c r="P50" i="43"/>
  <c r="P51" i="43"/>
  <c r="P52" i="43"/>
  <c r="P53" i="43"/>
  <c r="Q38" i="43"/>
  <c r="Q39" i="43"/>
  <c r="Q40" i="43"/>
  <c r="Q41" i="43"/>
  <c r="Q42" i="43"/>
  <c r="Q43" i="43"/>
  <c r="Q44" i="43"/>
  <c r="Q45" i="43"/>
  <c r="Q46" i="43"/>
  <c r="Q47" i="43"/>
  <c r="Q48" i="43"/>
  <c r="Q49" i="43"/>
  <c r="Q50" i="43"/>
  <c r="Q51" i="43"/>
  <c r="Q52" i="43"/>
  <c r="Q53" i="43"/>
  <c r="R38" i="43"/>
  <c r="R39" i="43"/>
  <c r="R40" i="43"/>
  <c r="R41" i="43"/>
  <c r="R42" i="43"/>
  <c r="R43" i="43"/>
  <c r="R44" i="43"/>
  <c r="R45" i="43"/>
  <c r="R46" i="43"/>
  <c r="R47" i="43"/>
  <c r="R48" i="43"/>
  <c r="R49" i="43"/>
  <c r="R50" i="43"/>
  <c r="R51" i="43"/>
  <c r="R52" i="43"/>
  <c r="R53" i="43"/>
  <c r="S38" i="43"/>
  <c r="S39" i="43"/>
  <c r="S40" i="43"/>
  <c r="S41" i="43"/>
  <c r="S42" i="43"/>
  <c r="S43" i="43"/>
  <c r="S44" i="43"/>
  <c r="S45" i="43"/>
  <c r="S46" i="43"/>
  <c r="S47" i="43"/>
  <c r="S48" i="43"/>
  <c r="S49" i="43"/>
  <c r="S50" i="43"/>
  <c r="S51" i="43"/>
  <c r="S52" i="43"/>
  <c r="S53" i="43"/>
  <c r="T38" i="43"/>
  <c r="T39" i="43"/>
  <c r="T40" i="43"/>
  <c r="T41" i="43"/>
  <c r="T42" i="43"/>
  <c r="T43" i="43"/>
  <c r="T44" i="43"/>
  <c r="T45" i="43"/>
  <c r="T46" i="43"/>
  <c r="T47" i="43"/>
  <c r="T48" i="43"/>
  <c r="T49" i="43"/>
  <c r="T50" i="43"/>
  <c r="T51" i="43"/>
  <c r="T52" i="43"/>
  <c r="T53" i="43"/>
  <c r="U38" i="43"/>
  <c r="U39" i="43"/>
  <c r="U40" i="43"/>
  <c r="U41" i="43"/>
  <c r="U42" i="43"/>
  <c r="U43" i="43"/>
  <c r="U44" i="43"/>
  <c r="U45" i="43"/>
  <c r="U46" i="43"/>
  <c r="U47" i="43"/>
  <c r="U48" i="43"/>
  <c r="U49" i="43"/>
  <c r="U50" i="43"/>
  <c r="U51" i="43"/>
  <c r="U52" i="43"/>
  <c r="U53" i="43"/>
  <c r="V38" i="43"/>
  <c r="V39" i="43"/>
  <c r="V40" i="43"/>
  <c r="V41" i="43"/>
  <c r="V42" i="43"/>
  <c r="V43" i="43"/>
  <c r="V44" i="43"/>
  <c r="V45" i="43"/>
  <c r="V46" i="43"/>
  <c r="V47" i="43"/>
  <c r="V48" i="43"/>
  <c r="V49" i="43"/>
  <c r="V50" i="43"/>
  <c r="V51" i="43"/>
  <c r="V52" i="43"/>
  <c r="V53" i="43"/>
  <c r="W38" i="43"/>
  <c r="W39" i="43"/>
  <c r="W40" i="43"/>
  <c r="W41" i="43"/>
  <c r="W42" i="43"/>
  <c r="W43" i="43"/>
  <c r="W44" i="43"/>
  <c r="W45" i="43"/>
  <c r="W46" i="43"/>
  <c r="W47" i="43"/>
  <c r="W48" i="43"/>
  <c r="W49" i="43"/>
  <c r="W50" i="43"/>
  <c r="W51" i="43"/>
  <c r="W52" i="43"/>
  <c r="W53" i="43"/>
  <c r="X38" i="43"/>
  <c r="X39" i="43"/>
  <c r="X40" i="43"/>
  <c r="X41" i="43"/>
  <c r="X42" i="43"/>
  <c r="X43" i="43"/>
  <c r="X44" i="43"/>
  <c r="X45" i="43"/>
  <c r="X46" i="43"/>
  <c r="X47" i="43"/>
  <c r="X48" i="43"/>
  <c r="X49" i="43"/>
  <c r="X50" i="43"/>
  <c r="X51" i="43"/>
  <c r="X52" i="43"/>
  <c r="X53" i="43"/>
  <c r="BH4" i="30"/>
  <c r="AH4" i="30"/>
  <c r="BH5" i="30"/>
  <c r="AH5" i="30"/>
  <c r="BH6" i="30"/>
  <c r="AH6" i="30"/>
  <c r="BH7" i="30"/>
  <c r="AH7" i="30"/>
  <c r="BH8" i="30"/>
  <c r="AH8" i="30"/>
  <c r="BH9" i="30"/>
  <c r="AH9" i="30"/>
  <c r="BH10" i="30"/>
  <c r="AH10" i="30"/>
  <c r="BH11" i="30"/>
  <c r="AH11" i="30"/>
  <c r="BH12" i="30"/>
  <c r="AH12" i="30"/>
  <c r="BH13" i="30"/>
  <c r="AH13" i="30"/>
  <c r="BH14" i="30"/>
  <c r="AH14" i="30"/>
  <c r="BH15" i="30"/>
  <c r="AH15" i="30"/>
  <c r="BH16" i="30"/>
  <c r="AH16" i="30"/>
  <c r="BH17" i="30"/>
  <c r="AH17" i="30"/>
  <c r="BH18" i="30"/>
  <c r="AH18" i="30"/>
  <c r="BH19" i="30"/>
  <c r="AH19" i="30"/>
  <c r="BH20" i="30"/>
  <c r="AH20" i="30"/>
  <c r="BH21" i="30"/>
  <c r="AH21" i="30"/>
  <c r="BH22" i="30"/>
  <c r="AH22" i="30"/>
  <c r="BH23" i="30"/>
  <c r="AH23" i="30"/>
  <c r="BH24" i="30"/>
  <c r="AH24" i="30"/>
  <c r="BH25" i="30"/>
  <c r="AH25" i="30"/>
  <c r="BH26" i="30"/>
  <c r="AH26" i="30"/>
  <c r="BH27" i="30"/>
  <c r="AH27" i="30"/>
  <c r="BH28" i="30"/>
  <c r="AH28" i="30"/>
  <c r="BH29" i="30"/>
  <c r="AH29" i="30"/>
  <c r="BH30" i="30"/>
  <c r="AH30" i="30"/>
  <c r="BH31" i="30"/>
  <c r="AH31" i="30"/>
  <c r="BH32" i="30"/>
  <c r="AH32" i="30"/>
  <c r="BH33" i="30"/>
  <c r="AH33" i="30"/>
  <c r="BH34" i="30"/>
  <c r="AH34" i="30"/>
  <c r="BH35" i="30"/>
  <c r="AH35" i="30"/>
  <c r="BH36" i="30"/>
  <c r="AH36" i="30"/>
  <c r="BH37" i="30"/>
  <c r="AH37" i="30"/>
  <c r="BH38" i="30"/>
  <c r="AH38" i="30"/>
  <c r="BH39" i="30"/>
  <c r="AH39" i="30"/>
  <c r="BH40" i="30"/>
  <c r="AH40" i="30"/>
  <c r="BH41" i="30"/>
  <c r="AH41" i="30"/>
  <c r="BH42" i="30"/>
  <c r="AH42" i="30"/>
  <c r="BH43" i="30"/>
  <c r="AH43" i="30"/>
  <c r="BH44" i="30"/>
  <c r="AH44" i="30"/>
  <c r="BH45" i="30"/>
  <c r="AH45" i="30"/>
  <c r="BH46" i="30"/>
  <c r="AH46" i="30"/>
  <c r="BH47" i="30"/>
  <c r="AH47" i="30"/>
  <c r="BH48" i="30"/>
  <c r="AH48" i="30"/>
  <c r="BH49" i="30"/>
  <c r="AH49" i="30"/>
  <c r="BH50" i="30"/>
  <c r="AH50" i="30"/>
  <c r="BH51" i="30"/>
  <c r="AH51" i="30"/>
  <c r="BH52" i="30"/>
  <c r="AH52" i="30"/>
  <c r="BH3" i="30"/>
  <c r="AH3" i="30"/>
  <c r="S3" i="30"/>
  <c r="S4" i="30"/>
  <c r="S5" i="30"/>
  <c r="S6" i="30"/>
  <c r="S7" i="30"/>
  <c r="S8" i="30"/>
  <c r="S9" i="30"/>
  <c r="S10" i="30"/>
  <c r="S11" i="30"/>
  <c r="S12" i="30"/>
  <c r="S13" i="30"/>
  <c r="S14" i="30"/>
  <c r="S15" i="30"/>
  <c r="S16" i="30"/>
  <c r="S17" i="30"/>
  <c r="S18" i="30"/>
  <c r="S19" i="30"/>
  <c r="S20" i="30"/>
  <c r="S21" i="30"/>
  <c r="S22" i="30"/>
  <c r="S23"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B2" i="43"/>
  <c r="R52" i="30"/>
  <c r="B2" i="79"/>
  <c r="R51" i="30"/>
  <c r="B2" i="78"/>
  <c r="R50" i="30"/>
  <c r="B2" i="77"/>
  <c r="R49" i="30"/>
  <c r="B2" i="76"/>
  <c r="R48" i="30"/>
  <c r="B2" i="75"/>
  <c r="R47" i="30"/>
  <c r="B2" i="74"/>
  <c r="R46" i="30"/>
  <c r="B2" i="73"/>
  <c r="R45" i="30"/>
  <c r="B2" i="72"/>
  <c r="R44" i="30"/>
  <c r="B2" i="71"/>
  <c r="R43" i="30"/>
  <c r="B2" i="42"/>
  <c r="R42" i="30"/>
  <c r="B2" i="70"/>
  <c r="R41" i="30"/>
  <c r="B2" i="69"/>
  <c r="R40" i="30"/>
  <c r="B2" i="68"/>
  <c r="R39" i="30"/>
  <c r="B2" i="67"/>
  <c r="R38" i="30"/>
  <c r="B2" i="66"/>
  <c r="R37" i="30"/>
  <c r="B2" i="65"/>
  <c r="R36" i="30"/>
  <c r="B2" i="64"/>
  <c r="R35" i="30"/>
  <c r="B2" i="63"/>
  <c r="R34" i="30"/>
  <c r="B2" i="62"/>
  <c r="R33" i="30"/>
  <c r="B2" i="41"/>
  <c r="R32" i="30"/>
  <c r="B2" i="61"/>
  <c r="R31" i="30"/>
  <c r="B2" i="60"/>
  <c r="R30" i="30"/>
  <c r="B2" i="59"/>
  <c r="R29" i="30"/>
  <c r="B2" i="58"/>
  <c r="R28" i="30"/>
  <c r="B2" i="57"/>
  <c r="R27" i="30"/>
  <c r="B2" i="56"/>
  <c r="R26" i="30"/>
  <c r="B2" i="55"/>
  <c r="R25" i="30"/>
  <c r="B2" i="54"/>
  <c r="R24" i="30"/>
  <c r="B2" i="53"/>
  <c r="R23" i="30"/>
  <c r="B2" i="40"/>
  <c r="R22" i="30"/>
  <c r="B2" i="52"/>
  <c r="R21" i="30"/>
  <c r="B2" i="51"/>
  <c r="R20" i="30"/>
  <c r="B2" i="50"/>
  <c r="R19" i="30"/>
  <c r="B2" i="49"/>
  <c r="R18" i="30"/>
  <c r="B2" i="48"/>
  <c r="R17" i="30"/>
  <c r="B2" i="47"/>
  <c r="R16" i="30"/>
  <c r="B2" i="46"/>
  <c r="R15" i="30"/>
  <c r="B2" i="45"/>
  <c r="R14" i="30"/>
  <c r="B2" i="44"/>
  <c r="R13" i="30"/>
  <c r="B2" i="39"/>
  <c r="R12" i="30"/>
  <c r="B2" i="38"/>
  <c r="R11" i="30"/>
  <c r="B2" i="37"/>
  <c r="R10" i="30"/>
  <c r="B2" i="36"/>
  <c r="R9" i="30"/>
  <c r="B2" i="35"/>
  <c r="R8" i="30"/>
  <c r="B2" i="34"/>
  <c r="R7" i="30"/>
  <c r="B2" i="33"/>
  <c r="R6" i="30"/>
  <c r="B2" i="32"/>
  <c r="R5" i="30"/>
  <c r="B2" i="31"/>
  <c r="R4" i="30"/>
  <c r="B2" i="19"/>
  <c r="R3" i="30"/>
  <c r="Y59" i="19"/>
  <c r="BG3" i="30"/>
  <c r="Y59" i="31"/>
  <c r="BG4" i="30"/>
  <c r="Y59" i="32"/>
  <c r="BG5" i="30"/>
  <c r="Y59" i="33"/>
  <c r="BG6" i="30"/>
  <c r="Y59" i="34"/>
  <c r="BG7" i="30"/>
  <c r="Y59" i="35"/>
  <c r="BG8" i="30"/>
  <c r="Y59" i="36"/>
  <c r="BG9" i="30"/>
  <c r="Y59" i="37"/>
  <c r="BG10" i="30"/>
  <c r="Y59" i="38"/>
  <c r="BG11" i="30"/>
  <c r="Y59" i="39"/>
  <c r="BG12" i="30"/>
  <c r="Y59" i="44"/>
  <c r="BG13" i="30"/>
  <c r="Y59" i="45"/>
  <c r="BG14" i="30"/>
  <c r="Y59" i="46"/>
  <c r="BG15" i="30"/>
  <c r="Y59" i="47"/>
  <c r="BG16" i="30"/>
  <c r="Y59" i="48"/>
  <c r="BG17" i="30"/>
  <c r="Y59" i="49"/>
  <c r="BG18" i="30"/>
  <c r="Y59" i="50"/>
  <c r="BG19" i="30"/>
  <c r="Y59" i="51"/>
  <c r="BG20" i="30"/>
  <c r="Y59" i="52"/>
  <c r="BG21" i="30"/>
  <c r="Y59" i="40"/>
  <c r="BG22" i="30"/>
  <c r="Y59" i="53"/>
  <c r="BG23" i="30"/>
  <c r="Y59" i="54"/>
  <c r="BG24" i="30"/>
  <c r="Y59" i="55"/>
  <c r="BG25" i="30"/>
  <c r="Y59" i="56"/>
  <c r="BG26" i="30"/>
  <c r="Y59" i="57"/>
  <c r="BG27" i="30"/>
  <c r="Y59" i="58"/>
  <c r="BG28" i="30"/>
  <c r="Y59" i="59"/>
  <c r="BG29" i="30"/>
  <c r="Y59" i="60"/>
  <c r="BG30" i="30"/>
  <c r="Y59" i="61"/>
  <c r="BG31" i="30"/>
  <c r="Y59" i="41"/>
  <c r="BG32" i="30"/>
  <c r="Y59" i="62"/>
  <c r="BG33" i="30"/>
  <c r="Y59" i="63"/>
  <c r="BG34" i="30"/>
  <c r="Y59" i="64"/>
  <c r="BG35" i="30"/>
  <c r="Y59" i="65"/>
  <c r="BG36" i="30"/>
  <c r="Y59" i="66"/>
  <c r="BG37" i="30"/>
  <c r="Y59" i="67"/>
  <c r="BG38" i="30"/>
  <c r="Y59" i="68"/>
  <c r="BG39" i="30"/>
  <c r="Y59" i="69"/>
  <c r="BG40" i="30"/>
  <c r="Y59" i="70"/>
  <c r="BG41" i="30"/>
  <c r="Y59" i="42"/>
  <c r="BG42" i="30"/>
  <c r="Y59" i="71"/>
  <c r="BG43" i="30"/>
  <c r="Y59" i="72"/>
  <c r="BG44" i="30"/>
  <c r="Y59" i="73"/>
  <c r="BG45" i="30"/>
  <c r="Y59" i="74"/>
  <c r="BG46" i="30"/>
  <c r="Y59" i="75"/>
  <c r="BG47" i="30"/>
  <c r="Y59" i="76"/>
  <c r="BG48" i="30"/>
  <c r="Y59" i="77"/>
  <c r="BG49" i="30"/>
  <c r="Y59" i="78"/>
  <c r="BG50" i="30"/>
  <c r="Y59" i="79"/>
  <c r="BG51" i="30"/>
  <c r="Y59" i="43"/>
  <c r="BG52" i="30"/>
  <c r="F33" i="79"/>
  <c r="D33" i="79"/>
  <c r="F32" i="79"/>
  <c r="D32" i="79"/>
  <c r="F31" i="79"/>
  <c r="D31" i="79"/>
  <c r="F30" i="79"/>
  <c r="D30" i="79"/>
  <c r="F29" i="79"/>
  <c r="D29" i="79"/>
  <c r="F28" i="79"/>
  <c r="D28" i="79"/>
  <c r="F27" i="79"/>
  <c r="D27" i="79"/>
  <c r="F26" i="79"/>
  <c r="D26" i="79"/>
  <c r="F25" i="79"/>
  <c r="D25" i="79"/>
  <c r="F24" i="79"/>
  <c r="D24" i="79"/>
  <c r="F23" i="79"/>
  <c r="D23" i="79"/>
  <c r="F22" i="79"/>
  <c r="D22" i="79"/>
  <c r="F21" i="79"/>
  <c r="D21" i="79"/>
  <c r="F20" i="79"/>
  <c r="D20" i="79"/>
  <c r="F19" i="79"/>
  <c r="D19" i="79"/>
  <c r="F18" i="79"/>
  <c r="D18" i="79"/>
  <c r="F33" i="78"/>
  <c r="D33" i="78"/>
  <c r="F32" i="78"/>
  <c r="D32" i="78"/>
  <c r="F31" i="78"/>
  <c r="D31" i="78"/>
  <c r="F30" i="78"/>
  <c r="D30" i="78"/>
  <c r="F29" i="78"/>
  <c r="D29" i="78"/>
  <c r="F28" i="78"/>
  <c r="D28" i="78"/>
  <c r="F27" i="78"/>
  <c r="D27" i="78"/>
  <c r="F26" i="78"/>
  <c r="D26" i="78"/>
  <c r="F25" i="78"/>
  <c r="D25" i="78"/>
  <c r="F24" i="78"/>
  <c r="D24" i="78"/>
  <c r="F23" i="78"/>
  <c r="D23" i="78"/>
  <c r="F22" i="78"/>
  <c r="D22" i="78"/>
  <c r="F21" i="78"/>
  <c r="D21" i="78"/>
  <c r="F20" i="78"/>
  <c r="D20" i="78"/>
  <c r="F19" i="78"/>
  <c r="D19" i="78"/>
  <c r="F18" i="78"/>
  <c r="D18" i="78"/>
  <c r="F33" i="77"/>
  <c r="D33" i="77"/>
  <c r="F32" i="77"/>
  <c r="D32" i="77"/>
  <c r="F31" i="77"/>
  <c r="D31" i="77"/>
  <c r="F30" i="77"/>
  <c r="D30" i="77"/>
  <c r="F29" i="77"/>
  <c r="D29" i="77"/>
  <c r="F28" i="77"/>
  <c r="D28" i="77"/>
  <c r="F27" i="77"/>
  <c r="D27" i="77"/>
  <c r="F26" i="77"/>
  <c r="D26" i="77"/>
  <c r="F25" i="77"/>
  <c r="D25" i="77"/>
  <c r="F24" i="77"/>
  <c r="D24" i="77"/>
  <c r="F23" i="77"/>
  <c r="D23" i="77"/>
  <c r="F22" i="77"/>
  <c r="D22" i="77"/>
  <c r="F21" i="77"/>
  <c r="D21" i="77"/>
  <c r="F20" i="77"/>
  <c r="D20" i="77"/>
  <c r="F19" i="77"/>
  <c r="D19" i="77"/>
  <c r="F18" i="77"/>
  <c r="D18" i="77"/>
  <c r="F33" i="76"/>
  <c r="D33" i="76"/>
  <c r="F32" i="76"/>
  <c r="D32" i="76"/>
  <c r="F31" i="76"/>
  <c r="D31" i="76"/>
  <c r="F30" i="76"/>
  <c r="D30" i="76"/>
  <c r="F29" i="76"/>
  <c r="D29" i="76"/>
  <c r="F28" i="76"/>
  <c r="D28" i="76"/>
  <c r="F27" i="76"/>
  <c r="D27" i="76"/>
  <c r="F26" i="76"/>
  <c r="D26" i="76"/>
  <c r="F25" i="76"/>
  <c r="D25" i="76"/>
  <c r="F24" i="76"/>
  <c r="D24" i="76"/>
  <c r="F23" i="76"/>
  <c r="D23" i="76"/>
  <c r="F22" i="76"/>
  <c r="D22" i="76"/>
  <c r="F21" i="76"/>
  <c r="D21" i="76"/>
  <c r="F20" i="76"/>
  <c r="D20" i="76"/>
  <c r="F19" i="76"/>
  <c r="D19" i="76"/>
  <c r="F18" i="76"/>
  <c r="D18" i="76"/>
  <c r="F33" i="75"/>
  <c r="D33" i="75"/>
  <c r="F32" i="75"/>
  <c r="D32" i="75"/>
  <c r="F31" i="75"/>
  <c r="D31" i="75"/>
  <c r="F30" i="75"/>
  <c r="D30" i="75"/>
  <c r="F29" i="75"/>
  <c r="D29" i="75"/>
  <c r="F28" i="75"/>
  <c r="D28" i="75"/>
  <c r="F27" i="75"/>
  <c r="D27" i="75"/>
  <c r="F26" i="75"/>
  <c r="D26" i="75"/>
  <c r="F25" i="75"/>
  <c r="D25" i="75"/>
  <c r="F24" i="75"/>
  <c r="D24" i="75"/>
  <c r="F23" i="75"/>
  <c r="D23" i="75"/>
  <c r="F22" i="75"/>
  <c r="D22" i="75"/>
  <c r="F21" i="75"/>
  <c r="D21" i="75"/>
  <c r="F20" i="75"/>
  <c r="D20" i="75"/>
  <c r="F19" i="75"/>
  <c r="D19" i="75"/>
  <c r="F18" i="75"/>
  <c r="D18" i="75"/>
  <c r="F33" i="74"/>
  <c r="D33" i="74"/>
  <c r="F32" i="74"/>
  <c r="D32" i="74"/>
  <c r="F31" i="74"/>
  <c r="D31" i="74"/>
  <c r="F30" i="74"/>
  <c r="D30" i="74"/>
  <c r="F29" i="74"/>
  <c r="D29" i="74"/>
  <c r="F28" i="74"/>
  <c r="D28" i="74"/>
  <c r="F27" i="74"/>
  <c r="D27" i="74"/>
  <c r="F26" i="74"/>
  <c r="D26" i="74"/>
  <c r="F25" i="74"/>
  <c r="D25" i="74"/>
  <c r="F24" i="74"/>
  <c r="D24" i="74"/>
  <c r="F23" i="74"/>
  <c r="D23" i="74"/>
  <c r="F22" i="74"/>
  <c r="D22" i="74"/>
  <c r="F21" i="74"/>
  <c r="D21" i="74"/>
  <c r="F20" i="74"/>
  <c r="D20" i="74"/>
  <c r="F19" i="74"/>
  <c r="D19" i="74"/>
  <c r="F18" i="74"/>
  <c r="D18" i="74"/>
  <c r="F33" i="73"/>
  <c r="D33" i="73"/>
  <c r="F32" i="73"/>
  <c r="D32" i="73"/>
  <c r="F31" i="73"/>
  <c r="D31" i="73"/>
  <c r="F30" i="73"/>
  <c r="D30" i="73"/>
  <c r="F29" i="73"/>
  <c r="D29" i="73"/>
  <c r="F28" i="73"/>
  <c r="D28" i="73"/>
  <c r="F27" i="73"/>
  <c r="D27" i="73"/>
  <c r="F26" i="73"/>
  <c r="D26" i="73"/>
  <c r="F25" i="73"/>
  <c r="D25" i="73"/>
  <c r="F24" i="73"/>
  <c r="D24" i="73"/>
  <c r="F23" i="73"/>
  <c r="D23" i="73"/>
  <c r="F22" i="73"/>
  <c r="D22" i="73"/>
  <c r="F21" i="73"/>
  <c r="D21" i="73"/>
  <c r="F20" i="73"/>
  <c r="D20" i="73"/>
  <c r="F19" i="73"/>
  <c r="D19" i="73"/>
  <c r="F18" i="73"/>
  <c r="D18" i="73"/>
  <c r="F33" i="72"/>
  <c r="D33" i="72"/>
  <c r="F32" i="72"/>
  <c r="D32" i="72"/>
  <c r="F31" i="72"/>
  <c r="D31" i="72"/>
  <c r="F30" i="72"/>
  <c r="D30" i="72"/>
  <c r="F29" i="72"/>
  <c r="D29" i="72"/>
  <c r="F28" i="72"/>
  <c r="D28" i="72"/>
  <c r="F27" i="72"/>
  <c r="D27" i="72"/>
  <c r="F26" i="72"/>
  <c r="D26" i="72"/>
  <c r="F25" i="72"/>
  <c r="D25" i="72"/>
  <c r="F24" i="72"/>
  <c r="D24" i="72"/>
  <c r="F23" i="72"/>
  <c r="D23" i="72"/>
  <c r="F22" i="72"/>
  <c r="D22" i="72"/>
  <c r="F21" i="72"/>
  <c r="D21" i="72"/>
  <c r="F20" i="72"/>
  <c r="D20" i="72"/>
  <c r="F19" i="72"/>
  <c r="D19" i="72"/>
  <c r="F18" i="72"/>
  <c r="D18" i="72"/>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33" i="70"/>
  <c r="D33" i="70"/>
  <c r="F32" i="70"/>
  <c r="D32" i="70"/>
  <c r="F31" i="70"/>
  <c r="D31" i="70"/>
  <c r="F30" i="70"/>
  <c r="D30" i="70"/>
  <c r="F29" i="70"/>
  <c r="D29" i="70"/>
  <c r="F28" i="70"/>
  <c r="D28" i="70"/>
  <c r="F27" i="70"/>
  <c r="D27" i="70"/>
  <c r="F26" i="70"/>
  <c r="D26" i="70"/>
  <c r="F25" i="70"/>
  <c r="D25" i="70"/>
  <c r="F24" i="70"/>
  <c r="D24" i="70"/>
  <c r="F23" i="70"/>
  <c r="D23" i="70"/>
  <c r="F22" i="70"/>
  <c r="D22" i="70"/>
  <c r="F21" i="70"/>
  <c r="D21" i="70"/>
  <c r="F20" i="70"/>
  <c r="D20" i="70"/>
  <c r="F19" i="70"/>
  <c r="D19" i="70"/>
  <c r="F18" i="70"/>
  <c r="D18" i="70"/>
  <c r="F33" i="69"/>
  <c r="D33" i="69"/>
  <c r="F32" i="69"/>
  <c r="D32" i="69"/>
  <c r="F31" i="69"/>
  <c r="D31" i="69"/>
  <c r="F30" i="69"/>
  <c r="D30" i="69"/>
  <c r="F29" i="69"/>
  <c r="D29" i="69"/>
  <c r="F28" i="69"/>
  <c r="D28" i="69"/>
  <c r="F27" i="69"/>
  <c r="D27" i="69"/>
  <c r="F26" i="69"/>
  <c r="D26" i="69"/>
  <c r="F25" i="69"/>
  <c r="D25" i="69"/>
  <c r="F24" i="69"/>
  <c r="D24" i="69"/>
  <c r="F23" i="69"/>
  <c r="D23" i="69"/>
  <c r="F22" i="69"/>
  <c r="D22" i="69"/>
  <c r="F21" i="69"/>
  <c r="D21" i="69"/>
  <c r="F20" i="69"/>
  <c r="D20" i="69"/>
  <c r="F19" i="69"/>
  <c r="D19" i="69"/>
  <c r="F18" i="69"/>
  <c r="D18" i="69"/>
  <c r="F33" i="68"/>
  <c r="D33" i="68"/>
  <c r="F32" i="68"/>
  <c r="D32" i="68"/>
  <c r="F31" i="68"/>
  <c r="D31" i="68"/>
  <c r="F30" i="68"/>
  <c r="D30" i="68"/>
  <c r="F29" i="68"/>
  <c r="D29" i="68"/>
  <c r="F28" i="68"/>
  <c r="D28" i="68"/>
  <c r="F27" i="68"/>
  <c r="D27" i="68"/>
  <c r="F26" i="68"/>
  <c r="D26" i="68"/>
  <c r="F25" i="68"/>
  <c r="D25" i="68"/>
  <c r="F24" i="68"/>
  <c r="D24" i="68"/>
  <c r="F23" i="68"/>
  <c r="D23" i="68"/>
  <c r="F22" i="68"/>
  <c r="D22" i="68"/>
  <c r="F21" i="68"/>
  <c r="D21" i="68"/>
  <c r="F20" i="68"/>
  <c r="D20" i="68"/>
  <c r="F19" i="68"/>
  <c r="D19" i="68"/>
  <c r="F18" i="68"/>
  <c r="D18" i="68"/>
  <c r="F33" i="67"/>
  <c r="D33" i="67"/>
  <c r="F32" i="67"/>
  <c r="D32" i="67"/>
  <c r="F31" i="67"/>
  <c r="D31" i="67"/>
  <c r="F30" i="67"/>
  <c r="D30" i="67"/>
  <c r="F29" i="67"/>
  <c r="D29" i="67"/>
  <c r="F28" i="67"/>
  <c r="D28" i="67"/>
  <c r="F27" i="67"/>
  <c r="D27" i="67"/>
  <c r="F26" i="67"/>
  <c r="D26" i="67"/>
  <c r="F25" i="67"/>
  <c r="D25" i="67"/>
  <c r="F24" i="67"/>
  <c r="D24" i="67"/>
  <c r="F23" i="67"/>
  <c r="D23" i="67"/>
  <c r="D22" i="67"/>
  <c r="F21" i="67"/>
  <c r="D21" i="67"/>
  <c r="F20" i="67"/>
  <c r="D20" i="67"/>
  <c r="F19" i="67"/>
  <c r="D19" i="67"/>
  <c r="F18" i="67"/>
  <c r="D18" i="67"/>
  <c r="F33" i="66"/>
  <c r="D33" i="66"/>
  <c r="F32" i="66"/>
  <c r="D32" i="66"/>
  <c r="F31" i="66"/>
  <c r="D31" i="66"/>
  <c r="F30" i="66"/>
  <c r="D30" i="66"/>
  <c r="F29" i="66"/>
  <c r="D29" i="66"/>
  <c r="F28" i="66"/>
  <c r="D28" i="66"/>
  <c r="F27" i="66"/>
  <c r="D27" i="66"/>
  <c r="F26" i="66"/>
  <c r="D26" i="66"/>
  <c r="F25" i="66"/>
  <c r="D25" i="66"/>
  <c r="F24" i="66"/>
  <c r="D24" i="66"/>
  <c r="F23" i="66"/>
  <c r="D23" i="66"/>
  <c r="D22" i="66"/>
  <c r="F21" i="66"/>
  <c r="D21" i="66"/>
  <c r="F20" i="66"/>
  <c r="D20" i="66"/>
  <c r="F19" i="66"/>
  <c r="D19" i="66"/>
  <c r="F18" i="66"/>
  <c r="D18" i="66"/>
  <c r="F33" i="65"/>
  <c r="D33" i="65"/>
  <c r="F32" i="65"/>
  <c r="D32" i="65"/>
  <c r="F31" i="65"/>
  <c r="D31" i="65"/>
  <c r="F30" i="65"/>
  <c r="D30" i="65"/>
  <c r="F29" i="65"/>
  <c r="D29" i="65"/>
  <c r="F28" i="65"/>
  <c r="D28" i="65"/>
  <c r="F27" i="65"/>
  <c r="D27" i="65"/>
  <c r="F26" i="65"/>
  <c r="D26" i="65"/>
  <c r="F25" i="65"/>
  <c r="D25" i="65"/>
  <c r="F24" i="65"/>
  <c r="D24" i="65"/>
  <c r="F23" i="65"/>
  <c r="D23" i="65"/>
  <c r="F22" i="65"/>
  <c r="D22" i="65"/>
  <c r="F21" i="65"/>
  <c r="D21" i="65"/>
  <c r="F20" i="65"/>
  <c r="D20" i="65"/>
  <c r="F19" i="65"/>
  <c r="D19" i="65"/>
  <c r="F18" i="65"/>
  <c r="D18" i="65"/>
  <c r="F33" i="64"/>
  <c r="D33" i="64"/>
  <c r="F32" i="64"/>
  <c r="D32" i="64"/>
  <c r="F31" i="64"/>
  <c r="D31" i="64"/>
  <c r="F30" i="64"/>
  <c r="D30" i="64"/>
  <c r="F29" i="64"/>
  <c r="D29" i="64"/>
  <c r="F28" i="64"/>
  <c r="D28" i="64"/>
  <c r="F27" i="64"/>
  <c r="D27" i="64"/>
  <c r="F26" i="64"/>
  <c r="D26" i="64"/>
  <c r="F25" i="64"/>
  <c r="D25" i="64"/>
  <c r="F24" i="64"/>
  <c r="D24" i="64"/>
  <c r="F23" i="64"/>
  <c r="D23" i="64"/>
  <c r="F22" i="64"/>
  <c r="D22" i="64"/>
  <c r="F21" i="64"/>
  <c r="D21" i="64"/>
  <c r="F20" i="64"/>
  <c r="D20" i="64"/>
  <c r="F19" i="64"/>
  <c r="D19" i="64"/>
  <c r="F18" i="64"/>
  <c r="D18" i="64"/>
  <c r="F33" i="63"/>
  <c r="D33" i="63"/>
  <c r="F32" i="63"/>
  <c r="D32" i="63"/>
  <c r="F31" i="63"/>
  <c r="D31" i="63"/>
  <c r="F30" i="63"/>
  <c r="D30" i="63"/>
  <c r="F29" i="63"/>
  <c r="D29" i="63"/>
  <c r="F28" i="63"/>
  <c r="D28" i="63"/>
  <c r="F27" i="63"/>
  <c r="D27" i="63"/>
  <c r="F26" i="63"/>
  <c r="D26" i="63"/>
  <c r="F25" i="63"/>
  <c r="D25" i="63"/>
  <c r="F24" i="63"/>
  <c r="D24" i="63"/>
  <c r="F23" i="63"/>
  <c r="D23" i="63"/>
  <c r="D22" i="63"/>
  <c r="F21" i="63"/>
  <c r="D21" i="63"/>
  <c r="F20" i="63"/>
  <c r="D20" i="63"/>
  <c r="F19" i="63"/>
  <c r="D19" i="63"/>
  <c r="F18" i="63"/>
  <c r="D18" i="63"/>
  <c r="F33" i="62"/>
  <c r="D33" i="62"/>
  <c r="F32" i="62"/>
  <c r="D32" i="62"/>
  <c r="F31" i="62"/>
  <c r="D31" i="62"/>
  <c r="F30" i="62"/>
  <c r="D30" i="62"/>
  <c r="F29" i="62"/>
  <c r="D29" i="62"/>
  <c r="F28" i="62"/>
  <c r="D28" i="62"/>
  <c r="F27" i="62"/>
  <c r="D27" i="62"/>
  <c r="F26" i="62"/>
  <c r="D26" i="62"/>
  <c r="F25" i="62"/>
  <c r="D25" i="62"/>
  <c r="F24" i="62"/>
  <c r="D24" i="62"/>
  <c r="F23" i="62"/>
  <c r="D23" i="62"/>
  <c r="F22" i="62"/>
  <c r="D22" i="62"/>
  <c r="F21" i="62"/>
  <c r="D21" i="62"/>
  <c r="F20" i="62"/>
  <c r="D20" i="62"/>
  <c r="F19" i="62"/>
  <c r="D19" i="62"/>
  <c r="F18" i="62"/>
  <c r="D18" i="62"/>
  <c r="F33" i="61"/>
  <c r="D33" i="61"/>
  <c r="F32" i="61"/>
  <c r="D32" i="61"/>
  <c r="F31" i="61"/>
  <c r="D31" i="61"/>
  <c r="F30" i="61"/>
  <c r="D30" i="61"/>
  <c r="F29" i="61"/>
  <c r="D29" i="61"/>
  <c r="F28" i="61"/>
  <c r="D28" i="61"/>
  <c r="F27" i="61"/>
  <c r="D27" i="61"/>
  <c r="F26" i="61"/>
  <c r="D26" i="61"/>
  <c r="F25" i="61"/>
  <c r="D25" i="61"/>
  <c r="D24" i="61"/>
  <c r="D23" i="61"/>
  <c r="D22" i="61"/>
  <c r="D21" i="61"/>
  <c r="D20" i="61"/>
  <c r="D19" i="61"/>
  <c r="D18" i="61"/>
  <c r="F33" i="60"/>
  <c r="D33" i="60"/>
  <c r="F32" i="60"/>
  <c r="D32" i="60"/>
  <c r="F31" i="60"/>
  <c r="D31" i="60"/>
  <c r="F30" i="60"/>
  <c r="D30" i="60"/>
  <c r="F29" i="60"/>
  <c r="D29" i="60"/>
  <c r="F28" i="60"/>
  <c r="D28" i="60"/>
  <c r="F27" i="60"/>
  <c r="D27" i="60"/>
  <c r="F26" i="60"/>
  <c r="D26" i="60"/>
  <c r="F25" i="60"/>
  <c r="D25" i="60"/>
  <c r="F24" i="60"/>
  <c r="D24" i="60"/>
  <c r="F23" i="60"/>
  <c r="D23" i="60"/>
  <c r="F22" i="60"/>
  <c r="D22" i="60"/>
  <c r="F21" i="60"/>
  <c r="D21" i="60"/>
  <c r="F20" i="60"/>
  <c r="D20" i="60"/>
  <c r="F19" i="60"/>
  <c r="D19" i="60"/>
  <c r="F18" i="60"/>
  <c r="D18" i="60"/>
  <c r="F33" i="59"/>
  <c r="D33" i="59"/>
  <c r="F32" i="59"/>
  <c r="D32" i="59"/>
  <c r="F31" i="59"/>
  <c r="D31" i="59"/>
  <c r="F30" i="59"/>
  <c r="D30" i="59"/>
  <c r="F29" i="59"/>
  <c r="D29" i="59"/>
  <c r="F28" i="59"/>
  <c r="D28" i="59"/>
  <c r="F27" i="59"/>
  <c r="D27" i="59"/>
  <c r="F26" i="59"/>
  <c r="D26" i="59"/>
  <c r="F25" i="59"/>
  <c r="D25" i="59"/>
  <c r="F24" i="59"/>
  <c r="D24" i="59"/>
  <c r="G23" i="59"/>
  <c r="F23" i="59"/>
  <c r="D23" i="59"/>
  <c r="F22" i="59"/>
  <c r="D22" i="59"/>
  <c r="F21" i="59"/>
  <c r="D21" i="59"/>
  <c r="F20" i="59"/>
  <c r="D20" i="59"/>
  <c r="F19" i="59"/>
  <c r="D19" i="59"/>
  <c r="F18" i="59"/>
  <c r="D18" i="59"/>
  <c r="F33" i="58"/>
  <c r="D33" i="58"/>
  <c r="F32" i="58"/>
  <c r="D32" i="58"/>
  <c r="F31" i="58"/>
  <c r="D31" i="58"/>
  <c r="F30" i="58"/>
  <c r="D30" i="58"/>
  <c r="F29" i="58"/>
  <c r="D29" i="58"/>
  <c r="F28" i="58"/>
  <c r="D28" i="58"/>
  <c r="F27" i="58"/>
  <c r="D27" i="58"/>
  <c r="F26" i="58"/>
  <c r="D26" i="58"/>
  <c r="F25" i="58"/>
  <c r="D25" i="58"/>
  <c r="F24" i="58"/>
  <c r="D24" i="58"/>
  <c r="F23" i="58"/>
  <c r="D23" i="58"/>
  <c r="F22" i="58"/>
  <c r="D22" i="58"/>
  <c r="F21" i="58"/>
  <c r="D21" i="58"/>
  <c r="F20" i="58"/>
  <c r="D20" i="58"/>
  <c r="F19" i="58"/>
  <c r="D19" i="58"/>
  <c r="F18" i="58"/>
  <c r="D18" i="58"/>
  <c r="F33" i="57"/>
  <c r="D33" i="57"/>
  <c r="F32" i="57"/>
  <c r="D32" i="57"/>
  <c r="F31" i="57"/>
  <c r="D31" i="57"/>
  <c r="F30" i="57"/>
  <c r="D30" i="57"/>
  <c r="F29" i="57"/>
  <c r="D29" i="57"/>
  <c r="F28" i="57"/>
  <c r="D28" i="57"/>
  <c r="F27" i="57"/>
  <c r="D27" i="57"/>
  <c r="F26" i="57"/>
  <c r="D26" i="57"/>
  <c r="F25" i="57"/>
  <c r="D25" i="57"/>
  <c r="F24" i="57"/>
  <c r="D24" i="57"/>
  <c r="F23" i="57"/>
  <c r="D23" i="57"/>
  <c r="F22" i="57"/>
  <c r="D22" i="57"/>
  <c r="F21" i="57"/>
  <c r="D21" i="57"/>
  <c r="F20" i="57"/>
  <c r="D20" i="57"/>
  <c r="F19" i="57"/>
  <c r="D19" i="57"/>
  <c r="F18" i="57"/>
  <c r="D18" i="57"/>
  <c r="F33" i="56"/>
  <c r="D33" i="56"/>
  <c r="F32" i="56"/>
  <c r="D32" i="56"/>
  <c r="F31" i="56"/>
  <c r="D31" i="56"/>
  <c r="F30" i="56"/>
  <c r="D30" i="56"/>
  <c r="F29" i="56"/>
  <c r="D29" i="56"/>
  <c r="F28" i="56"/>
  <c r="D28" i="56"/>
  <c r="F27" i="56"/>
  <c r="D27" i="56"/>
  <c r="F26" i="56"/>
  <c r="D26" i="56"/>
  <c r="F25" i="56"/>
  <c r="D25" i="56"/>
  <c r="F24" i="56"/>
  <c r="D24" i="56"/>
  <c r="F23" i="56"/>
  <c r="D23" i="56"/>
  <c r="F22" i="56"/>
  <c r="D22" i="56"/>
  <c r="F21" i="56"/>
  <c r="D21" i="56"/>
  <c r="F20" i="56"/>
  <c r="D20" i="56"/>
  <c r="F19" i="56"/>
  <c r="D19" i="56"/>
  <c r="F18" i="56"/>
  <c r="D18" i="56"/>
  <c r="F33" i="55"/>
  <c r="D33" i="55"/>
  <c r="F32" i="55"/>
  <c r="D32" i="55"/>
  <c r="F31" i="55"/>
  <c r="D31" i="55"/>
  <c r="F30" i="55"/>
  <c r="D30" i="55"/>
  <c r="F29" i="55"/>
  <c r="D29" i="55"/>
  <c r="F28" i="55"/>
  <c r="D28" i="55"/>
  <c r="F27" i="55"/>
  <c r="D27" i="55"/>
  <c r="F26" i="55"/>
  <c r="D26" i="55"/>
  <c r="F25" i="55"/>
  <c r="D25" i="55"/>
  <c r="F24" i="55"/>
  <c r="D24" i="55"/>
  <c r="F23" i="55"/>
  <c r="D23" i="55"/>
  <c r="F22" i="55"/>
  <c r="D22" i="55"/>
  <c r="F21" i="55"/>
  <c r="D21" i="55"/>
  <c r="F20" i="55"/>
  <c r="D20" i="55"/>
  <c r="F19" i="55"/>
  <c r="D19" i="55"/>
  <c r="F18" i="55"/>
  <c r="D18" i="55"/>
  <c r="F33" i="54"/>
  <c r="D33" i="54"/>
  <c r="F32" i="54"/>
  <c r="D32" i="54"/>
  <c r="F31" i="54"/>
  <c r="D31" i="54"/>
  <c r="F30" i="54"/>
  <c r="D30" i="54"/>
  <c r="F29" i="54"/>
  <c r="D29" i="54"/>
  <c r="F28" i="54"/>
  <c r="D28" i="54"/>
  <c r="F27" i="54"/>
  <c r="D27" i="54"/>
  <c r="F26" i="54"/>
  <c r="D26" i="54"/>
  <c r="F25" i="54"/>
  <c r="D25" i="54"/>
  <c r="F24" i="54"/>
  <c r="D24" i="54"/>
  <c r="F23" i="54"/>
  <c r="D23" i="54"/>
  <c r="F22" i="54"/>
  <c r="D22" i="54"/>
  <c r="F21" i="54"/>
  <c r="D21" i="54"/>
  <c r="F20" i="54"/>
  <c r="D20" i="54"/>
  <c r="F19" i="54"/>
  <c r="D19" i="54"/>
  <c r="F18" i="54"/>
  <c r="D18" i="54"/>
  <c r="F33" i="53"/>
  <c r="D33" i="53"/>
  <c r="F32" i="53"/>
  <c r="D32" i="53"/>
  <c r="F31" i="53"/>
  <c r="D31" i="53"/>
  <c r="F30" i="53"/>
  <c r="D30" i="53"/>
  <c r="F29" i="53"/>
  <c r="D29" i="53"/>
  <c r="F28" i="53"/>
  <c r="D28" i="53"/>
  <c r="F27" i="53"/>
  <c r="D27" i="53"/>
  <c r="F26" i="53"/>
  <c r="D26" i="53"/>
  <c r="F25" i="53"/>
  <c r="D25" i="53"/>
  <c r="F24" i="53"/>
  <c r="D24" i="53"/>
  <c r="F23" i="53"/>
  <c r="D23" i="53"/>
  <c r="F22" i="53"/>
  <c r="D22" i="53"/>
  <c r="F21" i="53"/>
  <c r="D21" i="53"/>
  <c r="F20" i="53"/>
  <c r="D20" i="53"/>
  <c r="F19" i="53"/>
  <c r="D19" i="53"/>
  <c r="F18" i="53"/>
  <c r="D18" i="53"/>
  <c r="F33" i="52"/>
  <c r="D33" i="52"/>
  <c r="F32" i="52"/>
  <c r="D32" i="52"/>
  <c r="F31" i="52"/>
  <c r="D31" i="52"/>
  <c r="F30" i="52"/>
  <c r="D30" i="52"/>
  <c r="F29" i="52"/>
  <c r="D29" i="52"/>
  <c r="F28" i="52"/>
  <c r="D28" i="52"/>
  <c r="F27" i="52"/>
  <c r="D27" i="52"/>
  <c r="F26" i="52"/>
  <c r="D26" i="52"/>
  <c r="F25" i="52"/>
  <c r="D25" i="52"/>
  <c r="F24" i="52"/>
  <c r="D24" i="52"/>
  <c r="F23" i="52"/>
  <c r="D23" i="52"/>
  <c r="F22" i="52"/>
  <c r="D22" i="52"/>
  <c r="F21" i="52"/>
  <c r="D21" i="52"/>
  <c r="F20" i="52"/>
  <c r="D20" i="52"/>
  <c r="F19" i="52"/>
  <c r="D19" i="52"/>
  <c r="F18" i="52"/>
  <c r="D18" i="52"/>
  <c r="F33" i="51"/>
  <c r="D33" i="51"/>
  <c r="F32" i="51"/>
  <c r="D32" i="51"/>
  <c r="F31" i="51"/>
  <c r="D31" i="51"/>
  <c r="F30" i="51"/>
  <c r="D30" i="51"/>
  <c r="F29" i="51"/>
  <c r="D29" i="51"/>
  <c r="F28" i="51"/>
  <c r="D28" i="51"/>
  <c r="F27" i="51"/>
  <c r="D27" i="51"/>
  <c r="F26" i="51"/>
  <c r="D26" i="51"/>
  <c r="F25" i="51"/>
  <c r="D25" i="51"/>
  <c r="F24" i="51"/>
  <c r="D24" i="51"/>
  <c r="F23" i="51"/>
  <c r="D23" i="51"/>
  <c r="F22" i="51"/>
  <c r="D22" i="51"/>
  <c r="F21" i="51"/>
  <c r="D21" i="51"/>
  <c r="F20" i="51"/>
  <c r="D20" i="51"/>
  <c r="F19" i="51"/>
  <c r="D19" i="51"/>
  <c r="F18" i="51"/>
  <c r="D18" i="51"/>
  <c r="F33" i="50"/>
  <c r="D33" i="50"/>
  <c r="F32" i="50"/>
  <c r="D32" i="50"/>
  <c r="F31" i="50"/>
  <c r="D31" i="50"/>
  <c r="F30" i="50"/>
  <c r="D30" i="50"/>
  <c r="F29" i="50"/>
  <c r="D29" i="50"/>
  <c r="F28" i="50"/>
  <c r="D28" i="50"/>
  <c r="F27" i="50"/>
  <c r="D27" i="50"/>
  <c r="F26" i="50"/>
  <c r="D26" i="50"/>
  <c r="F25" i="50"/>
  <c r="D25" i="50"/>
  <c r="F24" i="50"/>
  <c r="D24" i="50"/>
  <c r="F23" i="50"/>
  <c r="D23" i="50"/>
  <c r="F22" i="50"/>
  <c r="D22" i="50"/>
  <c r="F21" i="50"/>
  <c r="D21" i="50"/>
  <c r="F20" i="50"/>
  <c r="D20" i="50"/>
  <c r="F19" i="50"/>
  <c r="D19" i="50"/>
  <c r="F18" i="50"/>
  <c r="D18" i="50"/>
  <c r="F33" i="49"/>
  <c r="D33" i="49"/>
  <c r="F32" i="49"/>
  <c r="D32" i="49"/>
  <c r="F31" i="49"/>
  <c r="D31" i="49"/>
  <c r="F30" i="49"/>
  <c r="D30" i="49"/>
  <c r="F29" i="49"/>
  <c r="D29" i="49"/>
  <c r="F28" i="49"/>
  <c r="D28" i="49"/>
  <c r="F27" i="49"/>
  <c r="D27" i="49"/>
  <c r="F26" i="49"/>
  <c r="D26" i="49"/>
  <c r="F25" i="49"/>
  <c r="D25" i="49"/>
  <c r="F24" i="49"/>
  <c r="D24" i="49"/>
  <c r="F23" i="49"/>
  <c r="D23" i="49"/>
  <c r="F22" i="49"/>
  <c r="D22" i="49"/>
  <c r="F21" i="49"/>
  <c r="D21" i="49"/>
  <c r="F20" i="49"/>
  <c r="D20" i="49"/>
  <c r="F19" i="49"/>
  <c r="D19" i="49"/>
  <c r="F18" i="49"/>
  <c r="D18" i="49"/>
  <c r="F33" i="48"/>
  <c r="D33" i="48"/>
  <c r="F32" i="48"/>
  <c r="D32" i="48"/>
  <c r="F31" i="48"/>
  <c r="D31" i="48"/>
  <c r="F30" i="48"/>
  <c r="D30" i="48"/>
  <c r="F29" i="48"/>
  <c r="D29" i="48"/>
  <c r="F28" i="48"/>
  <c r="D28" i="48"/>
  <c r="F27" i="48"/>
  <c r="D27" i="48"/>
  <c r="F26" i="48"/>
  <c r="D26" i="48"/>
  <c r="F25" i="48"/>
  <c r="D25" i="48"/>
  <c r="F24" i="48"/>
  <c r="D24" i="48"/>
  <c r="F23" i="48"/>
  <c r="D23" i="48"/>
  <c r="F22" i="48"/>
  <c r="D22" i="48"/>
  <c r="F21" i="48"/>
  <c r="D21" i="48"/>
  <c r="F20" i="48"/>
  <c r="D20" i="48"/>
  <c r="F19" i="48"/>
  <c r="D19" i="48"/>
  <c r="F18" i="48"/>
  <c r="D18" i="48"/>
  <c r="F33" i="47"/>
  <c r="D33" i="47"/>
  <c r="F32" i="47"/>
  <c r="D32" i="47"/>
  <c r="F31" i="47"/>
  <c r="D31" i="47"/>
  <c r="F30" i="47"/>
  <c r="D30" i="47"/>
  <c r="F29" i="47"/>
  <c r="D29" i="47"/>
  <c r="F28" i="47"/>
  <c r="D28" i="47"/>
  <c r="F27" i="47"/>
  <c r="D27" i="47"/>
  <c r="F26" i="47"/>
  <c r="D26" i="47"/>
  <c r="F25" i="47"/>
  <c r="D25" i="47"/>
  <c r="F24" i="47"/>
  <c r="D24" i="47"/>
  <c r="F23" i="47"/>
  <c r="D23" i="47"/>
  <c r="F22" i="47"/>
  <c r="D22" i="47"/>
  <c r="F21" i="47"/>
  <c r="D21" i="47"/>
  <c r="F20" i="47"/>
  <c r="D20" i="47"/>
  <c r="F19" i="47"/>
  <c r="D19" i="47"/>
  <c r="F18" i="47"/>
  <c r="D18" i="47"/>
  <c r="F33" i="46"/>
  <c r="D33" i="46"/>
  <c r="F32" i="46"/>
  <c r="D32" i="46"/>
  <c r="F31" i="46"/>
  <c r="D31" i="46"/>
  <c r="F30" i="46"/>
  <c r="D30" i="46"/>
  <c r="F29" i="46"/>
  <c r="D29" i="46"/>
  <c r="F28" i="46"/>
  <c r="D28" i="46"/>
  <c r="F27" i="46"/>
  <c r="D27" i="46"/>
  <c r="F26" i="46"/>
  <c r="D26" i="46"/>
  <c r="F25" i="46"/>
  <c r="D25" i="46"/>
  <c r="F24" i="46"/>
  <c r="D24" i="46"/>
  <c r="F23" i="46"/>
  <c r="D23" i="46"/>
  <c r="F22" i="46"/>
  <c r="D22" i="46"/>
  <c r="F21" i="46"/>
  <c r="D21" i="46"/>
  <c r="F20" i="46"/>
  <c r="D20" i="46"/>
  <c r="F19" i="46"/>
  <c r="D19" i="46"/>
  <c r="F18" i="46"/>
  <c r="D18" i="46"/>
  <c r="F33" i="45"/>
  <c r="D33" i="45"/>
  <c r="F32" i="45"/>
  <c r="D32" i="45"/>
  <c r="F31" i="45"/>
  <c r="D31" i="45"/>
  <c r="F30" i="45"/>
  <c r="D30" i="45"/>
  <c r="F29" i="45"/>
  <c r="D29" i="45"/>
  <c r="F28" i="45"/>
  <c r="D28" i="45"/>
  <c r="F27" i="45"/>
  <c r="D27" i="45"/>
  <c r="F26" i="45"/>
  <c r="D26" i="45"/>
  <c r="F25" i="45"/>
  <c r="D25" i="45"/>
  <c r="F24" i="45"/>
  <c r="D24" i="45"/>
  <c r="F23" i="45"/>
  <c r="D23" i="45"/>
  <c r="F22" i="45"/>
  <c r="D22" i="45"/>
  <c r="F21" i="45"/>
  <c r="D21" i="45"/>
  <c r="F20" i="45"/>
  <c r="D20" i="45"/>
  <c r="F19" i="45"/>
  <c r="D19" i="45"/>
  <c r="F18" i="45"/>
  <c r="D18" i="45"/>
  <c r="F33" i="44"/>
  <c r="D33" i="44"/>
  <c r="F32" i="44"/>
  <c r="D32" i="44"/>
  <c r="F31" i="44"/>
  <c r="D31" i="44"/>
  <c r="F30" i="44"/>
  <c r="D30" i="44"/>
  <c r="F29" i="44"/>
  <c r="D29" i="44"/>
  <c r="F28" i="44"/>
  <c r="D28" i="44"/>
  <c r="F27" i="44"/>
  <c r="D27" i="44"/>
  <c r="F26" i="44"/>
  <c r="D26" i="44"/>
  <c r="F25" i="44"/>
  <c r="D25" i="44"/>
  <c r="F24" i="44"/>
  <c r="D24" i="44"/>
  <c r="F23" i="44"/>
  <c r="D23" i="44"/>
  <c r="F22" i="44"/>
  <c r="D22" i="44"/>
  <c r="F21" i="44"/>
  <c r="D21" i="44"/>
  <c r="F20" i="44"/>
  <c r="D20" i="44"/>
  <c r="F19" i="44"/>
  <c r="D19" i="44"/>
  <c r="F18" i="44"/>
  <c r="D18" i="44"/>
  <c r="F33" i="43"/>
  <c r="D33" i="43"/>
  <c r="F32" i="43"/>
  <c r="D32" i="43"/>
  <c r="F31" i="43"/>
  <c r="D31" i="43"/>
  <c r="F30" i="43"/>
  <c r="D30" i="43"/>
  <c r="F29" i="43"/>
  <c r="D29" i="43"/>
  <c r="F28" i="43"/>
  <c r="D28" i="43"/>
  <c r="F27" i="43"/>
  <c r="D27" i="43"/>
  <c r="F26" i="43"/>
  <c r="D26" i="43"/>
  <c r="F25" i="43"/>
  <c r="D25" i="43"/>
  <c r="F24" i="43"/>
  <c r="D24" i="43"/>
  <c r="F23" i="43"/>
  <c r="D23" i="43"/>
  <c r="F22" i="43"/>
  <c r="D22" i="43"/>
  <c r="F21" i="43"/>
  <c r="D21" i="43"/>
  <c r="F20" i="43"/>
  <c r="D20" i="43"/>
  <c r="F19" i="43"/>
  <c r="D19" i="43"/>
  <c r="F18" i="43"/>
  <c r="D18" i="43"/>
  <c r="F33" i="42"/>
  <c r="D33" i="42"/>
  <c r="F32" i="42"/>
  <c r="D32" i="42"/>
  <c r="F31" i="42"/>
  <c r="D31" i="42"/>
  <c r="F30" i="42"/>
  <c r="D30" i="42"/>
  <c r="F29" i="42"/>
  <c r="D29" i="42"/>
  <c r="F28" i="42"/>
  <c r="D28" i="42"/>
  <c r="F27" i="42"/>
  <c r="D27" i="42"/>
  <c r="F26" i="42"/>
  <c r="D26" i="42"/>
  <c r="F25" i="42"/>
  <c r="D25" i="42"/>
  <c r="F24" i="42"/>
  <c r="D24" i="42"/>
  <c r="F23" i="42"/>
  <c r="D23" i="42"/>
  <c r="F22" i="42"/>
  <c r="D22" i="42"/>
  <c r="F21" i="42"/>
  <c r="D21" i="42"/>
  <c r="F20" i="42"/>
  <c r="D20" i="42"/>
  <c r="F19" i="42"/>
  <c r="D19" i="42"/>
  <c r="F18" i="42"/>
  <c r="D18" i="42"/>
  <c r="F33" i="41"/>
  <c r="D33" i="41"/>
  <c r="F32" i="41"/>
  <c r="D32" i="41"/>
  <c r="F31" i="41"/>
  <c r="D31" i="41"/>
  <c r="F30" i="41"/>
  <c r="D30" i="41"/>
  <c r="F29" i="41"/>
  <c r="D29" i="41"/>
  <c r="F28" i="41"/>
  <c r="D28" i="41"/>
  <c r="F27" i="41"/>
  <c r="D27" i="41"/>
  <c r="F26" i="41"/>
  <c r="D26" i="41"/>
  <c r="F25" i="41"/>
  <c r="D25" i="41"/>
  <c r="F24" i="41"/>
  <c r="D24" i="41"/>
  <c r="F23" i="41"/>
  <c r="D23" i="41"/>
  <c r="F22" i="41"/>
  <c r="D22" i="41"/>
  <c r="F21" i="41"/>
  <c r="D21" i="41"/>
  <c r="F20" i="41"/>
  <c r="D20" i="41"/>
  <c r="F19" i="41"/>
  <c r="D19" i="41"/>
  <c r="F18" i="41"/>
  <c r="D18" i="41"/>
  <c r="F33" i="40"/>
  <c r="D33" i="40"/>
  <c r="F32" i="40"/>
  <c r="D32" i="40"/>
  <c r="F31" i="40"/>
  <c r="D31" i="40"/>
  <c r="F30" i="40"/>
  <c r="D30" i="40"/>
  <c r="F29" i="40"/>
  <c r="D29" i="40"/>
  <c r="F28" i="40"/>
  <c r="D28" i="40"/>
  <c r="F27" i="40"/>
  <c r="D27" i="40"/>
  <c r="F26" i="40"/>
  <c r="D26" i="40"/>
  <c r="F25" i="40"/>
  <c r="D25" i="40"/>
  <c r="F24" i="40"/>
  <c r="D24" i="40"/>
  <c r="F23" i="40"/>
  <c r="D23" i="40"/>
  <c r="F22" i="40"/>
  <c r="D22" i="40"/>
  <c r="F21" i="40"/>
  <c r="D21" i="40"/>
  <c r="F20" i="40"/>
  <c r="D20" i="40"/>
  <c r="F19" i="40"/>
  <c r="D19" i="40"/>
  <c r="F18" i="40"/>
  <c r="D18" i="40"/>
  <c r="D33" i="39"/>
  <c r="D32" i="39"/>
  <c r="D31" i="39"/>
  <c r="D30" i="39"/>
  <c r="D29" i="39"/>
  <c r="D28" i="39"/>
  <c r="D27" i="39"/>
  <c r="D26" i="39"/>
  <c r="D25" i="39"/>
  <c r="D24" i="39"/>
  <c r="D23" i="39"/>
  <c r="D22" i="39"/>
  <c r="D21" i="39"/>
  <c r="D20" i="39"/>
  <c r="D19" i="39"/>
  <c r="D18" i="39"/>
  <c r="D33" i="38"/>
  <c r="D32" i="38"/>
  <c r="D31" i="38"/>
  <c r="D30" i="38"/>
  <c r="D29" i="38"/>
  <c r="D28" i="38"/>
  <c r="D27" i="38"/>
  <c r="D26" i="38"/>
  <c r="D25" i="38"/>
  <c r="D24" i="38"/>
  <c r="D23" i="38"/>
  <c r="D22" i="38"/>
  <c r="D21" i="38"/>
  <c r="D20" i="38"/>
  <c r="D19" i="38"/>
  <c r="D18" i="38"/>
  <c r="D33" i="37"/>
  <c r="D32" i="37"/>
  <c r="D31" i="37"/>
  <c r="D30" i="37"/>
  <c r="D29" i="37"/>
  <c r="D28" i="37"/>
  <c r="D27" i="37"/>
  <c r="D26" i="37"/>
  <c r="D25" i="37"/>
  <c r="D24" i="37"/>
  <c r="D23" i="37"/>
  <c r="D22" i="37"/>
  <c r="D21" i="37"/>
  <c r="D20" i="37"/>
  <c r="D19" i="37"/>
  <c r="D18" i="37"/>
  <c r="D33" i="36"/>
  <c r="D32" i="36"/>
  <c r="D31" i="36"/>
  <c r="D30" i="36"/>
  <c r="D29" i="36"/>
  <c r="D28" i="36"/>
  <c r="D27" i="36"/>
  <c r="D26" i="36"/>
  <c r="D25" i="36"/>
  <c r="D24" i="36"/>
  <c r="D23" i="36"/>
  <c r="D22" i="36"/>
  <c r="D21" i="36"/>
  <c r="D20" i="36"/>
  <c r="D19" i="36"/>
  <c r="D18" i="36"/>
  <c r="D33" i="35"/>
  <c r="D32" i="35"/>
  <c r="D31" i="35"/>
  <c r="D30" i="35"/>
  <c r="D29" i="35"/>
  <c r="D28" i="35"/>
  <c r="D27" i="35"/>
  <c r="D26" i="35"/>
  <c r="D25" i="35"/>
  <c r="D24" i="35"/>
  <c r="D23" i="35"/>
  <c r="D22" i="35"/>
  <c r="D21" i="35"/>
  <c r="D20" i="35"/>
  <c r="D19" i="35"/>
  <c r="D18" i="35"/>
  <c r="D33" i="34"/>
  <c r="D32" i="34"/>
  <c r="D31" i="34"/>
  <c r="D30" i="34"/>
  <c r="D29" i="34"/>
  <c r="D28" i="34"/>
  <c r="D27" i="34"/>
  <c r="D26" i="34"/>
  <c r="D25" i="34"/>
  <c r="D24" i="34"/>
  <c r="D23" i="34"/>
  <c r="D22" i="34"/>
  <c r="D21" i="34"/>
  <c r="D20" i="34"/>
  <c r="D19" i="34"/>
  <c r="D18" i="34"/>
  <c r="D33" i="33"/>
  <c r="D32" i="33"/>
  <c r="D31" i="33"/>
  <c r="D30" i="33"/>
  <c r="D29" i="33"/>
  <c r="D28" i="33"/>
  <c r="D27" i="33"/>
  <c r="D26" i="33"/>
  <c r="D25" i="33"/>
  <c r="D24" i="33"/>
  <c r="D23" i="33"/>
  <c r="D22" i="33"/>
  <c r="D21" i="33"/>
  <c r="D20" i="33"/>
  <c r="D19" i="33"/>
  <c r="D18" i="33"/>
  <c r="D33" i="32"/>
  <c r="D32" i="32"/>
  <c r="D31" i="32"/>
  <c r="D30" i="32"/>
  <c r="D29" i="32"/>
  <c r="D28" i="32"/>
  <c r="D27" i="32"/>
  <c r="D26" i="32"/>
  <c r="D25" i="32"/>
  <c r="D24" i="32"/>
  <c r="D23" i="32"/>
  <c r="D22" i="32"/>
  <c r="D21" i="32"/>
  <c r="D20" i="32"/>
  <c r="D19" i="32"/>
  <c r="D18" i="32"/>
  <c r="D33" i="31"/>
  <c r="D32" i="31"/>
  <c r="D31" i="31"/>
  <c r="D30" i="31"/>
  <c r="D29" i="31"/>
  <c r="D28" i="31"/>
  <c r="D27" i="31"/>
  <c r="D26" i="31"/>
  <c r="D25" i="31"/>
  <c r="D24" i="31"/>
  <c r="D23" i="31"/>
  <c r="D22" i="31"/>
  <c r="D21" i="31"/>
  <c r="D20" i="31"/>
  <c r="D19" i="31"/>
  <c r="D18" i="31"/>
  <c r="Z11" i="29"/>
  <c r="Z5" i="29"/>
  <c r="Z6" i="29"/>
  <c r="Z7" i="29"/>
  <c r="Z8" i="29"/>
  <c r="Z9" i="29"/>
  <c r="Z10" i="29"/>
  <c r="Z12" i="29"/>
  <c r="Z13" i="29"/>
  <c r="Z15" i="29"/>
  <c r="Z16" i="29"/>
  <c r="Z17" i="29"/>
  <c r="Z18" i="29"/>
  <c r="Z19" i="29"/>
  <c r="Z20" i="29"/>
  <c r="Z21" i="29"/>
  <c r="Z22" i="29"/>
  <c r="Z23" i="29"/>
  <c r="Z25" i="29"/>
  <c r="Z26" i="29"/>
  <c r="Z27" i="29"/>
  <c r="Z28" i="29"/>
  <c r="Z29" i="29"/>
  <c r="Z30" i="29"/>
  <c r="Z36" i="29"/>
  <c r="Z37" i="29"/>
  <c r="Z38" i="29"/>
  <c r="Z39" i="29"/>
  <c r="Z40" i="29"/>
  <c r="Z41" i="29"/>
  <c r="Z42" i="29"/>
  <c r="Z46" i="29"/>
  <c r="Z31" i="29"/>
  <c r="Z47" i="29"/>
  <c r="Z48" i="29"/>
  <c r="Z49" i="29"/>
  <c r="Z50" i="29"/>
  <c r="Z51" i="29"/>
  <c r="Z52" i="29"/>
  <c r="Z53" i="29"/>
  <c r="Z54" i="29"/>
  <c r="Z55" i="29"/>
  <c r="Z56" i="29"/>
  <c r="Z57" i="29"/>
  <c r="Z58" i="29"/>
  <c r="Z59" i="29"/>
  <c r="Z60" i="29"/>
  <c r="Z61" i="29"/>
  <c r="Z62" i="29"/>
  <c r="Z63" i="29"/>
  <c r="Z64" i="29"/>
  <c r="Z65" i="29"/>
  <c r="Z66" i="29"/>
  <c r="Z67" i="29"/>
  <c r="Z68" i="29"/>
  <c r="Z69" i="29"/>
  <c r="Z70" i="29"/>
  <c r="Z71" i="29"/>
  <c r="Z72" i="29"/>
  <c r="Z73" i="29"/>
  <c r="Z74" i="29"/>
  <c r="Z75" i="29"/>
  <c r="Z76" i="29"/>
  <c r="Z77" i="29"/>
  <c r="Z78" i="29"/>
  <c r="Z80" i="29"/>
  <c r="Z81" i="29"/>
  <c r="Z82" i="29"/>
  <c r="Z83" i="29"/>
  <c r="Z84" i="29"/>
  <c r="Z85" i="29"/>
  <c r="Z86" i="29"/>
  <c r="Z87" i="29"/>
  <c r="Z88" i="29"/>
  <c r="Z89" i="29"/>
  <c r="Z90" i="29"/>
  <c r="Z91" i="29"/>
  <c r="Z92" i="29"/>
  <c r="Z93" i="29"/>
  <c r="Z94" i="29"/>
  <c r="Z95" i="29"/>
  <c r="Z96" i="29"/>
  <c r="Z97" i="29"/>
  <c r="Z98" i="29"/>
  <c r="Z99" i="29"/>
  <c r="Z100" i="29"/>
  <c r="Z101" i="29"/>
  <c r="Z102" i="29"/>
  <c r="Z103" i="29"/>
  <c r="Z104" i="29"/>
  <c r="Z105" i="29"/>
  <c r="Z106" i="29"/>
  <c r="Z107" i="29"/>
  <c r="Z108" i="29"/>
  <c r="Z109" i="29"/>
  <c r="Z110" i="29"/>
  <c r="Z111" i="29"/>
  <c r="Z112" i="29"/>
  <c r="Z113" i="29"/>
  <c r="Z114" i="29"/>
  <c r="Z115" i="29"/>
  <c r="Z116" i="29"/>
  <c r="Z117" i="29"/>
  <c r="Z118" i="29"/>
  <c r="Z119" i="29"/>
  <c r="Z120" i="29"/>
  <c r="Z121" i="29"/>
  <c r="Z122" i="29"/>
  <c r="Z123" i="29"/>
  <c r="Z124" i="29"/>
  <c r="Z125" i="29"/>
  <c r="Z126" i="29"/>
  <c r="Z127" i="29"/>
  <c r="Z128" i="29"/>
  <c r="Z129" i="29"/>
  <c r="Z130" i="29"/>
  <c r="Z131" i="29"/>
  <c r="Z132" i="29"/>
  <c r="Z133" i="29"/>
  <c r="Z134" i="29"/>
  <c r="Z135" i="29"/>
  <c r="Z136" i="29"/>
  <c r="Z137" i="29"/>
  <c r="Z138" i="29"/>
  <c r="Z139" i="29"/>
  <c r="Z140" i="29"/>
  <c r="Z141" i="29"/>
  <c r="Z142" i="29"/>
  <c r="Z143" i="29"/>
  <c r="Z144" i="29"/>
  <c r="Z145" i="29"/>
  <c r="Z146" i="29"/>
  <c r="Z147" i="29"/>
  <c r="Z148" i="29"/>
  <c r="Z149" i="29"/>
  <c r="Z150" i="29"/>
  <c r="Z151" i="29"/>
  <c r="Z152" i="29"/>
  <c r="Z153" i="29"/>
  <c r="Z154" i="29"/>
  <c r="Z155" i="29"/>
  <c r="Z156" i="29"/>
  <c r="Z157" i="29"/>
  <c r="Z158" i="29"/>
  <c r="Z159" i="29"/>
  <c r="Z4" i="29"/>
  <c r="AC17" i="29"/>
  <c r="D23" i="19"/>
  <c r="D21" i="14"/>
  <c r="O277" i="14"/>
  <c r="L277" i="14"/>
  <c r="I277" i="14"/>
  <c r="F277" i="14"/>
  <c r="C277" i="14"/>
  <c r="O256" i="14"/>
  <c r="L256" i="14"/>
  <c r="I256" i="14"/>
  <c r="F256" i="14"/>
  <c r="C256" i="14"/>
  <c r="O214" i="14"/>
  <c r="L214" i="14"/>
  <c r="I214" i="14"/>
  <c r="F214" i="14"/>
  <c r="C214" i="14"/>
  <c r="O193" i="14"/>
  <c r="L193" i="14"/>
  <c r="I193" i="14"/>
  <c r="F193" i="14"/>
  <c r="C193" i="14"/>
  <c r="O151" i="14"/>
  <c r="L151" i="14"/>
  <c r="I151" i="14"/>
  <c r="F151" i="14"/>
  <c r="C151" i="14"/>
  <c r="O130" i="14"/>
  <c r="L130" i="14"/>
  <c r="I130" i="14"/>
  <c r="F130" i="14"/>
  <c r="C130" i="14"/>
  <c r="O88" i="14"/>
  <c r="L88" i="14"/>
  <c r="I88" i="14"/>
  <c r="F88" i="14"/>
  <c r="C88" i="14"/>
  <c r="O67" i="14"/>
  <c r="L67" i="14"/>
  <c r="I67" i="14"/>
  <c r="C67" i="14"/>
  <c r="C25" i="14"/>
  <c r="F25" i="14"/>
  <c r="I25" i="14"/>
  <c r="L25" i="14"/>
  <c r="O25" i="14"/>
  <c r="O4" i="14"/>
  <c r="L4" i="14"/>
  <c r="I4" i="14"/>
  <c r="F4" i="14"/>
  <c r="D18" i="19"/>
  <c r="F18" i="19"/>
  <c r="C5" i="14"/>
  <c r="D19" i="19"/>
  <c r="F19" i="19"/>
  <c r="C6" i="14"/>
  <c r="D20" i="19"/>
  <c r="F20" i="19"/>
  <c r="C7" i="14"/>
  <c r="D21" i="19"/>
  <c r="F21" i="19"/>
  <c r="C8" i="14"/>
  <c r="D22" i="19"/>
  <c r="F23" i="19"/>
  <c r="C10" i="14"/>
  <c r="D24" i="19"/>
  <c r="F24" i="19"/>
  <c r="C11" i="14"/>
  <c r="D25" i="19"/>
  <c r="F25" i="19"/>
  <c r="C12" i="14"/>
  <c r="D26" i="19"/>
  <c r="F26" i="19"/>
  <c r="C13" i="14"/>
  <c r="D27" i="19"/>
  <c r="F27" i="19"/>
  <c r="C14" i="14"/>
  <c r="D28" i="19"/>
  <c r="D29" i="19"/>
  <c r="D30" i="19"/>
  <c r="D31" i="19"/>
  <c r="D32" i="19"/>
  <c r="D33" i="19"/>
  <c r="AC27" i="29"/>
  <c r="AC26" i="29"/>
  <c r="AC25" i="29"/>
  <c r="AC24" i="29"/>
  <c r="AC23" i="29"/>
  <c r="AC22" i="29"/>
  <c r="AC21" i="29"/>
  <c r="AC20" i="29"/>
  <c r="AC19" i="29"/>
  <c r="AC18" i="29"/>
  <c r="AC16" i="29"/>
  <c r="AC15" i="29"/>
  <c r="AC14" i="29"/>
  <c r="AC13" i="29"/>
  <c r="AC12" i="29"/>
  <c r="AC11" i="29"/>
  <c r="AC10" i="29"/>
  <c r="AC9" i="29"/>
  <c r="AC8" i="29"/>
  <c r="AC7" i="29"/>
  <c r="AC6" i="29"/>
  <c r="AC5" i="29"/>
  <c r="AC4" i="29"/>
  <c r="B54" i="45"/>
  <c r="B57" i="45"/>
  <c r="M54" i="54"/>
  <c r="M57" i="54"/>
  <c r="B54" i="36"/>
  <c r="B57" i="36"/>
  <c r="O54" i="45"/>
  <c r="O57" i="45"/>
  <c r="G54" i="55"/>
  <c r="G57" i="55"/>
  <c r="D54" i="47"/>
  <c r="D57" i="47"/>
  <c r="N54" i="37"/>
  <c r="N57" i="37"/>
  <c r="E54" i="36"/>
  <c r="E57" i="36"/>
  <c r="Q54" i="32"/>
  <c r="Q57" i="32"/>
  <c r="O54" i="76"/>
  <c r="O57" i="76"/>
  <c r="X54" i="65"/>
  <c r="X57" i="65"/>
  <c r="Q54" i="48"/>
  <c r="Q57" i="48"/>
  <c r="E54" i="31"/>
  <c r="E57" i="31"/>
  <c r="N54" i="79"/>
  <c r="N57" i="79"/>
  <c r="S54" i="50"/>
  <c r="S57" i="50"/>
  <c r="J54" i="59"/>
  <c r="J57" i="59"/>
  <c r="M54" i="43"/>
  <c r="M57" i="43"/>
  <c r="J54" i="43"/>
  <c r="J57" i="43"/>
  <c r="M54" i="69"/>
  <c r="M57" i="69"/>
  <c r="E54" i="69"/>
  <c r="E57" i="69"/>
  <c r="U54" i="66"/>
  <c r="U57" i="66"/>
  <c r="C54" i="64"/>
  <c r="C57" i="64"/>
  <c r="Q54" i="58"/>
  <c r="Q57" i="58"/>
  <c r="P54" i="57"/>
  <c r="P57" i="57"/>
  <c r="O54" i="51"/>
  <c r="O57" i="51"/>
  <c r="G54" i="51"/>
  <c r="G57" i="51"/>
  <c r="P54" i="39"/>
  <c r="P57" i="39"/>
  <c r="M54" i="31"/>
  <c r="M57" i="31"/>
  <c r="V54" i="67"/>
  <c r="V57" i="67"/>
  <c r="G54" i="68"/>
  <c r="G57" i="68"/>
  <c r="I54" i="59"/>
  <c r="I57" i="59"/>
  <c r="P54" i="43"/>
  <c r="P57" i="43"/>
  <c r="D54" i="76"/>
  <c r="D57" i="76"/>
  <c r="H54" i="70"/>
  <c r="H57" i="70"/>
  <c r="W54" i="69"/>
  <c r="W57" i="69"/>
  <c r="S54" i="69"/>
  <c r="S57" i="69"/>
  <c r="U54" i="57"/>
  <c r="U57" i="57"/>
  <c r="R54" i="48"/>
  <c r="R57" i="48"/>
  <c r="X54" i="46"/>
  <c r="X57" i="46"/>
  <c r="H54" i="46"/>
  <c r="H57" i="46"/>
  <c r="K54" i="37"/>
  <c r="K57" i="37"/>
  <c r="P54" i="31"/>
  <c r="P57" i="31"/>
  <c r="O54" i="43"/>
  <c r="O57" i="43"/>
  <c r="G54" i="43"/>
  <c r="G57" i="43"/>
  <c r="B54" i="79"/>
  <c r="B57" i="79"/>
  <c r="U54" i="78"/>
  <c r="U57" i="78"/>
  <c r="L54" i="76"/>
  <c r="L57" i="76"/>
  <c r="R54" i="74"/>
  <c r="R57" i="74"/>
  <c r="H54" i="42"/>
  <c r="H57" i="42"/>
  <c r="W54" i="70"/>
  <c r="W57" i="70"/>
  <c r="S54" i="70"/>
  <c r="S57" i="70"/>
  <c r="L54" i="68"/>
  <c r="L57" i="68"/>
  <c r="N54" i="67"/>
  <c r="N57" i="67"/>
  <c r="F54" i="67"/>
  <c r="F57" i="67"/>
  <c r="T54" i="65"/>
  <c r="T57" i="65"/>
  <c r="L54" i="65"/>
  <c r="L57" i="65"/>
  <c r="J54" i="63"/>
  <c r="J57" i="63"/>
  <c r="X54" i="60"/>
  <c r="X57" i="60"/>
  <c r="U54" i="60"/>
  <c r="U57" i="60"/>
  <c r="P54" i="60"/>
  <c r="P57" i="60"/>
  <c r="O54" i="60"/>
  <c r="O57" i="60"/>
  <c r="M54" i="60"/>
  <c r="M57" i="60"/>
  <c r="L54" i="59"/>
  <c r="L57" i="59"/>
  <c r="F54" i="59"/>
  <c r="F57" i="59"/>
  <c r="B54" i="59"/>
  <c r="B57" i="59"/>
  <c r="I54" i="58"/>
  <c r="I57" i="58"/>
  <c r="V54" i="55"/>
  <c r="V57" i="55"/>
  <c r="K54" i="53"/>
  <c r="K57" i="53"/>
  <c r="J54" i="53"/>
  <c r="J57" i="53"/>
  <c r="C54" i="53"/>
  <c r="C57" i="53"/>
  <c r="W54" i="40"/>
  <c r="W57" i="40"/>
  <c r="R54" i="40"/>
  <c r="R57" i="40"/>
  <c r="Q54" i="40"/>
  <c r="Q57" i="40"/>
  <c r="P54" i="40"/>
  <c r="P57" i="40"/>
  <c r="O54" i="40"/>
  <c r="O57" i="40"/>
  <c r="J54" i="40"/>
  <c r="J57" i="40"/>
  <c r="B54" i="40"/>
  <c r="B57" i="40"/>
  <c r="X54" i="52"/>
  <c r="X57" i="52"/>
  <c r="V54" i="52"/>
  <c r="V57" i="52"/>
  <c r="T54" i="50"/>
  <c r="T57" i="50"/>
  <c r="C54" i="50"/>
  <c r="C57" i="50"/>
  <c r="S54" i="49"/>
  <c r="S57" i="49"/>
  <c r="I54" i="48"/>
  <c r="I57" i="48"/>
  <c r="X54" i="47"/>
  <c r="X57" i="47"/>
  <c r="S54" i="46"/>
  <c r="S57" i="46"/>
  <c r="C54" i="46"/>
  <c r="C57" i="46"/>
  <c r="M54" i="44"/>
  <c r="M57" i="44"/>
  <c r="H54" i="44"/>
  <c r="H57" i="44"/>
  <c r="M54" i="36"/>
  <c r="M57" i="36"/>
  <c r="B54" i="33"/>
  <c r="B57" i="33"/>
  <c r="U54" i="31"/>
  <c r="U57" i="31"/>
  <c r="V54" i="79"/>
  <c r="V57" i="79"/>
  <c r="V54" i="44"/>
  <c r="V57" i="44"/>
  <c r="Q54" i="44"/>
  <c r="Q57" i="44"/>
  <c r="F54" i="44"/>
  <c r="F57" i="44"/>
  <c r="X54" i="39"/>
  <c r="X57" i="39"/>
  <c r="M54" i="39"/>
  <c r="M57" i="39"/>
  <c r="H54" i="39"/>
  <c r="H57" i="39"/>
  <c r="T54" i="38"/>
  <c r="T57" i="38"/>
  <c r="D54" i="38"/>
  <c r="D57" i="38"/>
  <c r="V54" i="37"/>
  <c r="V57" i="37"/>
  <c r="F54" i="37"/>
  <c r="F57" i="37"/>
  <c r="R54" i="36"/>
  <c r="R57" i="36"/>
  <c r="T54" i="35"/>
  <c r="T57" i="35"/>
  <c r="I54" i="35"/>
  <c r="I57" i="35"/>
  <c r="W54" i="33"/>
  <c r="W57" i="33"/>
  <c r="R54" i="33"/>
  <c r="R57" i="33"/>
  <c r="G54" i="33"/>
  <c r="G57" i="33"/>
  <c r="I54" i="32"/>
  <c r="I57" i="32"/>
  <c r="H54" i="77"/>
  <c r="H57" i="77"/>
  <c r="I54" i="71"/>
  <c r="I57" i="71"/>
  <c r="X54" i="42"/>
  <c r="X57" i="42"/>
  <c r="T54" i="42"/>
  <c r="T57" i="42"/>
  <c r="P54" i="42"/>
  <c r="P57" i="42"/>
  <c r="X54" i="70"/>
  <c r="X57" i="70"/>
  <c r="T54" i="70"/>
  <c r="T57" i="70"/>
  <c r="N54" i="70"/>
  <c r="N57" i="70"/>
  <c r="F54" i="70"/>
  <c r="F57" i="70"/>
  <c r="U54" i="69"/>
  <c r="U57" i="69"/>
  <c r="M54" i="68"/>
  <c r="M57" i="68"/>
  <c r="D54" i="68"/>
  <c r="D57" i="68"/>
  <c r="S54" i="67"/>
  <c r="S57" i="67"/>
  <c r="I54" i="61"/>
  <c r="I57" i="61"/>
  <c r="H54" i="61"/>
  <c r="H57" i="61"/>
  <c r="F54" i="61"/>
  <c r="F57" i="61"/>
  <c r="Q54" i="60"/>
  <c r="Q57" i="60"/>
  <c r="I54" i="60"/>
  <c r="I57" i="60"/>
  <c r="M54" i="59"/>
  <c r="M57" i="59"/>
  <c r="T54" i="58"/>
  <c r="T57" i="58"/>
  <c r="D54" i="58"/>
  <c r="D57" i="58"/>
  <c r="O54" i="55"/>
  <c r="O57" i="55"/>
  <c r="U54" i="54"/>
  <c r="U57" i="54"/>
  <c r="L54" i="54"/>
  <c r="L57" i="54"/>
  <c r="K54" i="54"/>
  <c r="K57" i="54"/>
  <c r="J54" i="54"/>
  <c r="J57" i="54"/>
  <c r="I54" i="54"/>
  <c r="I57" i="54"/>
  <c r="D54" i="54"/>
  <c r="D57" i="54"/>
  <c r="C54" i="54"/>
  <c r="C57" i="54"/>
  <c r="B54" i="54"/>
  <c r="B57" i="54"/>
  <c r="S54" i="53"/>
  <c r="S57" i="53"/>
  <c r="R54" i="53"/>
  <c r="R57" i="53"/>
  <c r="Q54" i="53"/>
  <c r="Q57" i="53"/>
  <c r="P54" i="53"/>
  <c r="P57" i="53"/>
  <c r="F54" i="53"/>
  <c r="F57" i="53"/>
  <c r="M54" i="40"/>
  <c r="M57" i="40"/>
  <c r="E54" i="40"/>
  <c r="E57" i="40"/>
  <c r="H54" i="52"/>
  <c r="H57" i="52"/>
  <c r="W54" i="51"/>
  <c r="W57" i="51"/>
  <c r="J54" i="51"/>
  <c r="J57" i="51"/>
  <c r="I54" i="50"/>
  <c r="I57" i="50"/>
  <c r="P54" i="35"/>
  <c r="P57" i="35"/>
  <c r="K54" i="35"/>
  <c r="K57" i="35"/>
  <c r="G54" i="70"/>
  <c r="G57" i="70"/>
  <c r="V54" i="54"/>
  <c r="V57" i="54"/>
  <c r="T54" i="53"/>
  <c r="T57" i="53"/>
  <c r="L54" i="53"/>
  <c r="L57" i="53"/>
  <c r="Q54" i="52"/>
  <c r="Q57" i="52"/>
  <c r="I54" i="52"/>
  <c r="I57" i="52"/>
  <c r="G54" i="52"/>
  <c r="G57" i="52"/>
  <c r="X54" i="51"/>
  <c r="X57" i="51"/>
  <c r="V54" i="51"/>
  <c r="V57" i="51"/>
  <c r="U54" i="51"/>
  <c r="U57" i="51"/>
  <c r="X54" i="50"/>
  <c r="X57" i="50"/>
  <c r="U54" i="50"/>
  <c r="U57" i="50"/>
  <c r="Q54" i="50"/>
  <c r="Q57" i="50"/>
  <c r="M54" i="50"/>
  <c r="M57" i="50"/>
  <c r="K54" i="49"/>
  <c r="K57" i="49"/>
  <c r="C54" i="49"/>
  <c r="C57" i="49"/>
  <c r="V54" i="48"/>
  <c r="V57" i="48"/>
  <c r="E54" i="48"/>
  <c r="E57" i="48"/>
  <c r="E54" i="39"/>
  <c r="E57" i="39"/>
  <c r="X54" i="31"/>
  <c r="X57" i="31"/>
  <c r="X54" i="80"/>
  <c r="X57" i="80"/>
  <c r="H54" i="60"/>
  <c r="H57" i="60"/>
  <c r="P54" i="59"/>
  <c r="P57" i="59"/>
  <c r="V54" i="58"/>
  <c r="V57" i="58"/>
  <c r="N54" i="43"/>
  <c r="N57" i="43"/>
  <c r="L54" i="43"/>
  <c r="L57" i="43"/>
  <c r="K54" i="43"/>
  <c r="K57" i="43"/>
  <c r="P54" i="79"/>
  <c r="P57" i="79"/>
  <c r="N54" i="78"/>
  <c r="N57" i="78"/>
  <c r="F54" i="78"/>
  <c r="F57" i="78"/>
  <c r="U54" i="77"/>
  <c r="U57" i="77"/>
  <c r="M54" i="77"/>
  <c r="M57" i="77"/>
  <c r="V54" i="75"/>
  <c r="V57" i="75"/>
  <c r="N54" i="69"/>
  <c r="N57" i="69"/>
  <c r="F54" i="69"/>
  <c r="F57" i="69"/>
  <c r="B54" i="69"/>
  <c r="B57" i="69"/>
  <c r="X54" i="68"/>
  <c r="X57" i="68"/>
  <c r="V54" i="68"/>
  <c r="V57" i="68"/>
  <c r="K54" i="68"/>
  <c r="K57" i="68"/>
  <c r="W54" i="67"/>
  <c r="W57" i="67"/>
  <c r="R54" i="66"/>
  <c r="R57" i="66"/>
  <c r="J54" i="66"/>
  <c r="J57" i="66"/>
  <c r="W54" i="59"/>
  <c r="W57" i="59"/>
  <c r="V54" i="59"/>
  <c r="V57" i="59"/>
  <c r="T54" i="59"/>
  <c r="T57" i="59"/>
  <c r="O54" i="59"/>
  <c r="O57" i="59"/>
  <c r="E54" i="59"/>
  <c r="E57" i="59"/>
  <c r="J54" i="56"/>
  <c r="J57" i="56"/>
  <c r="N54" i="54"/>
  <c r="N57" i="54"/>
  <c r="D54" i="53"/>
  <c r="D57" i="53"/>
  <c r="S54" i="40"/>
  <c r="S57" i="40"/>
  <c r="K54" i="40"/>
  <c r="K57" i="40"/>
  <c r="C54" i="40"/>
  <c r="C57" i="40"/>
  <c r="R54" i="52"/>
  <c r="R57" i="52"/>
  <c r="P54" i="51"/>
  <c r="P57" i="51"/>
  <c r="H54" i="51"/>
  <c r="H57" i="51"/>
  <c r="F54" i="51"/>
  <c r="F57" i="51"/>
  <c r="E54" i="51"/>
  <c r="E57" i="51"/>
  <c r="B54" i="51"/>
  <c r="B57" i="51"/>
  <c r="P54" i="50"/>
  <c r="P57" i="50"/>
  <c r="K54" i="50"/>
  <c r="K57" i="50"/>
  <c r="N54" i="49"/>
  <c r="N57" i="49"/>
  <c r="F54" i="49"/>
  <c r="F57" i="49"/>
  <c r="J54" i="48"/>
  <c r="J57" i="48"/>
  <c r="T54" i="47"/>
  <c r="T57" i="47"/>
  <c r="P54" i="47"/>
  <c r="P57" i="47"/>
  <c r="L54" i="47"/>
  <c r="L57" i="47"/>
  <c r="K54" i="46"/>
  <c r="K57" i="46"/>
  <c r="T54" i="39"/>
  <c r="T57" i="39"/>
  <c r="L54" i="38"/>
  <c r="L57" i="38"/>
  <c r="U54" i="36"/>
  <c r="U57" i="36"/>
  <c r="O54" i="33"/>
  <c r="O57" i="33"/>
  <c r="F54" i="79"/>
  <c r="F57" i="79"/>
  <c r="N54" i="59"/>
  <c r="N57" i="59"/>
  <c r="O54" i="50"/>
  <c r="O57" i="50"/>
  <c r="D54" i="43"/>
  <c r="D57" i="43"/>
  <c r="R54" i="79"/>
  <c r="R57" i="79"/>
  <c r="O54" i="79"/>
  <c r="O57" i="79"/>
  <c r="K54" i="79"/>
  <c r="K57" i="79"/>
  <c r="K54" i="78"/>
  <c r="K57" i="78"/>
  <c r="E54" i="77"/>
  <c r="E57" i="77"/>
  <c r="T54" i="76"/>
  <c r="T57" i="76"/>
  <c r="Q54" i="67"/>
  <c r="Q57" i="67"/>
  <c r="M54" i="66"/>
  <c r="M57" i="66"/>
  <c r="E54" i="66"/>
  <c r="E57" i="66"/>
  <c r="K54" i="59"/>
  <c r="K57" i="59"/>
  <c r="H54" i="59"/>
  <c r="H57" i="59"/>
  <c r="X54" i="58"/>
  <c r="X57" i="58"/>
  <c r="L54" i="58"/>
  <c r="L57" i="58"/>
  <c r="F54" i="58"/>
  <c r="F57" i="58"/>
  <c r="Q54" i="55"/>
  <c r="Q57" i="55"/>
  <c r="F54" i="54"/>
  <c r="F57" i="54"/>
  <c r="U54" i="53"/>
  <c r="U57" i="53"/>
  <c r="M54" i="53"/>
  <c r="M57" i="53"/>
  <c r="J54" i="52"/>
  <c r="J57" i="52"/>
  <c r="B54" i="52"/>
  <c r="B57" i="52"/>
  <c r="Q54" i="51"/>
  <c r="Q57" i="51"/>
  <c r="R54" i="50"/>
  <c r="R57" i="50"/>
  <c r="H54" i="50"/>
  <c r="H57" i="50"/>
  <c r="W54" i="49"/>
  <c r="W57" i="49"/>
  <c r="L54" i="49"/>
  <c r="L57" i="49"/>
  <c r="B54" i="48"/>
  <c r="B57" i="48"/>
  <c r="O54" i="39"/>
  <c r="O57" i="39"/>
  <c r="F54" i="39"/>
  <c r="F57" i="39"/>
  <c r="L54" i="79"/>
  <c r="L57" i="79"/>
  <c r="C54" i="70"/>
  <c r="C57" i="70"/>
  <c r="E54" i="54"/>
  <c r="E57" i="54"/>
  <c r="S54" i="79"/>
  <c r="S57" i="79"/>
  <c r="Q54" i="79"/>
  <c r="Q57" i="79"/>
  <c r="H54" i="79"/>
  <c r="H57" i="79"/>
  <c r="G54" i="78"/>
  <c r="G57" i="78"/>
  <c r="V54" i="77"/>
  <c r="V57" i="77"/>
  <c r="U54" i="67"/>
  <c r="U57" i="67"/>
  <c r="S54" i="66"/>
  <c r="S57" i="66"/>
  <c r="C54" i="66"/>
  <c r="C57" i="66"/>
  <c r="H54" i="64"/>
  <c r="H57" i="64"/>
  <c r="G54" i="59"/>
  <c r="G57" i="59"/>
  <c r="N54" i="58"/>
  <c r="N57" i="58"/>
  <c r="I54" i="55"/>
  <c r="I57" i="55"/>
  <c r="I54" i="51"/>
  <c r="I57" i="51"/>
  <c r="L54" i="50"/>
  <c r="L57" i="50"/>
  <c r="D54" i="50"/>
  <c r="D57" i="50"/>
  <c r="V54" i="49"/>
  <c r="V57" i="49"/>
  <c r="U54" i="49"/>
  <c r="U57" i="49"/>
  <c r="O54" i="49"/>
  <c r="O57" i="49"/>
  <c r="G54" i="49"/>
  <c r="G57" i="49"/>
  <c r="U54" i="47"/>
  <c r="U57" i="47"/>
  <c r="Q54" i="47"/>
  <c r="Q57" i="47"/>
  <c r="I54" i="47"/>
  <c r="I57" i="47"/>
  <c r="R54" i="45"/>
  <c r="R57" i="45"/>
  <c r="S54" i="37"/>
  <c r="S57" i="37"/>
  <c r="O54" i="37"/>
  <c r="O57" i="37"/>
  <c r="V54" i="32"/>
  <c r="V57" i="32"/>
  <c r="R54" i="32"/>
  <c r="R57" i="32"/>
  <c r="N54" i="32"/>
  <c r="N57" i="32"/>
  <c r="H54" i="31"/>
  <c r="H57" i="31"/>
  <c r="L54" i="72"/>
  <c r="L57" i="72"/>
  <c r="G54" i="67"/>
  <c r="G57" i="67"/>
  <c r="D54" i="65"/>
  <c r="D57" i="65"/>
  <c r="S54" i="64"/>
  <c r="S57" i="64"/>
  <c r="K54" i="64"/>
  <c r="K57" i="64"/>
  <c r="O54" i="63"/>
  <c r="O57" i="63"/>
  <c r="C54" i="59"/>
  <c r="C57" i="59"/>
  <c r="X54" i="54"/>
  <c r="X57" i="54"/>
  <c r="R54" i="49"/>
  <c r="R57" i="49"/>
  <c r="Q54" i="49"/>
  <c r="Q57" i="49"/>
  <c r="J54" i="49"/>
  <c r="J57" i="49"/>
  <c r="B54" i="49"/>
  <c r="B57" i="49"/>
  <c r="U54" i="48"/>
  <c r="U57" i="48"/>
  <c r="T54" i="48"/>
  <c r="T57" i="48"/>
  <c r="J54" i="45"/>
  <c r="J57" i="45"/>
  <c r="K54" i="39"/>
  <c r="K57" i="39"/>
  <c r="J54" i="39"/>
  <c r="J57" i="39"/>
  <c r="G54" i="39"/>
  <c r="G57" i="39"/>
  <c r="D54" i="39"/>
  <c r="D57" i="39"/>
  <c r="V54" i="38"/>
  <c r="V57" i="38"/>
  <c r="X54" i="37"/>
  <c r="X57" i="37"/>
  <c r="F54" i="32"/>
  <c r="F57" i="32"/>
  <c r="B54" i="32"/>
  <c r="B57" i="32"/>
  <c r="V54" i="78"/>
  <c r="V57" i="78"/>
  <c r="P54" i="78"/>
  <c r="P57" i="78"/>
  <c r="H54" i="78"/>
  <c r="H57" i="78"/>
  <c r="K54" i="77"/>
  <c r="K57" i="77"/>
  <c r="X54" i="76"/>
  <c r="X57" i="76"/>
  <c r="S54" i="75"/>
  <c r="S57" i="75"/>
  <c r="K54" i="75"/>
  <c r="K57" i="75"/>
  <c r="C54" i="75"/>
  <c r="C57" i="75"/>
  <c r="F54" i="74"/>
  <c r="F57" i="74"/>
  <c r="M54" i="73"/>
  <c r="M57" i="73"/>
  <c r="F54" i="73"/>
  <c r="F57" i="73"/>
  <c r="J54" i="65"/>
  <c r="J57" i="65"/>
  <c r="H54" i="65"/>
  <c r="H57" i="65"/>
  <c r="B54" i="65"/>
  <c r="B57" i="65"/>
  <c r="Q54" i="64"/>
  <c r="Q57" i="64"/>
  <c r="R54" i="63"/>
  <c r="R57" i="63"/>
  <c r="G54" i="63"/>
  <c r="G57" i="63"/>
  <c r="V54" i="62"/>
  <c r="V57" i="62"/>
  <c r="P54" i="58"/>
  <c r="P57" i="58"/>
  <c r="O54" i="58"/>
  <c r="O57" i="58"/>
  <c r="S54" i="57"/>
  <c r="S57" i="57"/>
  <c r="D54" i="56"/>
  <c r="D57" i="56"/>
  <c r="P54" i="54"/>
  <c r="P57" i="54"/>
  <c r="J54" i="47"/>
  <c r="J57" i="47"/>
  <c r="P54" i="46"/>
  <c r="P57" i="46"/>
  <c r="C54" i="39"/>
  <c r="C57" i="39"/>
  <c r="K54" i="38"/>
  <c r="K57" i="38"/>
  <c r="C54" i="37"/>
  <c r="C57" i="37"/>
  <c r="N54" i="33"/>
  <c r="N57" i="33"/>
  <c r="Q54" i="31"/>
  <c r="Q57" i="31"/>
  <c r="O54" i="70"/>
  <c r="O57" i="70"/>
  <c r="R54" i="69"/>
  <c r="R57" i="69"/>
  <c r="W54" i="43"/>
  <c r="W57" i="43"/>
  <c r="G54" i="77"/>
  <c r="G57" i="77"/>
  <c r="C54" i="77"/>
  <c r="C57" i="77"/>
  <c r="V54" i="76"/>
  <c r="V57" i="76"/>
  <c r="N54" i="76"/>
  <c r="N57" i="76"/>
  <c r="M54" i="76"/>
  <c r="M57" i="76"/>
  <c r="J54" i="74"/>
  <c r="J57" i="74"/>
  <c r="B54" i="74"/>
  <c r="B57" i="74"/>
  <c r="Q54" i="73"/>
  <c r="Q57" i="73"/>
  <c r="I54" i="73"/>
  <c r="I57" i="73"/>
  <c r="S54" i="71"/>
  <c r="S57" i="71"/>
  <c r="O54" i="66"/>
  <c r="O57" i="66"/>
  <c r="N54" i="66"/>
  <c r="N57" i="66"/>
  <c r="G54" i="66"/>
  <c r="G57" i="66"/>
  <c r="F54" i="66"/>
  <c r="F57" i="66"/>
  <c r="U54" i="65"/>
  <c r="U57" i="65"/>
  <c r="Q54" i="65"/>
  <c r="Q57" i="65"/>
  <c r="O54" i="65"/>
  <c r="O57" i="65"/>
  <c r="X54" i="63"/>
  <c r="X57" i="63"/>
  <c r="P54" i="63"/>
  <c r="P57" i="63"/>
  <c r="B54" i="63"/>
  <c r="B57" i="63"/>
  <c r="N54" i="62"/>
  <c r="N57" i="62"/>
  <c r="J54" i="58"/>
  <c r="J57" i="58"/>
  <c r="K54" i="57"/>
  <c r="K57" i="57"/>
  <c r="H54" i="54"/>
  <c r="H57" i="54"/>
  <c r="W54" i="53"/>
  <c r="W57" i="53"/>
  <c r="O54" i="53"/>
  <c r="O57" i="53"/>
  <c r="V54" i="50"/>
  <c r="V57" i="50"/>
  <c r="M54" i="38"/>
  <c r="M57" i="38"/>
  <c r="E54" i="38"/>
  <c r="E57" i="38"/>
  <c r="H54" i="37"/>
  <c r="H57" i="37"/>
  <c r="L54" i="35"/>
  <c r="L57" i="35"/>
  <c r="O54" i="80"/>
  <c r="O57" i="80"/>
  <c r="F54" i="76"/>
  <c r="F57" i="76"/>
  <c r="C54" i="76"/>
  <c r="C57" i="76"/>
  <c r="O54" i="74"/>
  <c r="O57" i="74"/>
  <c r="X54" i="72"/>
  <c r="X57" i="72"/>
  <c r="P54" i="72"/>
  <c r="P57" i="72"/>
  <c r="R54" i="42"/>
  <c r="R57" i="42"/>
  <c r="N54" i="65"/>
  <c r="N57" i="65"/>
  <c r="I54" i="65"/>
  <c r="I57" i="65"/>
  <c r="X54" i="64"/>
  <c r="X57" i="64"/>
  <c r="W54" i="64"/>
  <c r="W57" i="64"/>
  <c r="V54" i="64"/>
  <c r="V57" i="64"/>
  <c r="O54" i="64"/>
  <c r="O57" i="64"/>
  <c r="N54" i="64"/>
  <c r="N57" i="64"/>
  <c r="F54" i="64"/>
  <c r="F57" i="64"/>
  <c r="H54" i="63"/>
  <c r="H57" i="63"/>
  <c r="Q54" i="62"/>
  <c r="Q57" i="62"/>
  <c r="B54" i="58"/>
  <c r="B57" i="58"/>
  <c r="X54" i="57"/>
  <c r="X57" i="57"/>
  <c r="O54" i="56"/>
  <c r="O57" i="56"/>
  <c r="K54" i="55"/>
  <c r="K57" i="55"/>
  <c r="G54" i="53"/>
  <c r="G57" i="53"/>
  <c r="V54" i="40"/>
  <c r="V57" i="40"/>
  <c r="N54" i="40"/>
  <c r="N57" i="40"/>
  <c r="F54" i="40"/>
  <c r="F57" i="40"/>
  <c r="U54" i="52"/>
  <c r="U57" i="52"/>
  <c r="H54" i="47"/>
  <c r="H57" i="47"/>
  <c r="I54" i="46"/>
  <c r="I57" i="46"/>
  <c r="W54" i="45"/>
  <c r="W57" i="45"/>
  <c r="I54" i="44"/>
  <c r="I57" i="44"/>
  <c r="U54" i="37"/>
  <c r="U57" i="37"/>
  <c r="R54" i="37"/>
  <c r="R57" i="37"/>
  <c r="Q54" i="37"/>
  <c r="Q57" i="37"/>
  <c r="M54" i="37"/>
  <c r="M57" i="37"/>
  <c r="J54" i="36"/>
  <c r="J57" i="36"/>
  <c r="D54" i="35"/>
  <c r="D57" i="35"/>
  <c r="U54" i="32"/>
  <c r="U57" i="32"/>
  <c r="P54" i="32"/>
  <c r="P57" i="32"/>
  <c r="D54" i="79"/>
  <c r="D57" i="79"/>
  <c r="W54" i="68"/>
  <c r="W57" i="68"/>
  <c r="R54" i="75"/>
  <c r="R57" i="75"/>
  <c r="V54" i="74"/>
  <c r="V57" i="74"/>
  <c r="U54" i="74"/>
  <c r="U57" i="74"/>
  <c r="H54" i="72"/>
  <c r="H57" i="72"/>
  <c r="L54" i="71"/>
  <c r="L57" i="71"/>
  <c r="Q54" i="70"/>
  <c r="Q57" i="70"/>
  <c r="C54" i="65"/>
  <c r="C57" i="65"/>
  <c r="U54" i="64"/>
  <c r="U57" i="64"/>
  <c r="T54" i="64"/>
  <c r="T57" i="64"/>
  <c r="J54" i="64"/>
  <c r="J57" i="64"/>
  <c r="V54" i="63"/>
  <c r="V57" i="63"/>
  <c r="O54" i="62"/>
  <c r="O57" i="62"/>
  <c r="I54" i="62"/>
  <c r="I57" i="62"/>
  <c r="X54" i="41"/>
  <c r="X57" i="41"/>
  <c r="P54" i="41"/>
  <c r="P57" i="41"/>
  <c r="T54" i="61"/>
  <c r="T57" i="61"/>
  <c r="L54" i="61"/>
  <c r="L57" i="61"/>
  <c r="Q54" i="57"/>
  <c r="Q57" i="57"/>
  <c r="J54" i="57"/>
  <c r="J57" i="57"/>
  <c r="W54" i="56"/>
  <c r="W57" i="56"/>
  <c r="X54" i="55"/>
  <c r="X57" i="55"/>
  <c r="C54" i="55"/>
  <c r="C57" i="55"/>
  <c r="M54" i="52"/>
  <c r="M57" i="52"/>
  <c r="E54" i="52"/>
  <c r="E57" i="52"/>
  <c r="T54" i="51"/>
  <c r="T57" i="51"/>
  <c r="W54" i="47"/>
  <c r="W57" i="47"/>
  <c r="L54" i="46"/>
  <c r="L57" i="46"/>
  <c r="G54" i="45"/>
  <c r="G57" i="45"/>
  <c r="T54" i="37"/>
  <c r="T57" i="37"/>
  <c r="W54" i="32"/>
  <c r="W57" i="32"/>
  <c r="T54" i="32"/>
  <c r="T57" i="32"/>
  <c r="S54" i="32"/>
  <c r="S57" i="32"/>
  <c r="W54" i="31"/>
  <c r="W57" i="31"/>
  <c r="T54" i="80"/>
  <c r="T57" i="80"/>
  <c r="V54" i="69"/>
  <c r="V57" i="69"/>
  <c r="U54" i="75"/>
  <c r="U57" i="75"/>
  <c r="Q54" i="75"/>
  <c r="Q57" i="75"/>
  <c r="I54" i="75"/>
  <c r="I57" i="75"/>
  <c r="E54" i="75"/>
  <c r="E57" i="75"/>
  <c r="D54" i="75"/>
  <c r="D57" i="75"/>
  <c r="T54" i="74"/>
  <c r="T57" i="74"/>
  <c r="Q54" i="74"/>
  <c r="Q57" i="74"/>
  <c r="M54" i="74"/>
  <c r="M57" i="74"/>
  <c r="I54" i="74"/>
  <c r="I57" i="74"/>
  <c r="B54" i="73"/>
  <c r="B57" i="73"/>
  <c r="Q54" i="72"/>
  <c r="Q57" i="72"/>
  <c r="W54" i="71"/>
  <c r="W57" i="71"/>
  <c r="O54" i="71"/>
  <c r="O57" i="71"/>
  <c r="Q54" i="63"/>
  <c r="Q57" i="63"/>
  <c r="T54" i="62"/>
  <c r="T57" i="62"/>
  <c r="N54" i="41"/>
  <c r="N57" i="41"/>
  <c r="H54" i="41"/>
  <c r="H57" i="41"/>
  <c r="W54" i="61"/>
  <c r="W57" i="61"/>
  <c r="O54" i="61"/>
  <c r="O57" i="61"/>
  <c r="D54" i="61"/>
  <c r="D57" i="61"/>
  <c r="O54" i="57"/>
  <c r="O57" i="57"/>
  <c r="H54" i="57"/>
  <c r="H57" i="57"/>
  <c r="X54" i="56"/>
  <c r="X57" i="56"/>
  <c r="R54" i="55"/>
  <c r="R57" i="55"/>
  <c r="P54" i="55"/>
  <c r="P57" i="55"/>
  <c r="R54" i="54"/>
  <c r="R57" i="54"/>
  <c r="L54" i="51"/>
  <c r="L57" i="51"/>
  <c r="D54" i="51"/>
  <c r="D57" i="51"/>
  <c r="U54" i="46"/>
  <c r="U57" i="46"/>
  <c r="R54" i="46"/>
  <c r="R57" i="46"/>
  <c r="O54" i="46"/>
  <c r="O57" i="46"/>
  <c r="N54" i="46"/>
  <c r="N57" i="46"/>
  <c r="J54" i="46"/>
  <c r="J57" i="46"/>
  <c r="X54" i="45"/>
  <c r="X57" i="45"/>
  <c r="B54" i="37"/>
  <c r="B57" i="37"/>
  <c r="M54" i="78"/>
  <c r="M57" i="78"/>
  <c r="Q54" i="43"/>
  <c r="Q57" i="43"/>
  <c r="W54" i="73"/>
  <c r="W57" i="73"/>
  <c r="S54" i="73"/>
  <c r="S57" i="73"/>
  <c r="K54" i="73"/>
  <c r="K57" i="73"/>
  <c r="J54" i="73"/>
  <c r="J57" i="73"/>
  <c r="G54" i="73"/>
  <c r="G57" i="73"/>
  <c r="S54" i="72"/>
  <c r="S57" i="72"/>
  <c r="I54" i="72"/>
  <c r="I57" i="72"/>
  <c r="G54" i="71"/>
  <c r="G57" i="71"/>
  <c r="V54" i="42"/>
  <c r="V57" i="42"/>
  <c r="N54" i="42"/>
  <c r="N57" i="42"/>
  <c r="C54" i="42"/>
  <c r="C57" i="42"/>
  <c r="R54" i="70"/>
  <c r="R57" i="70"/>
  <c r="H54" i="69"/>
  <c r="H57" i="69"/>
  <c r="S54" i="68"/>
  <c r="S57" i="68"/>
  <c r="O54" i="68"/>
  <c r="O57" i="68"/>
  <c r="D54" i="63"/>
  <c r="D57" i="63"/>
  <c r="C54" i="63"/>
  <c r="C57" i="63"/>
  <c r="X54" i="62"/>
  <c r="X57" i="62"/>
  <c r="F54" i="41"/>
  <c r="F57" i="41"/>
  <c r="U54" i="61"/>
  <c r="U57" i="61"/>
  <c r="M54" i="61"/>
  <c r="M57" i="61"/>
  <c r="G54" i="61"/>
  <c r="G57" i="61"/>
  <c r="K54" i="60"/>
  <c r="K57" i="60"/>
  <c r="U54" i="55"/>
  <c r="U57" i="55"/>
  <c r="J54" i="55"/>
  <c r="J57" i="55"/>
  <c r="Q54" i="35"/>
  <c r="Q57" i="35"/>
  <c r="M54" i="35"/>
  <c r="M57" i="35"/>
  <c r="N54" i="80"/>
  <c r="N57" i="80"/>
  <c r="E54" i="68"/>
  <c r="E57" i="68"/>
  <c r="J54" i="78"/>
  <c r="J57" i="78"/>
  <c r="I54" i="43"/>
  <c r="I57" i="43"/>
  <c r="C54" i="73"/>
  <c r="C57" i="73"/>
  <c r="R54" i="72"/>
  <c r="R57" i="72"/>
  <c r="N54" i="72"/>
  <c r="N57" i="72"/>
  <c r="G54" i="72"/>
  <c r="G57" i="72"/>
  <c r="C54" i="72"/>
  <c r="C57" i="72"/>
  <c r="X54" i="71"/>
  <c r="X57" i="71"/>
  <c r="P54" i="71"/>
  <c r="P57" i="71"/>
  <c r="F54" i="42"/>
  <c r="F57" i="42"/>
  <c r="U54" i="70"/>
  <c r="U57" i="70"/>
  <c r="S54" i="62"/>
  <c r="S57" i="62"/>
  <c r="T54" i="41"/>
  <c r="T57" i="41"/>
  <c r="S54" i="41"/>
  <c r="S57" i="41"/>
  <c r="L54" i="41"/>
  <c r="L57" i="41"/>
  <c r="V54" i="60"/>
  <c r="V57" i="60"/>
  <c r="N54" i="60"/>
  <c r="N57" i="60"/>
  <c r="C54" i="60"/>
  <c r="C57" i="60"/>
  <c r="M54" i="55"/>
  <c r="M57" i="55"/>
  <c r="V54" i="45"/>
  <c r="V57" i="45"/>
  <c r="W54" i="44"/>
  <c r="W57" i="44"/>
  <c r="N54" i="44"/>
  <c r="N57" i="44"/>
  <c r="I54" i="36"/>
  <c r="I57" i="36"/>
  <c r="V54" i="35"/>
  <c r="V57" i="35"/>
  <c r="L54" i="31"/>
  <c r="L57" i="31"/>
  <c r="G54" i="31"/>
  <c r="G57" i="31"/>
  <c r="B54" i="78"/>
  <c r="B57" i="78"/>
  <c r="J54" i="72"/>
  <c r="J57" i="72"/>
  <c r="R54" i="71"/>
  <c r="R57" i="71"/>
  <c r="H54" i="71"/>
  <c r="H57" i="71"/>
  <c r="W54" i="42"/>
  <c r="W57" i="42"/>
  <c r="O54" i="42"/>
  <c r="O57" i="42"/>
  <c r="M54" i="70"/>
  <c r="M57" i="70"/>
  <c r="E54" i="70"/>
  <c r="E57" i="70"/>
  <c r="T54" i="69"/>
  <c r="T57" i="69"/>
  <c r="T54" i="68"/>
  <c r="T57" i="68"/>
  <c r="K54" i="62"/>
  <c r="K57" i="62"/>
  <c r="C54" i="62"/>
  <c r="C57" i="62"/>
  <c r="B54" i="62"/>
  <c r="B57" i="62"/>
  <c r="W54" i="41"/>
  <c r="W57" i="41"/>
  <c r="R54" i="41"/>
  <c r="R57" i="41"/>
  <c r="C54" i="41"/>
  <c r="C57" i="41"/>
  <c r="K54" i="61"/>
  <c r="K57" i="61"/>
  <c r="T54" i="60"/>
  <c r="T57" i="60"/>
  <c r="F54" i="60"/>
  <c r="F57" i="60"/>
  <c r="P54" i="56"/>
  <c r="P57" i="56"/>
  <c r="H54" i="56"/>
  <c r="H57" i="56"/>
  <c r="N54" i="55"/>
  <c r="N57" i="55"/>
  <c r="E54" i="55"/>
  <c r="E57" i="55"/>
  <c r="T54" i="40"/>
  <c r="T57" i="40"/>
  <c r="L54" i="40"/>
  <c r="L57" i="40"/>
  <c r="G54" i="50"/>
  <c r="G57" i="50"/>
  <c r="F54" i="45"/>
  <c r="F57" i="45"/>
  <c r="E54" i="45"/>
  <c r="E57" i="45"/>
  <c r="W54" i="38"/>
  <c r="W57" i="38"/>
  <c r="D54" i="36"/>
  <c r="D57" i="36"/>
  <c r="K54" i="31"/>
  <c r="K57" i="31"/>
  <c r="J54" i="31"/>
  <c r="J57" i="31"/>
  <c r="D54" i="31"/>
  <c r="D57" i="31"/>
  <c r="T54" i="77"/>
  <c r="T57" i="77"/>
  <c r="B54" i="72"/>
  <c r="B57" i="72"/>
  <c r="Q54" i="71"/>
  <c r="Q57" i="71"/>
  <c r="M54" i="71"/>
  <c r="M57" i="71"/>
  <c r="B54" i="71"/>
  <c r="B57" i="71"/>
  <c r="Q54" i="42"/>
  <c r="Q57" i="42"/>
  <c r="M54" i="42"/>
  <c r="M57" i="42"/>
  <c r="I54" i="42"/>
  <c r="I57" i="42"/>
  <c r="G54" i="42"/>
  <c r="G57" i="42"/>
  <c r="V54" i="70"/>
  <c r="V57" i="70"/>
  <c r="L54" i="69"/>
  <c r="L57" i="69"/>
  <c r="D54" i="69"/>
  <c r="D57" i="69"/>
  <c r="J54" i="41"/>
  <c r="J57" i="41"/>
  <c r="G54" i="41"/>
  <c r="G57" i="41"/>
  <c r="B54" i="41"/>
  <c r="B57" i="41"/>
  <c r="Q54" i="61"/>
  <c r="Q57" i="61"/>
  <c r="P54" i="61"/>
  <c r="P57" i="61"/>
  <c r="B54" i="61"/>
  <c r="B57" i="61"/>
  <c r="D54" i="60"/>
  <c r="D57" i="60"/>
  <c r="U54" i="59"/>
  <c r="U57" i="59"/>
  <c r="I54" i="57"/>
  <c r="I57" i="57"/>
  <c r="F54" i="55"/>
  <c r="F57" i="55"/>
  <c r="T54" i="54"/>
  <c r="T57" i="54"/>
  <c r="M54" i="48"/>
  <c r="M57" i="48"/>
  <c r="X54" i="44"/>
  <c r="X57" i="44"/>
  <c r="O54" i="44"/>
  <c r="O57" i="44"/>
  <c r="U54" i="39"/>
  <c r="U57" i="39"/>
  <c r="O54" i="38"/>
  <c r="O57" i="38"/>
  <c r="G54" i="38"/>
  <c r="G57" i="38"/>
  <c r="J54" i="33"/>
  <c r="J57" i="33"/>
  <c r="X54" i="43"/>
  <c r="X57" i="43"/>
  <c r="U54" i="43"/>
  <c r="U57" i="43"/>
  <c r="R54" i="43"/>
  <c r="R57" i="43"/>
  <c r="X54" i="79"/>
  <c r="X57" i="79"/>
  <c r="V54" i="43"/>
  <c r="V57" i="43"/>
  <c r="T54" i="43"/>
  <c r="T57" i="43"/>
  <c r="S54" i="43"/>
  <c r="S57" i="43"/>
  <c r="H54" i="43"/>
  <c r="H57" i="43"/>
  <c r="E54" i="43"/>
  <c r="E57" i="43"/>
  <c r="B54" i="43"/>
  <c r="B57" i="43"/>
  <c r="F54" i="43"/>
  <c r="F57" i="43"/>
  <c r="C54" i="43"/>
  <c r="C57" i="43"/>
  <c r="W54" i="79"/>
  <c r="W57" i="79"/>
  <c r="T54" i="79"/>
  <c r="T57" i="79"/>
  <c r="J54" i="79"/>
  <c r="J57" i="79"/>
  <c r="U54" i="79"/>
  <c r="U57" i="79"/>
  <c r="G54" i="79"/>
  <c r="G57" i="79"/>
  <c r="I54" i="79"/>
  <c r="I57" i="79"/>
  <c r="P54" i="76"/>
  <c r="P57" i="76"/>
  <c r="G54" i="76"/>
  <c r="G57" i="76"/>
  <c r="M54" i="75"/>
  <c r="M57" i="75"/>
  <c r="L54" i="75"/>
  <c r="L57" i="75"/>
  <c r="J54" i="75"/>
  <c r="J57" i="75"/>
  <c r="X54" i="73"/>
  <c r="X57" i="73"/>
  <c r="T54" i="73"/>
  <c r="T57" i="73"/>
  <c r="N54" i="73"/>
  <c r="N57" i="73"/>
  <c r="T54" i="72"/>
  <c r="T57" i="72"/>
  <c r="U54" i="42"/>
  <c r="U57" i="42"/>
  <c r="I54" i="70"/>
  <c r="I57" i="70"/>
  <c r="L54" i="78"/>
  <c r="L57" i="78"/>
  <c r="C54" i="78"/>
  <c r="C57" i="78"/>
  <c r="X54" i="77"/>
  <c r="X57" i="77"/>
  <c r="Q54" i="76"/>
  <c r="Q57" i="76"/>
  <c r="H54" i="76"/>
  <c r="H57" i="76"/>
  <c r="B54" i="75"/>
  <c r="B57" i="75"/>
  <c r="R54" i="73"/>
  <c r="R57" i="73"/>
  <c r="P54" i="73"/>
  <c r="P57" i="73"/>
  <c r="L54" i="73"/>
  <c r="L57" i="73"/>
  <c r="U54" i="72"/>
  <c r="U57" i="72"/>
  <c r="D54" i="72"/>
  <c r="D57" i="72"/>
  <c r="L54" i="42"/>
  <c r="L57" i="42"/>
  <c r="E54" i="42"/>
  <c r="E57" i="42"/>
  <c r="J54" i="70"/>
  <c r="J57" i="70"/>
  <c r="C54" i="79"/>
  <c r="C57" i="79"/>
  <c r="O54" i="73"/>
  <c r="O57" i="73"/>
  <c r="H54" i="73"/>
  <c r="H57" i="73"/>
  <c r="D54" i="73"/>
  <c r="D57" i="73"/>
  <c r="M54" i="72"/>
  <c r="M57" i="72"/>
  <c r="D54" i="42"/>
  <c r="D57" i="42"/>
  <c r="B54" i="70"/>
  <c r="B57" i="70"/>
  <c r="X54" i="69"/>
  <c r="X57" i="69"/>
  <c r="E54" i="79"/>
  <c r="E57" i="79"/>
  <c r="E54" i="78"/>
  <c r="E57" i="78"/>
  <c r="P54" i="77"/>
  <c r="P57" i="77"/>
  <c r="U54" i="76"/>
  <c r="U57" i="76"/>
  <c r="S54" i="76"/>
  <c r="S57" i="76"/>
  <c r="I54" i="76"/>
  <c r="I57" i="76"/>
  <c r="W54" i="74"/>
  <c r="W57" i="74"/>
  <c r="N54" i="74"/>
  <c r="N57" i="74"/>
  <c r="E54" i="72"/>
  <c r="E57" i="72"/>
  <c r="P54" i="69"/>
  <c r="P57" i="69"/>
  <c r="D54" i="78"/>
  <c r="D57" i="78"/>
  <c r="R54" i="76"/>
  <c r="R57" i="76"/>
  <c r="P54" i="70"/>
  <c r="P57" i="70"/>
  <c r="K54" i="76"/>
  <c r="K57" i="76"/>
  <c r="W54" i="72"/>
  <c r="W57" i="72"/>
  <c r="K54" i="71"/>
  <c r="K57" i="71"/>
  <c r="L54" i="70"/>
  <c r="L57" i="70"/>
  <c r="Q54" i="69"/>
  <c r="Q57" i="69"/>
  <c r="J54" i="76"/>
  <c r="J57" i="76"/>
  <c r="X54" i="74"/>
  <c r="X57" i="74"/>
  <c r="V54" i="72"/>
  <c r="V57" i="72"/>
  <c r="O54" i="72"/>
  <c r="O57" i="72"/>
  <c r="K54" i="72"/>
  <c r="K57" i="72"/>
  <c r="T54" i="71"/>
  <c r="T57" i="71"/>
  <c r="C54" i="71"/>
  <c r="C57" i="71"/>
  <c r="K54" i="70"/>
  <c r="K57" i="70"/>
  <c r="D54" i="70"/>
  <c r="D57" i="70"/>
  <c r="I54" i="69"/>
  <c r="I57" i="69"/>
  <c r="R54" i="77"/>
  <c r="R57" i="77"/>
  <c r="E54" i="76"/>
  <c r="E57" i="76"/>
  <c r="W54" i="75"/>
  <c r="W57" i="75"/>
  <c r="S54" i="74"/>
  <c r="S57" i="74"/>
  <c r="G54" i="74"/>
  <c r="G57" i="74"/>
  <c r="Q54" i="78"/>
  <c r="Q57" i="78"/>
  <c r="B54" i="76"/>
  <c r="B57" i="76"/>
  <c r="P54" i="74"/>
  <c r="P57" i="74"/>
  <c r="F54" i="72"/>
  <c r="F57" i="72"/>
  <c r="D54" i="71"/>
  <c r="D57" i="71"/>
  <c r="W54" i="77"/>
  <c r="W57" i="77"/>
  <c r="Q54" i="77"/>
  <c r="Q57" i="77"/>
  <c r="J54" i="77"/>
  <c r="J57" i="77"/>
  <c r="X54" i="75"/>
  <c r="X57" i="75"/>
  <c r="O54" i="75"/>
  <c r="O57" i="75"/>
  <c r="L54" i="74"/>
  <c r="L57" i="74"/>
  <c r="K54" i="74"/>
  <c r="K57" i="74"/>
  <c r="E54" i="74"/>
  <c r="E57" i="74"/>
  <c r="O54" i="69"/>
  <c r="O57" i="69"/>
  <c r="S54" i="77"/>
  <c r="S57" i="77"/>
  <c r="H54" i="74"/>
  <c r="H57" i="74"/>
  <c r="V54" i="71"/>
  <c r="V57" i="71"/>
  <c r="J54" i="42"/>
  <c r="J57" i="42"/>
  <c r="K54" i="69"/>
  <c r="K57" i="69"/>
  <c r="M54" i="79"/>
  <c r="M57" i="79"/>
  <c r="W54" i="78"/>
  <c r="W57" i="78"/>
  <c r="I54" i="78"/>
  <c r="I57" i="78"/>
  <c r="O54" i="77"/>
  <c r="O57" i="77"/>
  <c r="N54" i="77"/>
  <c r="N57" i="77"/>
  <c r="L54" i="77"/>
  <c r="L57" i="77"/>
  <c r="I54" i="77"/>
  <c r="I57" i="77"/>
  <c r="B54" i="77"/>
  <c r="B57" i="77"/>
  <c r="W54" i="76"/>
  <c r="W57" i="76"/>
  <c r="P54" i="75"/>
  <c r="P57" i="75"/>
  <c r="G54" i="75"/>
  <c r="G57" i="75"/>
  <c r="D54" i="74"/>
  <c r="D57" i="74"/>
  <c r="C54" i="74"/>
  <c r="C57" i="74"/>
  <c r="U54" i="73"/>
  <c r="U57" i="73"/>
  <c r="U54" i="71"/>
  <c r="U57" i="71"/>
  <c r="N54" i="71"/>
  <c r="N57" i="71"/>
  <c r="J54" i="71"/>
  <c r="J57" i="71"/>
  <c r="S54" i="42"/>
  <c r="S57" i="42"/>
  <c r="B54" i="42"/>
  <c r="B57" i="42"/>
  <c r="J54" i="69"/>
  <c r="J57" i="69"/>
  <c r="G54" i="69"/>
  <c r="G57" i="69"/>
  <c r="C54" i="69"/>
  <c r="C57" i="69"/>
  <c r="S54" i="78"/>
  <c r="S57" i="78"/>
  <c r="E54" i="73"/>
  <c r="E57" i="73"/>
  <c r="F54" i="71"/>
  <c r="F57" i="71"/>
  <c r="K54" i="42"/>
  <c r="K57" i="42"/>
  <c r="U54" i="68"/>
  <c r="U57" i="68"/>
  <c r="X54" i="78"/>
  <c r="X57" i="78"/>
  <c r="F54" i="77"/>
  <c r="F57" i="77"/>
  <c r="D54" i="77"/>
  <c r="D57" i="77"/>
  <c r="T54" i="75"/>
  <c r="T57" i="75"/>
  <c r="N54" i="75"/>
  <c r="N57" i="75"/>
  <c r="H54" i="75"/>
  <c r="H57" i="75"/>
  <c r="F54" i="75"/>
  <c r="F57" i="75"/>
  <c r="V54" i="73"/>
  <c r="V57" i="73"/>
  <c r="E54" i="71"/>
  <c r="E57" i="71"/>
  <c r="T54" i="78"/>
  <c r="T57" i="78"/>
  <c r="R54" i="78"/>
  <c r="R57" i="78"/>
  <c r="O54" i="78"/>
  <c r="O57" i="78"/>
  <c r="J54" i="68"/>
  <c r="J57" i="68"/>
  <c r="H54" i="68"/>
  <c r="H57" i="68"/>
  <c r="X54" i="66"/>
  <c r="X57" i="66"/>
  <c r="F54" i="65"/>
  <c r="F57" i="65"/>
  <c r="E54" i="65"/>
  <c r="E57" i="65"/>
  <c r="T54" i="63"/>
  <c r="T57" i="63"/>
  <c r="S54" i="63"/>
  <c r="S57" i="63"/>
  <c r="N54" i="63"/>
  <c r="N57" i="63"/>
  <c r="M54" i="63"/>
  <c r="M57" i="63"/>
  <c r="I54" i="41"/>
  <c r="I57" i="41"/>
  <c r="I54" i="68"/>
  <c r="I57" i="68"/>
  <c r="C54" i="68"/>
  <c r="C57" i="68"/>
  <c r="B54" i="68"/>
  <c r="B57" i="68"/>
  <c r="W54" i="66"/>
  <c r="W57" i="66"/>
  <c r="V54" i="66"/>
  <c r="V57" i="66"/>
  <c r="Q54" i="66"/>
  <c r="Q57" i="66"/>
  <c r="P54" i="66"/>
  <c r="P57" i="66"/>
  <c r="K54" i="66"/>
  <c r="K57" i="66"/>
  <c r="B54" i="66"/>
  <c r="B57" i="66"/>
  <c r="P54" i="64"/>
  <c r="P57" i="64"/>
  <c r="L54" i="63"/>
  <c r="L57" i="63"/>
  <c r="K54" i="63"/>
  <c r="K57" i="63"/>
  <c r="F54" i="63"/>
  <c r="F57" i="63"/>
  <c r="E54" i="63"/>
  <c r="E57" i="63"/>
  <c r="S54" i="61"/>
  <c r="S57" i="61"/>
  <c r="R54" i="61"/>
  <c r="R57" i="61"/>
  <c r="E54" i="61"/>
  <c r="E57" i="61"/>
  <c r="F54" i="68"/>
  <c r="F57" i="68"/>
  <c r="T54" i="66"/>
  <c r="T57" i="66"/>
  <c r="I54" i="63"/>
  <c r="I57" i="63"/>
  <c r="X54" i="61"/>
  <c r="X57" i="61"/>
  <c r="V54" i="61"/>
  <c r="V57" i="61"/>
  <c r="J54" i="61"/>
  <c r="J57" i="61"/>
  <c r="S54" i="60"/>
  <c r="S57" i="60"/>
  <c r="R54" i="58"/>
  <c r="R57" i="58"/>
  <c r="I54" i="66"/>
  <c r="I57" i="66"/>
  <c r="H54" i="66"/>
  <c r="H57" i="66"/>
  <c r="N54" i="61"/>
  <c r="N57" i="61"/>
  <c r="C54" i="61"/>
  <c r="C57" i="61"/>
  <c r="L54" i="66"/>
  <c r="L57" i="66"/>
  <c r="T54" i="67"/>
  <c r="T57" i="67"/>
  <c r="K54" i="67"/>
  <c r="K57" i="67"/>
  <c r="I54" i="64"/>
  <c r="I57" i="64"/>
  <c r="W54" i="62"/>
  <c r="W57" i="62"/>
  <c r="F54" i="62"/>
  <c r="F57" i="62"/>
  <c r="L54" i="60"/>
  <c r="L57" i="60"/>
  <c r="D54" i="66"/>
  <c r="D57" i="66"/>
  <c r="R54" i="64"/>
  <c r="R57" i="64"/>
  <c r="R54" i="60"/>
  <c r="R57" i="60"/>
  <c r="X54" i="67"/>
  <c r="X57" i="67"/>
  <c r="R54" i="67"/>
  <c r="R57" i="67"/>
  <c r="O54" i="67"/>
  <c r="O57" i="67"/>
  <c r="L54" i="67"/>
  <c r="L57" i="67"/>
  <c r="C54" i="67"/>
  <c r="C57" i="67"/>
  <c r="M54" i="64"/>
  <c r="M57" i="64"/>
  <c r="L54" i="64"/>
  <c r="L57" i="64"/>
  <c r="G54" i="64"/>
  <c r="G57" i="64"/>
  <c r="U54" i="62"/>
  <c r="U57" i="62"/>
  <c r="G54" i="62"/>
  <c r="G57" i="62"/>
  <c r="W54" i="60"/>
  <c r="W57" i="60"/>
  <c r="J54" i="60"/>
  <c r="J57" i="60"/>
  <c r="R54" i="59"/>
  <c r="R57" i="59"/>
  <c r="G54" i="56"/>
  <c r="G57" i="56"/>
  <c r="M54" i="62"/>
  <c r="M57" i="62"/>
  <c r="L54" i="62"/>
  <c r="L57" i="62"/>
  <c r="U54" i="41"/>
  <c r="U57" i="41"/>
  <c r="B54" i="60"/>
  <c r="B57" i="60"/>
  <c r="P54" i="67"/>
  <c r="P57" i="67"/>
  <c r="J54" i="67"/>
  <c r="J57" i="67"/>
  <c r="I54" i="67"/>
  <c r="I57" i="67"/>
  <c r="D54" i="67"/>
  <c r="D57" i="67"/>
  <c r="W54" i="65"/>
  <c r="W57" i="65"/>
  <c r="R54" i="65"/>
  <c r="R57" i="65"/>
  <c r="P54" i="65"/>
  <c r="P57" i="65"/>
  <c r="E54" i="64"/>
  <c r="E57" i="64"/>
  <c r="D54" i="64"/>
  <c r="D57" i="64"/>
  <c r="W54" i="63"/>
  <c r="W57" i="63"/>
  <c r="R54" i="62"/>
  <c r="R57" i="62"/>
  <c r="P54" i="62"/>
  <c r="P57" i="62"/>
  <c r="E54" i="62"/>
  <c r="E57" i="62"/>
  <c r="D54" i="62"/>
  <c r="D57" i="62"/>
  <c r="M54" i="41"/>
  <c r="M57" i="41"/>
  <c r="G54" i="60"/>
  <c r="G57" i="60"/>
  <c r="E54" i="60"/>
  <c r="E57" i="60"/>
  <c r="S54" i="59"/>
  <c r="S57" i="59"/>
  <c r="R54" i="68"/>
  <c r="R57" i="68"/>
  <c r="P54" i="68"/>
  <c r="P57" i="68"/>
  <c r="M54" i="67"/>
  <c r="M57" i="67"/>
  <c r="B54" i="64"/>
  <c r="B57" i="64"/>
  <c r="J54" i="62"/>
  <c r="J57" i="62"/>
  <c r="H54" i="62"/>
  <c r="H57" i="62"/>
  <c r="V54" i="41"/>
  <c r="V57" i="41"/>
  <c r="E54" i="41"/>
  <c r="E57" i="41"/>
  <c r="X54" i="59"/>
  <c r="X57" i="59"/>
  <c r="H54" i="67"/>
  <c r="H57" i="67"/>
  <c r="B54" i="67"/>
  <c r="B57" i="67"/>
  <c r="V54" i="65"/>
  <c r="V57" i="65"/>
  <c r="Q54" i="59"/>
  <c r="Q57" i="59"/>
  <c r="Q54" i="68"/>
  <c r="Q57" i="68"/>
  <c r="E54" i="67"/>
  <c r="E57" i="67"/>
  <c r="S54" i="65"/>
  <c r="S57" i="65"/>
  <c r="N54" i="68"/>
  <c r="N57" i="68"/>
  <c r="M54" i="65"/>
  <c r="M57" i="65"/>
  <c r="G54" i="65"/>
  <c r="G57" i="65"/>
  <c r="U54" i="63"/>
  <c r="U57" i="63"/>
  <c r="K54" i="41"/>
  <c r="K57" i="41"/>
  <c r="K54" i="65"/>
  <c r="K57" i="65"/>
  <c r="Q54" i="41"/>
  <c r="Q57" i="41"/>
  <c r="O54" i="41"/>
  <c r="O57" i="41"/>
  <c r="D54" i="41"/>
  <c r="D57" i="41"/>
  <c r="D54" i="59"/>
  <c r="D57" i="59"/>
  <c r="R54" i="57"/>
  <c r="R57" i="57"/>
  <c r="F54" i="56"/>
  <c r="F57" i="56"/>
  <c r="X54" i="53"/>
  <c r="X57" i="53"/>
  <c r="N54" i="53"/>
  <c r="N57" i="53"/>
  <c r="N54" i="51"/>
  <c r="N57" i="51"/>
  <c r="M54" i="51"/>
  <c r="M57" i="51"/>
  <c r="C54" i="51"/>
  <c r="C57" i="51"/>
  <c r="M54" i="57"/>
  <c r="M57" i="57"/>
  <c r="S54" i="55"/>
  <c r="S57" i="55"/>
  <c r="I54" i="53"/>
  <c r="I57" i="53"/>
  <c r="H54" i="53"/>
  <c r="H57" i="53"/>
  <c r="W54" i="50"/>
  <c r="W57" i="50"/>
  <c r="M54" i="58"/>
  <c r="M57" i="58"/>
  <c r="B54" i="53"/>
  <c r="B57" i="53"/>
  <c r="K54" i="58"/>
  <c r="K57" i="58"/>
  <c r="U54" i="40"/>
  <c r="U57" i="40"/>
  <c r="D54" i="40"/>
  <c r="D57" i="40"/>
  <c r="N54" i="57"/>
  <c r="N57" i="57"/>
  <c r="L54" i="57"/>
  <c r="L57" i="57"/>
  <c r="T54" i="56"/>
  <c r="T57" i="56"/>
  <c r="T54" i="55"/>
  <c r="T57" i="55"/>
  <c r="X54" i="40"/>
  <c r="X57" i="40"/>
  <c r="R54" i="56"/>
  <c r="R57" i="56"/>
  <c r="E54" i="57"/>
  <c r="E57" i="57"/>
  <c r="L54" i="55"/>
  <c r="L57" i="55"/>
  <c r="H54" i="55"/>
  <c r="H57" i="55"/>
  <c r="I54" i="40"/>
  <c r="I57" i="40"/>
  <c r="H54" i="40"/>
  <c r="H57" i="40"/>
  <c r="G54" i="40"/>
  <c r="G57" i="40"/>
  <c r="S54" i="52"/>
  <c r="S57" i="52"/>
  <c r="W54" i="58"/>
  <c r="W57" i="58"/>
  <c r="C54" i="57"/>
  <c r="C57" i="57"/>
  <c r="U54" i="56"/>
  <c r="U57" i="56"/>
  <c r="S54" i="56"/>
  <c r="S57" i="56"/>
  <c r="Q54" i="56"/>
  <c r="Q57" i="56"/>
  <c r="B54" i="56"/>
  <c r="B57" i="56"/>
  <c r="W54" i="55"/>
  <c r="W57" i="55"/>
  <c r="B54" i="55"/>
  <c r="B57" i="55"/>
  <c r="K54" i="52"/>
  <c r="K57" i="52"/>
  <c r="G54" i="58"/>
  <c r="G57" i="58"/>
  <c r="V54" i="56"/>
  <c r="V57" i="56"/>
  <c r="L54" i="56"/>
  <c r="L57" i="56"/>
  <c r="D54" i="55"/>
  <c r="D57" i="55"/>
  <c r="T54" i="52"/>
  <c r="T57" i="52"/>
  <c r="C54" i="52"/>
  <c r="C57" i="52"/>
  <c r="U54" i="58"/>
  <c r="U57" i="58"/>
  <c r="H54" i="58"/>
  <c r="H57" i="58"/>
  <c r="E54" i="58"/>
  <c r="E57" i="58"/>
  <c r="F54" i="57"/>
  <c r="F57" i="57"/>
  <c r="D54" i="57"/>
  <c r="D57" i="57"/>
  <c r="B54" i="57"/>
  <c r="B57" i="57"/>
  <c r="W54" i="54"/>
  <c r="W57" i="54"/>
  <c r="W54" i="52"/>
  <c r="W57" i="52"/>
  <c r="L54" i="52"/>
  <c r="L57" i="52"/>
  <c r="S54" i="58"/>
  <c r="S57" i="58"/>
  <c r="C54" i="58"/>
  <c r="C57" i="58"/>
  <c r="G54" i="57"/>
  <c r="G57" i="57"/>
  <c r="Q54" i="54"/>
  <c r="Q57" i="54"/>
  <c r="O54" i="54"/>
  <c r="O57" i="54"/>
  <c r="P54" i="52"/>
  <c r="P57" i="52"/>
  <c r="O54" i="52"/>
  <c r="O57" i="52"/>
  <c r="N54" i="52"/>
  <c r="N57" i="52"/>
  <c r="D54" i="52"/>
  <c r="D57" i="52"/>
  <c r="M54" i="56"/>
  <c r="M57" i="56"/>
  <c r="K54" i="56"/>
  <c r="K57" i="56"/>
  <c r="I54" i="56"/>
  <c r="I57" i="56"/>
  <c r="S54" i="54"/>
  <c r="S57" i="54"/>
  <c r="G54" i="54"/>
  <c r="G57" i="54"/>
  <c r="F54" i="52"/>
  <c r="F57" i="52"/>
  <c r="R54" i="51"/>
  <c r="R57" i="51"/>
  <c r="N54" i="56"/>
  <c r="N57" i="56"/>
  <c r="V54" i="57"/>
  <c r="V57" i="57"/>
  <c r="S54" i="51"/>
  <c r="S57" i="51"/>
  <c r="W54" i="57"/>
  <c r="W57" i="57"/>
  <c r="T54" i="57"/>
  <c r="T57" i="57"/>
  <c r="E54" i="56"/>
  <c r="E57" i="56"/>
  <c r="C54" i="56"/>
  <c r="C57" i="56"/>
  <c r="V54" i="53"/>
  <c r="V57" i="53"/>
  <c r="E54" i="53"/>
  <c r="E57" i="53"/>
  <c r="K54" i="51"/>
  <c r="K57" i="51"/>
  <c r="X54" i="32"/>
  <c r="X57" i="32"/>
  <c r="C54" i="31"/>
  <c r="C57" i="31"/>
  <c r="B54" i="31"/>
  <c r="B57" i="31"/>
  <c r="P54" i="49"/>
  <c r="P57" i="49"/>
  <c r="M54" i="46"/>
  <c r="M57" i="46"/>
  <c r="D54" i="46"/>
  <c r="D57" i="46"/>
  <c r="R54" i="44"/>
  <c r="R57" i="44"/>
  <c r="B54" i="39"/>
  <c r="B57" i="39"/>
  <c r="M54" i="49"/>
  <c r="M57" i="49"/>
  <c r="R54" i="47"/>
  <c r="R57" i="47"/>
  <c r="M54" i="47"/>
  <c r="M57" i="47"/>
  <c r="G54" i="46"/>
  <c r="G57" i="46"/>
  <c r="F54" i="46"/>
  <c r="F57" i="46"/>
  <c r="U54" i="44"/>
  <c r="U57" i="44"/>
  <c r="L54" i="37"/>
  <c r="L57" i="37"/>
  <c r="J54" i="37"/>
  <c r="J57" i="37"/>
  <c r="X54" i="35"/>
  <c r="X57" i="35"/>
  <c r="N54" i="35"/>
  <c r="N57" i="35"/>
  <c r="E54" i="35"/>
  <c r="E57" i="35"/>
  <c r="S54" i="33"/>
  <c r="S57" i="33"/>
  <c r="O54" i="32"/>
  <c r="O57" i="32"/>
  <c r="M54" i="32"/>
  <c r="M57" i="32"/>
  <c r="W54" i="80"/>
  <c r="W57" i="80"/>
  <c r="N54" i="50"/>
  <c r="N57" i="50"/>
  <c r="X54" i="48"/>
  <c r="X57" i="48"/>
  <c r="S54" i="48"/>
  <c r="S57" i="48"/>
  <c r="N54" i="48"/>
  <c r="N57" i="48"/>
  <c r="E54" i="46"/>
  <c r="E57" i="46"/>
  <c r="B54" i="46"/>
  <c r="B57" i="46"/>
  <c r="T54" i="44"/>
  <c r="T57" i="44"/>
  <c r="S54" i="44"/>
  <c r="S57" i="44"/>
  <c r="P54" i="44"/>
  <c r="P57" i="44"/>
  <c r="J54" i="44"/>
  <c r="J57" i="44"/>
  <c r="G54" i="44"/>
  <c r="G57" i="44"/>
  <c r="X54" i="38"/>
  <c r="X57" i="38"/>
  <c r="U54" i="38"/>
  <c r="U57" i="38"/>
  <c r="I54" i="37"/>
  <c r="I57" i="37"/>
  <c r="E54" i="37"/>
  <c r="E57" i="37"/>
  <c r="W54" i="35"/>
  <c r="W57" i="35"/>
  <c r="S54" i="35"/>
  <c r="S57" i="35"/>
  <c r="L54" i="32"/>
  <c r="L57" i="32"/>
  <c r="K54" i="32"/>
  <c r="K57" i="32"/>
  <c r="H54" i="32"/>
  <c r="H57" i="32"/>
  <c r="I54" i="49"/>
  <c r="I57" i="49"/>
  <c r="W54" i="48"/>
  <c r="W57" i="48"/>
  <c r="V54" i="47"/>
  <c r="V57" i="47"/>
  <c r="S54" i="47"/>
  <c r="S57" i="47"/>
  <c r="D54" i="37"/>
  <c r="D57" i="37"/>
  <c r="V54" i="36"/>
  <c r="V57" i="36"/>
  <c r="R54" i="35"/>
  <c r="R57" i="35"/>
  <c r="F54" i="35"/>
  <c r="F57" i="35"/>
  <c r="T54" i="33"/>
  <c r="T57" i="33"/>
  <c r="K54" i="33"/>
  <c r="K57" i="33"/>
  <c r="G54" i="32"/>
  <c r="G57" i="32"/>
  <c r="E54" i="32"/>
  <c r="E57" i="32"/>
  <c r="D54" i="49"/>
  <c r="D57" i="49"/>
  <c r="L54" i="44"/>
  <c r="L57" i="44"/>
  <c r="K54" i="44"/>
  <c r="K57" i="44"/>
  <c r="B54" i="44"/>
  <c r="B57" i="44"/>
  <c r="P54" i="38"/>
  <c r="P57" i="38"/>
  <c r="O54" i="35"/>
  <c r="O57" i="35"/>
  <c r="D54" i="32"/>
  <c r="D57" i="32"/>
  <c r="C54" i="32"/>
  <c r="C57" i="32"/>
  <c r="J54" i="50"/>
  <c r="J57" i="50"/>
  <c r="H54" i="49"/>
  <c r="H57" i="49"/>
  <c r="K54" i="48"/>
  <c r="K57" i="48"/>
  <c r="F54" i="48"/>
  <c r="F57" i="48"/>
  <c r="E54" i="44"/>
  <c r="E57" i="44"/>
  <c r="S54" i="38"/>
  <c r="S57" i="38"/>
  <c r="W54" i="36"/>
  <c r="W57" i="36"/>
  <c r="N54" i="36"/>
  <c r="N57" i="36"/>
  <c r="J54" i="35"/>
  <c r="J57" i="35"/>
  <c r="H54" i="35"/>
  <c r="H57" i="35"/>
  <c r="X54" i="33"/>
  <c r="X57" i="33"/>
  <c r="V54" i="33"/>
  <c r="V57" i="33"/>
  <c r="C54" i="33"/>
  <c r="C57" i="33"/>
  <c r="G54" i="80"/>
  <c r="G57" i="80"/>
  <c r="E54" i="49"/>
  <c r="E57" i="49"/>
  <c r="O54" i="47"/>
  <c r="O57" i="47"/>
  <c r="N54" i="47"/>
  <c r="N57" i="47"/>
  <c r="K54" i="47"/>
  <c r="K57" i="47"/>
  <c r="E54" i="47"/>
  <c r="E57" i="47"/>
  <c r="B54" i="47"/>
  <c r="B57" i="47"/>
  <c r="S54" i="45"/>
  <c r="S57" i="45"/>
  <c r="P54" i="45"/>
  <c r="P57" i="45"/>
  <c r="D54" i="44"/>
  <c r="D57" i="44"/>
  <c r="C54" i="44"/>
  <c r="C57" i="44"/>
  <c r="R54" i="38"/>
  <c r="R57" i="38"/>
  <c r="Q54" i="38"/>
  <c r="Q57" i="38"/>
  <c r="N54" i="38"/>
  <c r="N57" i="38"/>
  <c r="H54" i="38"/>
  <c r="H57" i="38"/>
  <c r="G54" i="35"/>
  <c r="G57" i="35"/>
  <c r="C54" i="35"/>
  <c r="C57" i="35"/>
  <c r="U54" i="33"/>
  <c r="U57" i="33"/>
  <c r="Q54" i="33"/>
  <c r="Q57" i="33"/>
  <c r="V54" i="80"/>
  <c r="V57" i="80"/>
  <c r="U54" i="80"/>
  <c r="U57" i="80"/>
  <c r="S54" i="80"/>
  <c r="S57" i="80"/>
  <c r="R54" i="80"/>
  <c r="R57" i="80"/>
  <c r="L54" i="80"/>
  <c r="L57" i="80"/>
  <c r="E54" i="50"/>
  <c r="E57" i="50"/>
  <c r="P54" i="48"/>
  <c r="P57" i="48"/>
  <c r="O54" i="48"/>
  <c r="O57" i="48"/>
  <c r="L54" i="48"/>
  <c r="L57" i="48"/>
  <c r="U54" i="45"/>
  <c r="U57" i="45"/>
  <c r="O54" i="36"/>
  <c r="O57" i="36"/>
  <c r="F54" i="36"/>
  <c r="F57" i="36"/>
  <c r="B54" i="35"/>
  <c r="B57" i="35"/>
  <c r="P54" i="33"/>
  <c r="P57" i="33"/>
  <c r="I54" i="31"/>
  <c r="I57" i="31"/>
  <c r="Q54" i="80"/>
  <c r="Q57" i="80"/>
  <c r="P54" i="80"/>
  <c r="P57" i="80"/>
  <c r="C54" i="48"/>
  <c r="C57" i="48"/>
  <c r="G54" i="47"/>
  <c r="G57" i="47"/>
  <c r="F54" i="47"/>
  <c r="F57" i="47"/>
  <c r="C54" i="47"/>
  <c r="C57" i="47"/>
  <c r="T54" i="45"/>
  <c r="T57" i="45"/>
  <c r="Q54" i="45"/>
  <c r="Q57" i="45"/>
  <c r="K54" i="45"/>
  <c r="K57" i="45"/>
  <c r="H54" i="45"/>
  <c r="H57" i="45"/>
  <c r="V54" i="39"/>
  <c r="V57" i="39"/>
  <c r="J54" i="38"/>
  <c r="J57" i="38"/>
  <c r="I54" i="38"/>
  <c r="I57" i="38"/>
  <c r="F54" i="38"/>
  <c r="F57" i="38"/>
  <c r="X54" i="36"/>
  <c r="X57" i="36"/>
  <c r="T54" i="36"/>
  <c r="T57" i="36"/>
  <c r="M54" i="33"/>
  <c r="M57" i="33"/>
  <c r="L54" i="33"/>
  <c r="L57" i="33"/>
  <c r="M54" i="80"/>
  <c r="M57" i="80"/>
  <c r="K54" i="80"/>
  <c r="K57" i="80"/>
  <c r="J54" i="80"/>
  <c r="J57" i="80"/>
  <c r="D54" i="80"/>
  <c r="D57" i="80"/>
  <c r="F54" i="50"/>
  <c r="F57" i="50"/>
  <c r="T54" i="49"/>
  <c r="T57" i="49"/>
  <c r="N54" i="45"/>
  <c r="N57" i="45"/>
  <c r="M54" i="45"/>
  <c r="M57" i="45"/>
  <c r="C54" i="38"/>
  <c r="C57" i="38"/>
  <c r="W54" i="37"/>
  <c r="W57" i="37"/>
  <c r="S54" i="36"/>
  <c r="S57" i="36"/>
  <c r="Q54" i="36"/>
  <c r="Q57" i="36"/>
  <c r="G54" i="36"/>
  <c r="G57" i="36"/>
  <c r="I54" i="33"/>
  <c r="I57" i="33"/>
  <c r="H54" i="33"/>
  <c r="H57" i="33"/>
  <c r="F54" i="33"/>
  <c r="F57" i="33"/>
  <c r="V54" i="31"/>
  <c r="V57" i="31"/>
  <c r="T54" i="31"/>
  <c r="T57" i="31"/>
  <c r="I54" i="80"/>
  <c r="I57" i="80"/>
  <c r="H54" i="80"/>
  <c r="H57" i="80"/>
  <c r="C54" i="80"/>
  <c r="C57" i="80"/>
  <c r="X54" i="49"/>
  <c r="X57" i="49"/>
  <c r="H54" i="48"/>
  <c r="H57" i="48"/>
  <c r="G54" i="48"/>
  <c r="G57" i="48"/>
  <c r="D54" i="48"/>
  <c r="D57" i="48"/>
  <c r="L54" i="45"/>
  <c r="L57" i="45"/>
  <c r="I54" i="45"/>
  <c r="I57" i="45"/>
  <c r="C54" i="45"/>
  <c r="C57" i="45"/>
  <c r="W54" i="39"/>
  <c r="W57" i="39"/>
  <c r="Q54" i="39"/>
  <c r="Q57" i="39"/>
  <c r="N54" i="39"/>
  <c r="N57" i="39"/>
  <c r="B54" i="38"/>
  <c r="B57" i="38"/>
  <c r="P54" i="36"/>
  <c r="P57" i="36"/>
  <c r="L54" i="36"/>
  <c r="L57" i="36"/>
  <c r="E54" i="33"/>
  <c r="E57" i="33"/>
  <c r="D54" i="33"/>
  <c r="D57" i="33"/>
  <c r="S54" i="31"/>
  <c r="S57" i="31"/>
  <c r="R54" i="31"/>
  <c r="R57" i="31"/>
  <c r="O54" i="31"/>
  <c r="O57" i="31"/>
  <c r="F54" i="80"/>
  <c r="F57" i="80"/>
  <c r="E54" i="80"/>
  <c r="E57" i="80"/>
  <c r="B54" i="80"/>
  <c r="B57" i="80"/>
  <c r="K54" i="36"/>
  <c r="K57" i="36"/>
  <c r="N54" i="31"/>
  <c r="N57" i="31"/>
  <c r="B54" i="50"/>
  <c r="B57" i="50"/>
  <c r="T54" i="46"/>
  <c r="T57" i="46"/>
  <c r="Q54" i="46"/>
  <c r="Q57" i="46"/>
  <c r="D54" i="45"/>
  <c r="D57" i="45"/>
  <c r="S54" i="39"/>
  <c r="S57" i="39"/>
  <c r="R54" i="39"/>
  <c r="R57" i="39"/>
  <c r="I54" i="39"/>
  <c r="I57" i="39"/>
  <c r="H54" i="36"/>
  <c r="H57" i="36"/>
  <c r="W54" i="46"/>
  <c r="W57" i="46"/>
  <c r="V54" i="46"/>
  <c r="V57" i="46"/>
  <c r="L54" i="39"/>
  <c r="L57" i="39"/>
  <c r="P54" i="37"/>
  <c r="P57" i="37"/>
  <c r="G54" i="37"/>
  <c r="G57" i="37"/>
  <c r="C54" i="36"/>
  <c r="C57" i="36"/>
  <c r="U54" i="35"/>
  <c r="U57" i="35"/>
  <c r="J54" i="32"/>
  <c r="J57" i="32"/>
  <c r="F54" i="31"/>
  <c r="F57" i="31"/>
  <c r="Y57" i="74"/>
  <c r="Q58" i="74"/>
  <c r="Y57" i="79"/>
  <c r="S58" i="79"/>
  <c r="Y57" i="36"/>
  <c r="D58" i="36"/>
  <c r="Y57" i="49"/>
  <c r="Q58" i="49"/>
  <c r="Y57" i="61"/>
  <c r="O58" i="61"/>
  <c r="Y57" i="33"/>
  <c r="F58" i="33"/>
  <c r="Y57" i="53"/>
  <c r="B58" i="53"/>
  <c r="Y57" i="42"/>
  <c r="Y57" i="48"/>
  <c r="W58" i="48"/>
  <c r="Y57" i="44"/>
  <c r="R58" i="44"/>
  <c r="Y57" i="45"/>
  <c r="H58" i="45"/>
  <c r="Y57" i="58"/>
  <c r="K58" i="58"/>
  <c r="Y57" i="63"/>
  <c r="L58" i="63"/>
  <c r="Y57" i="59"/>
  <c r="R58" i="59"/>
  <c r="Y57" i="80"/>
  <c r="L58" i="80"/>
  <c r="Y57" i="54"/>
  <c r="S58" i="54"/>
  <c r="Y57" i="65"/>
  <c r="R58" i="65"/>
  <c r="Y57" i="52"/>
  <c r="C58" i="52"/>
  <c r="Y57" i="50"/>
  <c r="B58" i="50"/>
  <c r="Y57" i="62"/>
  <c r="L58" i="62"/>
  <c r="Y57" i="32"/>
  <c r="M58" i="32"/>
  <c r="Y57" i="31"/>
  <c r="C58" i="31"/>
  <c r="Y57" i="38"/>
  <c r="B58" i="38"/>
  <c r="Y57" i="37"/>
  <c r="J58" i="37"/>
  <c r="Y57" i="39"/>
  <c r="I58" i="39"/>
  <c r="Y57" i="41"/>
  <c r="Q58" i="41"/>
  <c r="Y57" i="35"/>
  <c r="U58" i="35"/>
  <c r="Y57" i="67"/>
  <c r="L58" i="67"/>
  <c r="Y57" i="77"/>
  <c r="F58" i="77"/>
  <c r="Y57" i="66"/>
  <c r="L58" i="66"/>
  <c r="Y57" i="76"/>
  <c r="B58" i="76"/>
  <c r="Y57" i="46"/>
  <c r="M58" i="46"/>
  <c r="Y57" i="72"/>
  <c r="W58" i="72"/>
  <c r="Y57" i="70"/>
  <c r="J58" i="70"/>
  <c r="Y57" i="51"/>
  <c r="K58" i="51"/>
  <c r="Y57" i="55"/>
  <c r="B58" i="55"/>
  <c r="Y57" i="60"/>
  <c r="W58" i="60"/>
  <c r="Y57" i="68"/>
  <c r="P58" i="68"/>
  <c r="Y57" i="69"/>
  <c r="P58" i="69"/>
  <c r="Y57" i="75"/>
  <c r="B58" i="75"/>
  <c r="Y57" i="56"/>
  <c r="B58" i="56"/>
  <c r="Y57" i="40"/>
  <c r="X58" i="40"/>
  <c r="Y57" i="71"/>
  <c r="N58" i="71"/>
  <c r="Y57" i="78"/>
  <c r="D58" i="78"/>
  <c r="Y57" i="43"/>
  <c r="Y57" i="47"/>
  <c r="F58" i="47"/>
  <c r="Y57" i="57"/>
  <c r="R58" i="57"/>
  <c r="Y57" i="64"/>
  <c r="P58" i="64"/>
  <c r="Y57" i="73"/>
  <c r="R58" i="73"/>
  <c r="K58" i="65"/>
  <c r="P58" i="33"/>
  <c r="G58" i="74"/>
  <c r="X58" i="38"/>
  <c r="R58" i="31"/>
  <c r="P58" i="36"/>
  <c r="G58" i="60"/>
  <c r="E58" i="61"/>
  <c r="H58" i="53"/>
  <c r="R58" i="60"/>
  <c r="E58" i="74"/>
  <c r="V58" i="31"/>
  <c r="E58" i="53"/>
  <c r="V58" i="53"/>
  <c r="E58" i="33"/>
  <c r="C58" i="79"/>
  <c r="S58" i="33"/>
  <c r="W58" i="79"/>
  <c r="T58" i="33"/>
  <c r="W58" i="54"/>
  <c r="N58" i="48"/>
  <c r="F58" i="38"/>
  <c r="G58" i="48"/>
  <c r="G58" i="62"/>
  <c r="X58" i="53"/>
  <c r="D58" i="33"/>
  <c r="C58" i="74"/>
  <c r="W58" i="74"/>
  <c r="U58" i="45"/>
  <c r="J58" i="38"/>
  <c r="W58" i="35"/>
  <c r="H58" i="62"/>
  <c r="L58" i="44"/>
  <c r="W58" i="62"/>
  <c r="E58" i="44"/>
  <c r="S58" i="61"/>
  <c r="M58" i="79"/>
  <c r="U58" i="63"/>
  <c r="X58" i="61"/>
  <c r="K58" i="48"/>
  <c r="K58" i="61"/>
  <c r="I58" i="53"/>
  <c r="Q58" i="61"/>
  <c r="C58" i="36"/>
  <c r="O58" i="36"/>
  <c r="G58" i="54"/>
  <c r="N58" i="53"/>
  <c r="B58" i="39"/>
  <c r="Q58" i="45"/>
  <c r="B58" i="44"/>
  <c r="G58" i="61"/>
  <c r="K58" i="63"/>
  <c r="X58" i="79"/>
  <c r="I58" i="31"/>
  <c r="R58" i="58"/>
  <c r="T58" i="79"/>
  <c r="L58" i="74"/>
  <c r="O58" i="79"/>
  <c r="J58" i="36"/>
  <c r="N58" i="74"/>
  <c r="O58" i="35"/>
  <c r="L58" i="77"/>
  <c r="G58" i="36"/>
  <c r="J58" i="61"/>
  <c r="T58" i="44"/>
  <c r="X58" i="49"/>
  <c r="P58" i="76"/>
  <c r="O58" i="32"/>
  <c r="C58" i="61"/>
  <c r="E58" i="60"/>
  <c r="N58" i="45"/>
  <c r="R58" i="76"/>
  <c r="I58" i="37"/>
  <c r="O58" i="41"/>
  <c r="F58" i="52"/>
  <c r="T58" i="63"/>
  <c r="S58" i="63"/>
  <c r="W58" i="36"/>
  <c r="R58" i="62"/>
  <c r="P58" i="44"/>
  <c r="V58" i="36"/>
  <c r="O58" i="74"/>
  <c r="V58" i="79"/>
  <c r="F58" i="80"/>
  <c r="F58" i="31"/>
  <c r="S58" i="52"/>
  <c r="F58" i="74"/>
  <c r="P58" i="79"/>
  <c r="D58" i="74"/>
  <c r="U58" i="41"/>
  <c r="I58" i="74"/>
  <c r="B58" i="79"/>
  <c r="M58" i="64"/>
  <c r="E58" i="63"/>
  <c r="P58" i="45"/>
  <c r="S58" i="48"/>
  <c r="H58" i="49"/>
  <c r="X58" i="33"/>
  <c r="D58" i="45"/>
  <c r="J58" i="74"/>
  <c r="L58" i="33"/>
  <c r="B58" i="64"/>
  <c r="I58" i="41"/>
  <c r="U58" i="74"/>
  <c r="I58" i="33"/>
  <c r="R58" i="74"/>
  <c r="S58" i="76"/>
  <c r="K58" i="41"/>
  <c r="V58" i="33"/>
  <c r="T58" i="74"/>
  <c r="I58" i="36"/>
  <c r="T58" i="71"/>
  <c r="M58" i="63"/>
  <c r="N58" i="38"/>
  <c r="G58" i="79"/>
  <c r="V58" i="65"/>
  <c r="V58" i="74"/>
  <c r="N58" i="33"/>
  <c r="O58" i="33"/>
  <c r="R58" i="49"/>
  <c r="M58" i="61"/>
  <c r="L58" i="70"/>
  <c r="D58" i="70"/>
  <c r="M58" i="65"/>
  <c r="D58" i="79"/>
  <c r="B58" i="74"/>
  <c r="L58" i="55"/>
  <c r="H58" i="33"/>
  <c r="K58" i="52"/>
  <c r="E58" i="79"/>
  <c r="I58" i="79"/>
  <c r="P58" i="65"/>
  <c r="N58" i="31"/>
  <c r="N58" i="63"/>
  <c r="L58" i="52"/>
  <c r="M58" i="41"/>
  <c r="X58" i="74"/>
  <c r="S58" i="74"/>
  <c r="P58" i="52"/>
  <c r="B58" i="31"/>
  <c r="O58" i="31"/>
  <c r="M58" i="74"/>
  <c r="K58" i="79"/>
  <c r="R58" i="33"/>
  <c r="N58" i="61"/>
  <c r="M58" i="62"/>
  <c r="C58" i="68"/>
  <c r="E58" i="72"/>
  <c r="U58" i="79"/>
  <c r="G58" i="80"/>
  <c r="P58" i="74"/>
  <c r="F58" i="65"/>
  <c r="D58" i="49"/>
  <c r="D58" i="41"/>
  <c r="R58" i="79"/>
  <c r="P58" i="49"/>
  <c r="G58" i="33"/>
  <c r="P58" i="70"/>
  <c r="E58" i="76"/>
  <c r="S58" i="55"/>
  <c r="J58" i="62"/>
  <c r="K58" i="67"/>
  <c r="F58" i="68"/>
  <c r="J58" i="68"/>
  <c r="C58" i="35"/>
  <c r="K58" i="74"/>
  <c r="L58" i="60"/>
  <c r="G58" i="44"/>
  <c r="C58" i="33"/>
  <c r="C58" i="44"/>
  <c r="W58" i="52"/>
  <c r="Q58" i="79"/>
  <c r="U58" i="44"/>
  <c r="S58" i="44"/>
  <c r="J58" i="33"/>
  <c r="O58" i="52"/>
  <c r="T58" i="49"/>
  <c r="Q58" i="33"/>
  <c r="N58" i="79"/>
  <c r="R58" i="61"/>
  <c r="P58" i="80"/>
  <c r="B58" i="33"/>
  <c r="O58" i="73"/>
  <c r="R58" i="35"/>
  <c r="K58" i="44"/>
  <c r="D58" i="62"/>
  <c r="F58" i="50"/>
  <c r="H58" i="35"/>
  <c r="D58" i="52"/>
  <c r="Q58" i="76"/>
  <c r="T58" i="31"/>
  <c r="J58" i="79"/>
  <c r="X58" i="35"/>
  <c r="L58" i="48"/>
  <c r="V58" i="61"/>
  <c r="U58" i="33"/>
  <c r="H58" i="74"/>
  <c r="H58" i="48"/>
  <c r="H58" i="79"/>
  <c r="H58" i="61"/>
  <c r="M58" i="33"/>
  <c r="W58" i="33"/>
  <c r="E58" i="73"/>
  <c r="L58" i="78"/>
  <c r="I58" i="76"/>
  <c r="B58" i="67"/>
  <c r="K58" i="33"/>
  <c r="E58" i="35"/>
  <c r="G58" i="76"/>
  <c r="H58" i="73"/>
  <c r="W58" i="50"/>
  <c r="U58" i="72"/>
  <c r="L58" i="36"/>
  <c r="I58" i="70"/>
  <c r="J58" i="44"/>
  <c r="F58" i="35"/>
  <c r="F58" i="36"/>
  <c r="Q58" i="36"/>
  <c r="F58" i="79"/>
  <c r="L58" i="61"/>
  <c r="D58" i="44"/>
  <c r="F58" i="49"/>
  <c r="B58" i="70"/>
  <c r="U58" i="38"/>
  <c r="U58" i="76"/>
  <c r="K58" i="76"/>
  <c r="B58" i="80"/>
  <c r="B58" i="36"/>
  <c r="T58" i="45"/>
  <c r="T58" i="36"/>
  <c r="U58" i="36"/>
  <c r="K58" i="70"/>
  <c r="L58" i="79"/>
  <c r="H58" i="36"/>
  <c r="M58" i="36"/>
  <c r="U58" i="68"/>
  <c r="S58" i="60"/>
  <c r="I58" i="63"/>
  <c r="H58" i="68"/>
  <c r="P58" i="38"/>
  <c r="X58" i="36"/>
  <c r="U58" i="61"/>
  <c r="E58" i="36"/>
  <c r="G58" i="49"/>
  <c r="T58" i="61"/>
  <c r="R58" i="36"/>
  <c r="S58" i="49"/>
  <c r="M58" i="47"/>
  <c r="O58" i="49"/>
  <c r="M58" i="72"/>
  <c r="V58" i="39"/>
  <c r="O58" i="54"/>
  <c r="W58" i="80"/>
  <c r="E58" i="49"/>
  <c r="S58" i="38"/>
  <c r="P58" i="61"/>
  <c r="W58" i="39"/>
  <c r="K58" i="49"/>
  <c r="S58" i="51"/>
  <c r="I58" i="67"/>
  <c r="C58" i="80"/>
  <c r="S58" i="36"/>
  <c r="S58" i="45"/>
  <c r="W58" i="61"/>
  <c r="N58" i="36"/>
  <c r="N58" i="49"/>
  <c r="R58" i="64"/>
  <c r="U58" i="71"/>
  <c r="Q58" i="69"/>
  <c r="K58" i="80"/>
  <c r="S58" i="31"/>
  <c r="R58" i="38"/>
  <c r="M58" i="49"/>
  <c r="D58" i="80"/>
  <c r="Q58" i="80"/>
  <c r="B58" i="61"/>
  <c r="L58" i="49"/>
  <c r="I58" i="80"/>
  <c r="S58" i="65"/>
  <c r="D58" i="61"/>
  <c r="P58" i="48"/>
  <c r="B58" i="49"/>
  <c r="V58" i="80"/>
  <c r="G58" i="64"/>
  <c r="D58" i="71"/>
  <c r="U58" i="80"/>
  <c r="I58" i="49"/>
  <c r="V58" i="49"/>
  <c r="I58" i="68"/>
  <c r="L58" i="64"/>
  <c r="N58" i="39"/>
  <c r="E58" i="64"/>
  <c r="D58" i="64"/>
  <c r="B58" i="60"/>
  <c r="R58" i="39"/>
  <c r="D58" i="32"/>
  <c r="C58" i="38"/>
  <c r="I58" i="45"/>
  <c r="F58" i="61"/>
  <c r="C58" i="49"/>
  <c r="T58" i="67"/>
  <c r="J58" i="71"/>
  <c r="L58" i="39"/>
  <c r="O58" i="72"/>
  <c r="W58" i="57"/>
  <c r="M58" i="80"/>
  <c r="Q58" i="39"/>
  <c r="W58" i="49"/>
  <c r="S58" i="59"/>
  <c r="X58" i="67"/>
  <c r="H58" i="80"/>
  <c r="I58" i="61"/>
  <c r="K58" i="36"/>
  <c r="Q58" i="59"/>
  <c r="B58" i="68"/>
  <c r="X58" i="59"/>
  <c r="D58" i="67"/>
  <c r="E58" i="65"/>
  <c r="U58" i="49"/>
  <c r="D58" i="59"/>
  <c r="U58" i="40"/>
  <c r="N58" i="68"/>
  <c r="R58" i="68"/>
  <c r="W58" i="76"/>
  <c r="J58" i="80"/>
  <c r="S58" i="80"/>
  <c r="W58" i="63"/>
  <c r="J58" i="49"/>
  <c r="R58" i="80"/>
  <c r="U58" i="56"/>
  <c r="H58" i="55"/>
  <c r="S58" i="39"/>
  <c r="J58" i="60"/>
  <c r="F58" i="63"/>
  <c r="D58" i="55"/>
  <c r="H58" i="76"/>
  <c r="E58" i="62"/>
  <c r="R58" i="47"/>
  <c r="G58" i="65"/>
  <c r="I58" i="38"/>
  <c r="X58" i="57"/>
  <c r="K58" i="57"/>
  <c r="S58" i="57"/>
  <c r="Q58" i="57"/>
  <c r="U58" i="57"/>
  <c r="O58" i="57"/>
  <c r="H58" i="57"/>
  <c r="I58" i="57"/>
  <c r="P58" i="57"/>
  <c r="J58" i="57"/>
  <c r="C58" i="42"/>
  <c r="V58" i="42"/>
  <c r="W58" i="42"/>
  <c r="X58" i="42"/>
  <c r="R58" i="42"/>
  <c r="M58" i="42"/>
  <c r="T58" i="42"/>
  <c r="I58" i="42"/>
  <c r="G58" i="42"/>
  <c r="F58" i="42"/>
  <c r="H58" i="42"/>
  <c r="N58" i="42"/>
  <c r="Q58" i="42"/>
  <c r="O58" i="42"/>
  <c r="P58" i="42"/>
  <c r="T58" i="75"/>
  <c r="M58" i="75"/>
  <c r="E58" i="57"/>
  <c r="L58" i="42"/>
  <c r="H58" i="67"/>
  <c r="S58" i="78"/>
  <c r="P58" i="77"/>
  <c r="D58" i="57"/>
  <c r="C58" i="50"/>
  <c r="V58" i="50"/>
  <c r="X58" i="50"/>
  <c r="P58" i="50"/>
  <c r="K58" i="50"/>
  <c r="R58" i="50"/>
  <c r="U58" i="50"/>
  <c r="O58" i="50"/>
  <c r="H58" i="50"/>
  <c r="L58" i="50"/>
  <c r="I58" i="50"/>
  <c r="T58" i="50"/>
  <c r="D58" i="50"/>
  <c r="Q58" i="50"/>
  <c r="S58" i="50"/>
  <c r="M58" i="50"/>
  <c r="G58" i="50"/>
  <c r="M58" i="67"/>
  <c r="D58" i="48"/>
  <c r="F58" i="56"/>
  <c r="B58" i="42"/>
  <c r="D58" i="37"/>
  <c r="C58" i="78"/>
  <c r="E58" i="67"/>
  <c r="L58" i="75"/>
  <c r="J58" i="75"/>
  <c r="V58" i="41"/>
  <c r="E58" i="41"/>
  <c r="P58" i="73"/>
  <c r="X58" i="70"/>
  <c r="C58" i="70"/>
  <c r="V58" i="70"/>
  <c r="W58" i="70"/>
  <c r="G58" i="70"/>
  <c r="T58" i="70"/>
  <c r="S58" i="70"/>
  <c r="N58" i="70"/>
  <c r="H58" i="70"/>
  <c r="O58" i="70"/>
  <c r="Q58" i="70"/>
  <c r="F58" i="70"/>
  <c r="U58" i="70"/>
  <c r="R58" i="70"/>
  <c r="M58" i="70"/>
  <c r="E58" i="70"/>
  <c r="C58" i="51"/>
  <c r="G58" i="40"/>
  <c r="I58" i="66"/>
  <c r="M58" i="45"/>
  <c r="D58" i="77"/>
  <c r="R58" i="51"/>
  <c r="N58" i="52"/>
  <c r="L58" i="32"/>
  <c r="Q58" i="68"/>
  <c r="E58" i="80"/>
  <c r="W58" i="43"/>
  <c r="L58" i="43"/>
  <c r="G58" i="43"/>
  <c r="N58" i="43"/>
  <c r="K58" i="43"/>
  <c r="P58" i="43"/>
  <c r="M58" i="43"/>
  <c r="O58" i="43"/>
  <c r="I58" i="43"/>
  <c r="J58" i="43"/>
  <c r="D58" i="43"/>
  <c r="Q58" i="43"/>
  <c r="V58" i="78"/>
  <c r="J58" i="78"/>
  <c r="U58" i="78"/>
  <c r="G58" i="78"/>
  <c r="P58" i="78"/>
  <c r="M58" i="78"/>
  <c r="H58" i="78"/>
  <c r="N58" i="78"/>
  <c r="B58" i="78"/>
  <c r="F58" i="78"/>
  <c r="K58" i="78"/>
  <c r="X58" i="77"/>
  <c r="W58" i="56"/>
  <c r="X58" i="56"/>
  <c r="H58" i="56"/>
  <c r="D58" i="56"/>
  <c r="P58" i="56"/>
  <c r="O58" i="56"/>
  <c r="J58" i="56"/>
  <c r="C58" i="60"/>
  <c r="V58" i="60"/>
  <c r="X58" i="60"/>
  <c r="N58" i="60"/>
  <c r="O58" i="60"/>
  <c r="K58" i="60"/>
  <c r="Q58" i="60"/>
  <c r="M58" i="60"/>
  <c r="D58" i="60"/>
  <c r="H58" i="60"/>
  <c r="U58" i="60"/>
  <c r="I58" i="60"/>
  <c r="T58" i="60"/>
  <c r="P58" i="60"/>
  <c r="F58" i="60"/>
  <c r="D58" i="42"/>
  <c r="I58" i="40"/>
  <c r="H58" i="58"/>
  <c r="O58" i="67"/>
  <c r="O58" i="78"/>
  <c r="K58" i="38"/>
  <c r="V58" i="38"/>
  <c r="W58" i="38"/>
  <c r="M58" i="38"/>
  <c r="E58" i="38"/>
  <c r="D58" i="38"/>
  <c r="L58" i="38"/>
  <c r="T58" i="38"/>
  <c r="O58" i="38"/>
  <c r="G58" i="38"/>
  <c r="L58" i="73"/>
  <c r="H58" i="40"/>
  <c r="O58" i="47"/>
  <c r="V58" i="52"/>
  <c r="X58" i="52"/>
  <c r="U58" i="52"/>
  <c r="M58" i="52"/>
  <c r="I58" i="52"/>
  <c r="H58" i="52"/>
  <c r="J58" i="52"/>
  <c r="R58" i="52"/>
  <c r="B58" i="52"/>
  <c r="E58" i="52"/>
  <c r="Q58" i="52"/>
  <c r="G58" i="52"/>
  <c r="V58" i="54"/>
  <c r="C58" i="54"/>
  <c r="X58" i="54"/>
  <c r="D58" i="54"/>
  <c r="U58" i="54"/>
  <c r="F58" i="54"/>
  <c r="N58" i="54"/>
  <c r="H58" i="54"/>
  <c r="I58" i="54"/>
  <c r="R58" i="54"/>
  <c r="M58" i="54"/>
  <c r="L58" i="54"/>
  <c r="K58" i="54"/>
  <c r="J58" i="54"/>
  <c r="P58" i="54"/>
  <c r="B58" i="54"/>
  <c r="E58" i="54"/>
  <c r="T58" i="54"/>
  <c r="F58" i="48"/>
  <c r="N58" i="56"/>
  <c r="R58" i="56"/>
  <c r="R58" i="77"/>
  <c r="P58" i="75"/>
  <c r="O58" i="75"/>
  <c r="V58" i="56"/>
  <c r="L58" i="45"/>
  <c r="G58" i="47"/>
  <c r="C58" i="45"/>
  <c r="C58" i="56"/>
  <c r="R58" i="67"/>
  <c r="T58" i="46"/>
  <c r="X58" i="48"/>
  <c r="J58" i="32"/>
  <c r="C58" i="63"/>
  <c r="V58" i="63"/>
  <c r="X58" i="63"/>
  <c r="J58" i="63"/>
  <c r="D58" i="63"/>
  <c r="H58" i="63"/>
  <c r="O58" i="63"/>
  <c r="Q58" i="63"/>
  <c r="G58" i="63"/>
  <c r="B58" i="63"/>
  <c r="P58" i="63"/>
  <c r="R58" i="63"/>
  <c r="D58" i="46"/>
  <c r="W58" i="69"/>
  <c r="V58" i="69"/>
  <c r="U58" i="69"/>
  <c r="R58" i="69"/>
  <c r="D58" i="69"/>
  <c r="S58" i="69"/>
  <c r="E58" i="69"/>
  <c r="M58" i="69"/>
  <c r="H58" i="69"/>
  <c r="T58" i="69"/>
  <c r="N58" i="69"/>
  <c r="L58" i="69"/>
  <c r="B58" i="69"/>
  <c r="F58" i="69"/>
  <c r="R58" i="43"/>
  <c r="F58" i="43"/>
  <c r="D58" i="66"/>
  <c r="X58" i="73"/>
  <c r="S58" i="77"/>
  <c r="Q58" i="78"/>
  <c r="S58" i="58"/>
  <c r="T58" i="73"/>
  <c r="I58" i="78"/>
  <c r="H58" i="72"/>
  <c r="C58" i="72"/>
  <c r="X58" i="72"/>
  <c r="S58" i="72"/>
  <c r="I58" i="72"/>
  <c r="Q58" i="72"/>
  <c r="N58" i="72"/>
  <c r="G58" i="72"/>
  <c r="P58" i="72"/>
  <c r="R58" i="72"/>
  <c r="L58" i="72"/>
  <c r="B58" i="72"/>
  <c r="J58" i="72"/>
  <c r="D58" i="72"/>
  <c r="W58" i="41"/>
  <c r="C58" i="41"/>
  <c r="X58" i="41"/>
  <c r="T58" i="41"/>
  <c r="L58" i="41"/>
  <c r="P58" i="41"/>
  <c r="S58" i="41"/>
  <c r="G58" i="41"/>
  <c r="F58" i="41"/>
  <c r="H58" i="41"/>
  <c r="J58" i="41"/>
  <c r="N58" i="41"/>
  <c r="R58" i="41"/>
  <c r="B58" i="41"/>
  <c r="C58" i="67"/>
  <c r="K58" i="56"/>
  <c r="G58" i="37"/>
  <c r="J58" i="50"/>
  <c r="C58" i="53"/>
  <c r="J58" i="53"/>
  <c r="W58" i="53"/>
  <c r="R58" i="53"/>
  <c r="Q58" i="53"/>
  <c r="P58" i="53"/>
  <c r="K58" i="53"/>
  <c r="F58" i="53"/>
  <c r="U58" i="53"/>
  <c r="D58" i="53"/>
  <c r="M58" i="53"/>
  <c r="S58" i="53"/>
  <c r="T58" i="53"/>
  <c r="G58" i="53"/>
  <c r="O58" i="53"/>
  <c r="L58" i="53"/>
  <c r="X58" i="75"/>
  <c r="Q58" i="66"/>
  <c r="W58" i="47"/>
  <c r="X58" i="47"/>
  <c r="I58" i="47"/>
  <c r="D58" i="47"/>
  <c r="P58" i="47"/>
  <c r="L58" i="47"/>
  <c r="U58" i="47"/>
  <c r="J58" i="47"/>
  <c r="T58" i="47"/>
  <c r="H58" i="47"/>
  <c r="Q58" i="47"/>
  <c r="B58" i="47"/>
  <c r="K58" i="71"/>
  <c r="W58" i="55"/>
  <c r="C58" i="64"/>
  <c r="V58" i="64"/>
  <c r="X58" i="64"/>
  <c r="W58" i="64"/>
  <c r="H58" i="64"/>
  <c r="J58" i="64"/>
  <c r="N58" i="64"/>
  <c r="T58" i="64"/>
  <c r="O58" i="64"/>
  <c r="S58" i="64"/>
  <c r="K58" i="64"/>
  <c r="Q58" i="64"/>
  <c r="U58" i="64"/>
  <c r="F58" i="64"/>
  <c r="X58" i="43"/>
  <c r="C58" i="71"/>
  <c r="T58" i="55"/>
  <c r="D58" i="73"/>
  <c r="S58" i="42"/>
  <c r="N58" i="77"/>
  <c r="F58" i="46"/>
  <c r="X58" i="69"/>
  <c r="V58" i="71"/>
  <c r="E58" i="42"/>
  <c r="N58" i="57"/>
  <c r="K58" i="72"/>
  <c r="H58" i="66"/>
  <c r="K58" i="47"/>
  <c r="X58" i="32"/>
  <c r="W58" i="31"/>
  <c r="X58" i="31"/>
  <c r="H58" i="31"/>
  <c r="E58" i="31"/>
  <c r="U58" i="31"/>
  <c r="K58" i="31"/>
  <c r="J58" i="31"/>
  <c r="P58" i="31"/>
  <c r="Q58" i="31"/>
  <c r="L58" i="31"/>
  <c r="G58" i="31"/>
  <c r="D58" i="31"/>
  <c r="M58" i="31"/>
  <c r="Q58" i="46"/>
  <c r="V58" i="43"/>
  <c r="S58" i="56"/>
  <c r="O58" i="77"/>
  <c r="Q58" i="56"/>
  <c r="V58" i="58"/>
  <c r="X58" i="58"/>
  <c r="I58" i="58"/>
  <c r="Q58" i="58"/>
  <c r="P58" i="58"/>
  <c r="J58" i="58"/>
  <c r="L58" i="58"/>
  <c r="T58" i="58"/>
  <c r="F58" i="58"/>
  <c r="D58" i="58"/>
  <c r="N58" i="58"/>
  <c r="B58" i="58"/>
  <c r="O58" i="58"/>
  <c r="G58" i="56"/>
  <c r="G58" i="57"/>
  <c r="W58" i="66"/>
  <c r="F58" i="71"/>
  <c r="O58" i="69"/>
  <c r="K58" i="42"/>
  <c r="I58" i="69"/>
  <c r="N58" i="73"/>
  <c r="X58" i="66"/>
  <c r="B58" i="46"/>
  <c r="J58" i="76"/>
  <c r="C58" i="69"/>
  <c r="V58" i="72"/>
  <c r="E58" i="58"/>
  <c r="J58" i="42"/>
  <c r="V58" i="35"/>
  <c r="K58" i="35"/>
  <c r="L58" i="35"/>
  <c r="I58" i="35"/>
  <c r="T58" i="35"/>
  <c r="P58" i="35"/>
  <c r="M58" i="35"/>
  <c r="D58" i="35"/>
  <c r="Q58" i="35"/>
  <c r="G58" i="35"/>
  <c r="I58" i="56"/>
  <c r="V58" i="46"/>
  <c r="C58" i="57"/>
  <c r="C58" i="58"/>
  <c r="U58" i="58"/>
  <c r="M58" i="57"/>
  <c r="C58" i="75"/>
  <c r="V58" i="75"/>
  <c r="U58" i="75"/>
  <c r="R58" i="75"/>
  <c r="Q58" i="75"/>
  <c r="S58" i="75"/>
  <c r="I58" i="75"/>
  <c r="E58" i="75"/>
  <c r="D58" i="75"/>
  <c r="K58" i="75"/>
  <c r="E58" i="78"/>
  <c r="T58" i="56"/>
  <c r="H58" i="43"/>
  <c r="W58" i="58"/>
  <c r="W58" i="37"/>
  <c r="N58" i="75"/>
  <c r="U58" i="73"/>
  <c r="F58" i="75"/>
  <c r="V58" i="73"/>
  <c r="J58" i="77"/>
  <c r="V58" i="66"/>
  <c r="P58" i="66"/>
  <c r="X58" i="78"/>
  <c r="W58" i="75"/>
  <c r="Q58" i="54"/>
  <c r="T58" i="43"/>
  <c r="W58" i="65"/>
  <c r="B58" i="35"/>
  <c r="X58" i="39"/>
  <c r="C58" i="39"/>
  <c r="G58" i="39"/>
  <c r="U58" i="39"/>
  <c r="D58" i="39"/>
  <c r="H58" i="39"/>
  <c r="F58" i="39"/>
  <c r="P58" i="39"/>
  <c r="E58" i="39"/>
  <c r="K58" i="39"/>
  <c r="M58" i="39"/>
  <c r="O58" i="39"/>
  <c r="J58" i="39"/>
  <c r="T58" i="39"/>
  <c r="Q58" i="38"/>
  <c r="H58" i="38"/>
  <c r="K58" i="45"/>
  <c r="N58" i="50"/>
  <c r="P58" i="37"/>
  <c r="N58" i="80"/>
  <c r="X58" i="80"/>
  <c r="T58" i="80"/>
  <c r="O58" i="80"/>
  <c r="T58" i="52"/>
  <c r="T58" i="57"/>
  <c r="V58" i="44"/>
  <c r="W58" i="44"/>
  <c r="X58" i="44"/>
  <c r="H58" i="44"/>
  <c r="I58" i="44"/>
  <c r="N58" i="44"/>
  <c r="M58" i="44"/>
  <c r="F58" i="44"/>
  <c r="O58" i="44"/>
  <c r="Q58" i="44"/>
  <c r="L58" i="37"/>
  <c r="F58" i="57"/>
  <c r="E58" i="43"/>
  <c r="W58" i="77"/>
  <c r="Q58" i="77"/>
  <c r="I58" i="46"/>
  <c r="C58" i="46"/>
  <c r="X58" i="46"/>
  <c r="J58" i="46"/>
  <c r="L58" i="46"/>
  <c r="H58" i="46"/>
  <c r="K58" i="46"/>
  <c r="P58" i="46"/>
  <c r="S58" i="46"/>
  <c r="O58" i="46"/>
  <c r="N58" i="46"/>
  <c r="R58" i="46"/>
  <c r="U58" i="46"/>
  <c r="I58" i="77"/>
  <c r="V58" i="32"/>
  <c r="W58" i="32"/>
  <c r="T58" i="32"/>
  <c r="U58" i="32"/>
  <c r="Q58" i="32"/>
  <c r="R58" i="32"/>
  <c r="I58" i="32"/>
  <c r="S58" i="32"/>
  <c r="P58" i="32"/>
  <c r="N58" i="32"/>
  <c r="B58" i="32"/>
  <c r="F58" i="32"/>
  <c r="J58" i="73"/>
  <c r="C58" i="73"/>
  <c r="W58" i="73"/>
  <c r="Q58" i="73"/>
  <c r="F58" i="73"/>
  <c r="S58" i="73"/>
  <c r="K58" i="73"/>
  <c r="G58" i="73"/>
  <c r="B58" i="73"/>
  <c r="M58" i="73"/>
  <c r="I58" i="73"/>
  <c r="L58" i="56"/>
  <c r="B58" i="71"/>
  <c r="W58" i="71"/>
  <c r="X58" i="71"/>
  <c r="G58" i="71"/>
  <c r="M58" i="71"/>
  <c r="S58" i="71"/>
  <c r="I58" i="71"/>
  <c r="L58" i="71"/>
  <c r="H58" i="71"/>
  <c r="Q58" i="71"/>
  <c r="R58" i="71"/>
  <c r="O58" i="71"/>
  <c r="P58" i="71"/>
  <c r="X58" i="55"/>
  <c r="C58" i="55"/>
  <c r="V58" i="55"/>
  <c r="E58" i="55"/>
  <c r="I58" i="55"/>
  <c r="J58" i="55"/>
  <c r="G58" i="55"/>
  <c r="U58" i="55"/>
  <c r="R58" i="55"/>
  <c r="P58" i="55"/>
  <c r="K58" i="55"/>
  <c r="F58" i="55"/>
  <c r="Q58" i="55"/>
  <c r="M58" i="55"/>
  <c r="O58" i="55"/>
  <c r="N58" i="55"/>
  <c r="T58" i="66"/>
  <c r="E58" i="32"/>
  <c r="F58" i="76"/>
  <c r="C58" i="76"/>
  <c r="V58" i="76"/>
  <c r="X58" i="76"/>
  <c r="N58" i="76"/>
  <c r="D58" i="76"/>
  <c r="T58" i="76"/>
  <c r="M58" i="76"/>
  <c r="L58" i="76"/>
  <c r="O58" i="76"/>
  <c r="T58" i="78"/>
  <c r="F58" i="72"/>
  <c r="C58" i="43"/>
  <c r="N58" i="35"/>
  <c r="C58" i="47"/>
  <c r="S58" i="35"/>
  <c r="E58" i="47"/>
  <c r="M58" i="58"/>
  <c r="C58" i="59"/>
  <c r="V58" i="59"/>
  <c r="W58" i="59"/>
  <c r="B58" i="59"/>
  <c r="O58" i="59"/>
  <c r="F58" i="59"/>
  <c r="T58" i="59"/>
  <c r="E58" i="59"/>
  <c r="U58" i="59"/>
  <c r="N58" i="59"/>
  <c r="I58" i="59"/>
  <c r="L58" i="59"/>
  <c r="P58" i="59"/>
  <c r="G58" i="59"/>
  <c r="K58" i="59"/>
  <c r="H58" i="59"/>
  <c r="J58" i="59"/>
  <c r="M58" i="59"/>
  <c r="G58" i="46"/>
  <c r="W58" i="45"/>
  <c r="X58" i="45"/>
  <c r="V58" i="45"/>
  <c r="J58" i="45"/>
  <c r="E58" i="45"/>
  <c r="R58" i="45"/>
  <c r="G58" i="45"/>
  <c r="F58" i="45"/>
  <c r="B58" i="45"/>
  <c r="O58" i="45"/>
  <c r="J58" i="69"/>
  <c r="B58" i="57"/>
  <c r="H58" i="75"/>
  <c r="E58" i="56"/>
  <c r="W58" i="51"/>
  <c r="X58" i="51"/>
  <c r="V58" i="51"/>
  <c r="H58" i="51"/>
  <c r="F58" i="51"/>
  <c r="I58" i="51"/>
  <c r="D58" i="51"/>
  <c r="E58" i="51"/>
  <c r="Q58" i="51"/>
  <c r="T58" i="51"/>
  <c r="U58" i="51"/>
  <c r="P58" i="51"/>
  <c r="J58" i="51"/>
  <c r="L58" i="51"/>
  <c r="G58" i="51"/>
  <c r="B58" i="51"/>
  <c r="O58" i="51"/>
  <c r="C58" i="32"/>
  <c r="B58" i="66"/>
  <c r="B58" i="77"/>
  <c r="W58" i="67"/>
  <c r="V58" i="67"/>
  <c r="U58" i="67"/>
  <c r="S58" i="67"/>
  <c r="Q58" i="67"/>
  <c r="G58" i="67"/>
  <c r="N58" i="67"/>
  <c r="F58" i="67"/>
  <c r="V58" i="62"/>
  <c r="C58" i="62"/>
  <c r="X58" i="62"/>
  <c r="S58" i="62"/>
  <c r="I58" i="62"/>
  <c r="T58" i="62"/>
  <c r="K58" i="62"/>
  <c r="B58" i="62"/>
  <c r="N58" i="62"/>
  <c r="Q58" i="62"/>
  <c r="O58" i="62"/>
  <c r="E58" i="46"/>
  <c r="R58" i="48"/>
  <c r="V58" i="48"/>
  <c r="M58" i="48"/>
  <c r="Q58" i="48"/>
  <c r="J58" i="48"/>
  <c r="E58" i="48"/>
  <c r="T58" i="48"/>
  <c r="B58" i="48"/>
  <c r="I58" i="48"/>
  <c r="U58" i="48"/>
  <c r="S58" i="47"/>
  <c r="M58" i="51"/>
  <c r="C58" i="48"/>
  <c r="J58" i="35"/>
  <c r="U58" i="43"/>
  <c r="C58" i="40"/>
  <c r="W58" i="40"/>
  <c r="V58" i="40"/>
  <c r="N58" i="40"/>
  <c r="R58" i="40"/>
  <c r="J58" i="40"/>
  <c r="B58" i="40"/>
  <c r="Q58" i="40"/>
  <c r="M58" i="40"/>
  <c r="P58" i="40"/>
  <c r="E58" i="40"/>
  <c r="K58" i="40"/>
  <c r="S58" i="40"/>
  <c r="F58" i="40"/>
  <c r="T58" i="40"/>
  <c r="O58" i="40"/>
  <c r="L58" i="40"/>
  <c r="W58" i="78"/>
  <c r="N58" i="51"/>
  <c r="P58" i="67"/>
  <c r="G58" i="69"/>
  <c r="L58" i="57"/>
  <c r="V58" i="57"/>
  <c r="I58" i="64"/>
  <c r="W58" i="46"/>
  <c r="T58" i="72"/>
  <c r="E58" i="50"/>
  <c r="O58" i="48"/>
  <c r="R58" i="66"/>
  <c r="C58" i="66"/>
  <c r="M58" i="66"/>
  <c r="E58" i="66"/>
  <c r="O58" i="66"/>
  <c r="F58" i="66"/>
  <c r="G58" i="66"/>
  <c r="S58" i="66"/>
  <c r="J58" i="66"/>
  <c r="N58" i="66"/>
  <c r="U58" i="66"/>
  <c r="V58" i="77"/>
  <c r="C58" i="77"/>
  <c r="U58" i="77"/>
  <c r="M58" i="77"/>
  <c r="T58" i="77"/>
  <c r="E58" i="77"/>
  <c r="K58" i="77"/>
  <c r="G58" i="77"/>
  <c r="H58" i="77"/>
  <c r="O58" i="37"/>
  <c r="C58" i="37"/>
  <c r="V58" i="37"/>
  <c r="X58" i="37"/>
  <c r="S58" i="37"/>
  <c r="B58" i="37"/>
  <c r="N58" i="37"/>
  <c r="Q58" i="37"/>
  <c r="H58" i="37"/>
  <c r="F58" i="37"/>
  <c r="M58" i="37"/>
  <c r="U58" i="37"/>
  <c r="T58" i="37"/>
  <c r="R58" i="37"/>
  <c r="K58" i="37"/>
  <c r="M58" i="56"/>
  <c r="G58" i="75"/>
  <c r="K58" i="69"/>
  <c r="B58" i="43"/>
  <c r="U58" i="62"/>
  <c r="P58" i="62"/>
  <c r="D58" i="68"/>
  <c r="E58" i="68"/>
  <c r="X58" i="68"/>
  <c r="W58" i="68"/>
  <c r="V58" i="68"/>
  <c r="G58" i="68"/>
  <c r="T58" i="68"/>
  <c r="K58" i="68"/>
  <c r="S58" i="68"/>
  <c r="O58" i="68"/>
  <c r="L58" i="68"/>
  <c r="M58" i="68"/>
  <c r="E58" i="71"/>
  <c r="K58" i="32"/>
  <c r="D58" i="40"/>
  <c r="U58" i="42"/>
  <c r="K58" i="66"/>
  <c r="F58" i="62"/>
  <c r="R58" i="78"/>
  <c r="N58" i="47"/>
  <c r="G58" i="58"/>
  <c r="S58" i="43"/>
  <c r="E58" i="37"/>
  <c r="J58" i="67"/>
  <c r="G58" i="32"/>
  <c r="C58" i="65"/>
  <c r="X58" i="65"/>
  <c r="U58" i="65"/>
  <c r="Q58" i="65"/>
  <c r="O58" i="65"/>
  <c r="H58" i="65"/>
  <c r="N58" i="65"/>
  <c r="D58" i="65"/>
  <c r="T58" i="65"/>
  <c r="L58" i="65"/>
  <c r="I58" i="65"/>
  <c r="B58" i="65"/>
  <c r="J58" i="65"/>
  <c r="H58" i="32"/>
  <c r="V58" i="47"/>
  <c r="Y58" i="74"/>
  <c r="T59" i="74"/>
  <c r="BB46" i="30"/>
  <c r="Y58" i="79"/>
  <c r="S59" i="79"/>
  <c r="BA51" i="30"/>
  <c r="Y58" i="33"/>
  <c r="V59" i="33"/>
  <c r="BD6" i="30"/>
  <c r="Y58" i="44"/>
  <c r="T59" i="44"/>
  <c r="BB13" i="30"/>
  <c r="Y58" i="49"/>
  <c r="F59" i="49"/>
  <c r="Y58" i="36"/>
  <c r="G59" i="36"/>
  <c r="AO9" i="30"/>
  <c r="Y58" i="61"/>
  <c r="B59" i="61"/>
  <c r="Y58" i="62"/>
  <c r="M59" i="62"/>
  <c r="AU33" i="30"/>
  <c r="AC33" i="30"/>
  <c r="Y58" i="80"/>
  <c r="U59" i="80"/>
  <c r="E11" i="80"/>
  <c r="Y58" i="64"/>
  <c r="I59" i="64"/>
  <c r="Y58" i="58"/>
  <c r="G59" i="58"/>
  <c r="Y58" i="75"/>
  <c r="B59" i="75"/>
  <c r="Y58" i="77"/>
  <c r="G59" i="77"/>
  <c r="Y58" i="48"/>
  <c r="M59" i="48"/>
  <c r="Y58" i="71"/>
  <c r="H59" i="71"/>
  <c r="Y58" i="76"/>
  <c r="D59" i="76"/>
  <c r="Y58" i="60"/>
  <c r="X59" i="60"/>
  <c r="BF30" i="30"/>
  <c r="Y58" i="67"/>
  <c r="N59" i="67"/>
  <c r="Y58" i="59"/>
  <c r="G59" i="59"/>
  <c r="Y58" i="35"/>
  <c r="K59" i="35"/>
  <c r="Y58" i="68"/>
  <c r="Q59" i="68"/>
  <c r="Y58" i="65"/>
  <c r="X59" i="65"/>
  <c r="BF36" i="30"/>
  <c r="Y58" i="63"/>
  <c r="G59" i="63"/>
  <c r="Y58" i="56"/>
  <c r="G59" i="56"/>
  <c r="Y58" i="52"/>
  <c r="Q59" i="52"/>
  <c r="Y58" i="46"/>
  <c r="M59" i="46"/>
  <c r="Y58" i="38"/>
  <c r="G59" i="38"/>
  <c r="Y58" i="47"/>
  <c r="S59" i="47"/>
  <c r="Y58" i="50"/>
  <c r="N59" i="50"/>
  <c r="Y58" i="43"/>
  <c r="S59" i="43"/>
  <c r="Y58" i="66"/>
  <c r="L59" i="66"/>
  <c r="Y58" i="31"/>
  <c r="G59" i="31"/>
  <c r="Y58" i="78"/>
  <c r="E59" i="78"/>
  <c r="Y58" i="32"/>
  <c r="G59" i="32"/>
  <c r="Y58" i="69"/>
  <c r="K59" i="69"/>
  <c r="Y58" i="53"/>
  <c r="D59" i="53"/>
  <c r="Y58" i="54"/>
  <c r="Q59" i="54"/>
  <c r="Y58" i="70"/>
  <c r="H59" i="70"/>
  <c r="Y58" i="40"/>
  <c r="N59" i="40"/>
  <c r="Y58" i="39"/>
  <c r="E59" i="39"/>
  <c r="Y58" i="41"/>
  <c r="B59" i="41"/>
  <c r="Y58" i="42"/>
  <c r="L59" i="42"/>
  <c r="O59" i="62"/>
  <c r="Y58" i="45"/>
  <c r="G59" i="45"/>
  <c r="Y58" i="55"/>
  <c r="T59" i="55"/>
  <c r="BB25" i="30"/>
  <c r="Y58" i="51"/>
  <c r="L59" i="51"/>
  <c r="Y58" i="73"/>
  <c r="D59" i="73"/>
  <c r="Y58" i="72"/>
  <c r="J59" i="72"/>
  <c r="Y58" i="57"/>
  <c r="V59" i="57"/>
  <c r="Y58" i="37"/>
  <c r="O59" i="37"/>
  <c r="G59" i="79"/>
  <c r="AO51" i="30"/>
  <c r="C59" i="74"/>
  <c r="H59" i="74"/>
  <c r="M59" i="74"/>
  <c r="AU46" i="30"/>
  <c r="AC46" i="30"/>
  <c r="I59" i="74"/>
  <c r="N59" i="61"/>
  <c r="N59" i="79"/>
  <c r="O59" i="74"/>
  <c r="P59" i="79"/>
  <c r="AX51" i="30"/>
  <c r="AD51" i="30"/>
  <c r="T59" i="62"/>
  <c r="BB33" i="30"/>
  <c r="X59" i="79"/>
  <c r="BF51" i="30"/>
  <c r="E59" i="79"/>
  <c r="G59" i="74"/>
  <c r="D9" i="74"/>
  <c r="Q59" i="79"/>
  <c r="AY51" i="30"/>
  <c r="K59" i="74"/>
  <c r="D11" i="74"/>
  <c r="F59" i="74"/>
  <c r="AN46" i="30"/>
  <c r="D59" i="74"/>
  <c r="E59" i="33"/>
  <c r="AM6" i="30"/>
  <c r="Y6" i="30"/>
  <c r="B59" i="77"/>
  <c r="J59" i="74"/>
  <c r="D59" i="79"/>
  <c r="AL51" i="30"/>
  <c r="U51" i="30"/>
  <c r="K59" i="46"/>
  <c r="AS15" i="30"/>
  <c r="X59" i="74"/>
  <c r="BF46" i="30"/>
  <c r="N59" i="33"/>
  <c r="F9" i="33"/>
  <c r="H59" i="79"/>
  <c r="D7" i="79"/>
  <c r="I59" i="79"/>
  <c r="AQ51" i="30"/>
  <c r="G13" i="79"/>
  <c r="N59" i="74"/>
  <c r="R59" i="79"/>
  <c r="AZ51" i="30"/>
  <c r="M59" i="33"/>
  <c r="G7" i="33"/>
  <c r="V59" i="74"/>
  <c r="E13" i="74"/>
  <c r="U59" i="74"/>
  <c r="E11" i="74"/>
  <c r="V59" i="79"/>
  <c r="E13" i="79"/>
  <c r="O59" i="79"/>
  <c r="P59" i="74"/>
  <c r="F11" i="74"/>
  <c r="S59" i="74"/>
  <c r="BA46" i="30"/>
  <c r="T59" i="61"/>
  <c r="BB31" i="30"/>
  <c r="L59" i="74"/>
  <c r="F7" i="74"/>
  <c r="B59" i="74"/>
  <c r="B7" i="74"/>
  <c r="R59" i="74"/>
  <c r="AZ46" i="30"/>
  <c r="P59" i="61"/>
  <c r="E59" i="74"/>
  <c r="Q59" i="74"/>
  <c r="AY46" i="30"/>
  <c r="W59" i="74"/>
  <c r="M59" i="79"/>
  <c r="AU51" i="30"/>
  <c r="AC51" i="30"/>
  <c r="H59" i="33"/>
  <c r="AP6" i="30"/>
  <c r="E13" i="33"/>
  <c r="B59" i="65"/>
  <c r="AJ36" i="30"/>
  <c r="B59" i="79"/>
  <c r="B7" i="79"/>
  <c r="E59" i="36"/>
  <c r="C11" i="36"/>
  <c r="V59" i="36"/>
  <c r="E13" i="36"/>
  <c r="J59" i="36"/>
  <c r="I59" i="36"/>
  <c r="V59" i="62"/>
  <c r="BD33" i="30"/>
  <c r="Q59" i="33"/>
  <c r="X59" i="62"/>
  <c r="BF33" i="30"/>
  <c r="F59" i="79"/>
  <c r="M59" i="44"/>
  <c r="O59" i="33"/>
  <c r="AW6" i="30"/>
  <c r="AG6" i="30"/>
  <c r="G59" i="62"/>
  <c r="D9" i="62"/>
  <c r="M59" i="53"/>
  <c r="AU23" i="30"/>
  <c r="AC23" i="30"/>
  <c r="N59" i="80"/>
  <c r="F9" i="80"/>
  <c r="K59" i="44"/>
  <c r="D11" i="44"/>
  <c r="X59" i="56"/>
  <c r="BF26" i="30"/>
  <c r="S59" i="33"/>
  <c r="G13" i="33"/>
  <c r="N59" i="44"/>
  <c r="H59" i="36"/>
  <c r="E59" i="58"/>
  <c r="AM28" i="30"/>
  <c r="Y28" i="30"/>
  <c r="X59" i="36"/>
  <c r="BF9" i="30"/>
  <c r="P59" i="44"/>
  <c r="X59" i="44"/>
  <c r="BF13" i="30"/>
  <c r="L59" i="69"/>
  <c r="F7" i="69"/>
  <c r="W59" i="44"/>
  <c r="N59" i="36"/>
  <c r="Q59" i="60"/>
  <c r="L59" i="36"/>
  <c r="D59" i="66"/>
  <c r="AL37" i="30"/>
  <c r="O59" i="61"/>
  <c r="AW31" i="30"/>
  <c r="AG31" i="30"/>
  <c r="L59" i="71"/>
  <c r="AT43" i="30"/>
  <c r="C59" i="61"/>
  <c r="S59" i="75"/>
  <c r="BA47" i="30"/>
  <c r="C59" i="79"/>
  <c r="I59" i="33"/>
  <c r="AQ6" i="30"/>
  <c r="O59" i="50"/>
  <c r="AW19" i="30"/>
  <c r="AG19" i="30"/>
  <c r="W59" i="79"/>
  <c r="C59" i="36"/>
  <c r="E59" i="44"/>
  <c r="R59" i="33"/>
  <c r="AZ6" i="30"/>
  <c r="R59" i="50"/>
  <c r="AZ19" i="30"/>
  <c r="V59" i="44"/>
  <c r="E13" i="44"/>
  <c r="J59" i="33"/>
  <c r="AR6" i="30"/>
  <c r="O59" i="67"/>
  <c r="AW38" i="30"/>
  <c r="AG38" i="30"/>
  <c r="D59" i="33"/>
  <c r="C7" i="33"/>
  <c r="D59" i="44"/>
  <c r="AL13" i="30"/>
  <c r="U59" i="33"/>
  <c r="BC6" i="30"/>
  <c r="T59" i="50"/>
  <c r="BB19" i="30"/>
  <c r="L59" i="44"/>
  <c r="J59" i="44"/>
  <c r="H59" i="44"/>
  <c r="C59" i="33"/>
  <c r="B9" i="33"/>
  <c r="F59" i="69"/>
  <c r="AN40" i="30"/>
  <c r="O59" i="60"/>
  <c r="F59" i="44"/>
  <c r="AN13" i="30"/>
  <c r="B59" i="44"/>
  <c r="AJ13" i="30"/>
  <c r="K59" i="79"/>
  <c r="D11" i="79"/>
  <c r="Q59" i="50"/>
  <c r="AY19" i="30"/>
  <c r="W59" i="33"/>
  <c r="D13" i="33"/>
  <c r="B59" i="35"/>
  <c r="M59" i="69"/>
  <c r="G7" i="69"/>
  <c r="J59" i="79"/>
  <c r="T59" i="79"/>
  <c r="BB51" i="30"/>
  <c r="D9" i="36"/>
  <c r="L59" i="79"/>
  <c r="AT51" i="30"/>
  <c r="H59" i="50"/>
  <c r="AP19" i="30"/>
  <c r="P59" i="77"/>
  <c r="W59" i="77"/>
  <c r="D13" i="77"/>
  <c r="U59" i="79"/>
  <c r="BC51" i="30"/>
  <c r="U59" i="44"/>
  <c r="BC13" i="30"/>
  <c r="O59" i="36"/>
  <c r="AW9" i="30"/>
  <c r="AG9" i="30"/>
  <c r="P59" i="33"/>
  <c r="AX6" i="30"/>
  <c r="AD6" i="30"/>
  <c r="B59" i="33"/>
  <c r="AJ6" i="30"/>
  <c r="K59" i="33"/>
  <c r="D11" i="33"/>
  <c r="I59" i="60"/>
  <c r="AQ30" i="30"/>
  <c r="C59" i="62"/>
  <c r="AK33" i="30"/>
  <c r="Z33" i="30"/>
  <c r="C59" i="64"/>
  <c r="AK35" i="30"/>
  <c r="Z35" i="30"/>
  <c r="I59" i="71"/>
  <c r="AQ43" i="30"/>
  <c r="E59" i="77"/>
  <c r="W59" i="61"/>
  <c r="BE31" i="30"/>
  <c r="W59" i="62"/>
  <c r="BE33" i="30"/>
  <c r="C59" i="44"/>
  <c r="B9" i="44"/>
  <c r="N59" i="77"/>
  <c r="AV49" i="30"/>
  <c r="AF49" i="30"/>
  <c r="O59" i="44"/>
  <c r="AW13" i="30"/>
  <c r="AG13" i="30"/>
  <c r="S59" i="62"/>
  <c r="BA33" i="30"/>
  <c r="J59" i="62"/>
  <c r="AR33" i="30"/>
  <c r="S59" i="44"/>
  <c r="BA13" i="30"/>
  <c r="X59" i="33"/>
  <c r="BF6" i="30"/>
  <c r="G59" i="33"/>
  <c r="D9" i="33"/>
  <c r="K59" i="64"/>
  <c r="AS35" i="30"/>
  <c r="D59" i="60"/>
  <c r="AL30" i="30"/>
  <c r="N59" i="76"/>
  <c r="H59" i="60"/>
  <c r="P59" i="60"/>
  <c r="R59" i="70"/>
  <c r="K59" i="60"/>
  <c r="AS30" i="30"/>
  <c r="R59" i="75"/>
  <c r="AZ47" i="30"/>
  <c r="Q59" i="44"/>
  <c r="X59" i="77"/>
  <c r="BF49" i="30"/>
  <c r="X59" i="39"/>
  <c r="BF12" i="30"/>
  <c r="U59" i="50"/>
  <c r="E11" i="50"/>
  <c r="M59" i="60"/>
  <c r="AU30" i="30"/>
  <c r="AC30" i="30"/>
  <c r="I59" i="44"/>
  <c r="F59" i="33"/>
  <c r="AN6" i="30"/>
  <c r="R59" i="67"/>
  <c r="F13" i="67"/>
  <c r="T59" i="77"/>
  <c r="BB49" i="30"/>
  <c r="L59" i="33"/>
  <c r="F7" i="33"/>
  <c r="T59" i="33"/>
  <c r="BB6" i="30"/>
  <c r="V59" i="76"/>
  <c r="BD48" i="30"/>
  <c r="F59" i="60"/>
  <c r="AN30" i="30"/>
  <c r="U59" i="60"/>
  <c r="E11" i="60"/>
  <c r="O59" i="49"/>
  <c r="Q59" i="62"/>
  <c r="G11" i="62"/>
  <c r="F59" i="67"/>
  <c r="AN38" i="30"/>
  <c r="J59" i="65"/>
  <c r="E9" i="65"/>
  <c r="R59" i="40"/>
  <c r="F13" i="40"/>
  <c r="I59" i="52"/>
  <c r="AQ21" i="30"/>
  <c r="S59" i="70"/>
  <c r="BA41" i="30"/>
  <c r="D59" i="43"/>
  <c r="AL52" i="30"/>
  <c r="U59" i="61"/>
  <c r="BC31" i="30"/>
  <c r="Q59" i="58"/>
  <c r="AY28" i="30"/>
  <c r="U59" i="49"/>
  <c r="E11" i="49"/>
  <c r="U59" i="64"/>
  <c r="C59" i="60"/>
  <c r="B9" i="60"/>
  <c r="G7" i="62"/>
  <c r="K59" i="61"/>
  <c r="I59" i="61"/>
  <c r="E7" i="61"/>
  <c r="X59" i="49"/>
  <c r="BF18" i="30"/>
  <c r="S59" i="61"/>
  <c r="BA31" i="30"/>
  <c r="P59" i="49"/>
  <c r="I59" i="49"/>
  <c r="C59" i="58"/>
  <c r="AK28" i="30"/>
  <c r="Z28" i="30"/>
  <c r="X59" i="48"/>
  <c r="BF17" i="30"/>
  <c r="L59" i="49"/>
  <c r="L59" i="58"/>
  <c r="AT28" i="30"/>
  <c r="P59" i="56"/>
  <c r="AX26" i="30"/>
  <c r="AD26" i="30"/>
  <c r="T59" i="48"/>
  <c r="BB17" i="30"/>
  <c r="D59" i="49"/>
  <c r="C7" i="49"/>
  <c r="F59" i="64"/>
  <c r="T59" i="64"/>
  <c r="BB35" i="30"/>
  <c r="Q59" i="49"/>
  <c r="V59" i="70"/>
  <c r="K59" i="49"/>
  <c r="G59" i="61"/>
  <c r="AO31" i="30"/>
  <c r="W59" i="65"/>
  <c r="BE36" i="30"/>
  <c r="M59" i="61"/>
  <c r="W59" i="49"/>
  <c r="BE18" i="30"/>
  <c r="N59" i="64"/>
  <c r="F9" i="64"/>
  <c r="L59" i="59"/>
  <c r="AT29" i="30"/>
  <c r="Q59" i="64"/>
  <c r="AY35" i="30"/>
  <c r="M59" i="51"/>
  <c r="G7" i="51"/>
  <c r="T59" i="58"/>
  <c r="BB28" i="30"/>
  <c r="E59" i="67"/>
  <c r="V59" i="61"/>
  <c r="BD31" i="30"/>
  <c r="D59" i="62"/>
  <c r="C7" i="62"/>
  <c r="Q59" i="48"/>
  <c r="AY17" i="30"/>
  <c r="E59" i="31"/>
  <c r="F11" i="79"/>
  <c r="I59" i="48"/>
  <c r="E7" i="48"/>
  <c r="J59" i="58"/>
  <c r="AR28" i="30"/>
  <c r="R59" i="61"/>
  <c r="H59" i="62"/>
  <c r="D7" i="62"/>
  <c r="B59" i="62"/>
  <c r="AJ33" i="30"/>
  <c r="B59" i="49"/>
  <c r="D59" i="48"/>
  <c r="C7" i="48"/>
  <c r="U59" i="75"/>
  <c r="BC47" i="30"/>
  <c r="L59" i="50"/>
  <c r="AT19" i="30"/>
  <c r="V59" i="56"/>
  <c r="BD26" i="30"/>
  <c r="F59" i="75"/>
  <c r="AN47" i="30"/>
  <c r="X59" i="80"/>
  <c r="R59" i="62"/>
  <c r="F13" i="62"/>
  <c r="K59" i="36"/>
  <c r="D11" i="36"/>
  <c r="V59" i="49"/>
  <c r="C59" i="49"/>
  <c r="AK18" i="30"/>
  <c r="Z18" i="30"/>
  <c r="N59" i="49"/>
  <c r="F59" i="56"/>
  <c r="B11" i="56"/>
  <c r="N59" i="58"/>
  <c r="E59" i="49"/>
  <c r="W59" i="58"/>
  <c r="BE28" i="30"/>
  <c r="T59" i="49"/>
  <c r="BB18" i="30"/>
  <c r="S59" i="64"/>
  <c r="M59" i="75"/>
  <c r="G7" i="75"/>
  <c r="S59" i="56"/>
  <c r="B11" i="49"/>
  <c r="AN18" i="30"/>
  <c r="V59" i="52"/>
  <c r="E13" i="52"/>
  <c r="R59" i="45"/>
  <c r="AZ14" i="30"/>
  <c r="J59" i="64"/>
  <c r="S59" i="78"/>
  <c r="BA50" i="30"/>
  <c r="S59" i="35"/>
  <c r="BA8" i="30"/>
  <c r="T59" i="60"/>
  <c r="BB30" i="30"/>
  <c r="J59" i="49"/>
  <c r="AR18" i="30"/>
  <c r="V59" i="60"/>
  <c r="BD30" i="30"/>
  <c r="E59" i="62"/>
  <c r="AM33" i="30"/>
  <c r="Y33" i="30"/>
  <c r="K59" i="77"/>
  <c r="AS49" i="30"/>
  <c r="C59" i="75"/>
  <c r="B9" i="75"/>
  <c r="I59" i="62"/>
  <c r="AQ33" i="30"/>
  <c r="K59" i="62"/>
  <c r="D11" i="62"/>
  <c r="G59" i="44"/>
  <c r="AO13" i="30"/>
  <c r="M59" i="49"/>
  <c r="X59" i="61"/>
  <c r="BF31" i="30"/>
  <c r="G59" i="57"/>
  <c r="AO27" i="30"/>
  <c r="E59" i="48"/>
  <c r="AM17" i="30"/>
  <c r="Y17" i="30"/>
  <c r="F59" i="48"/>
  <c r="AN17" i="30"/>
  <c r="V59" i="75"/>
  <c r="E13" i="75"/>
  <c r="X59" i="52"/>
  <c r="BF21" i="30"/>
  <c r="B59" i="51"/>
  <c r="AJ20" i="30"/>
  <c r="O59" i="64"/>
  <c r="D59" i="75"/>
  <c r="C7" i="75"/>
  <c r="V59" i="64"/>
  <c r="E13" i="64"/>
  <c r="L59" i="62"/>
  <c r="F7" i="62"/>
  <c r="S59" i="36"/>
  <c r="BA9" i="30"/>
  <c r="U59" i="62"/>
  <c r="BC33" i="30"/>
  <c r="R59" i="44"/>
  <c r="AZ13" i="30"/>
  <c r="U59" i="36"/>
  <c r="BC9" i="30"/>
  <c r="S59" i="49"/>
  <c r="I59" i="58"/>
  <c r="AQ28" i="30"/>
  <c r="B59" i="58"/>
  <c r="AJ28" i="30"/>
  <c r="D59" i="36"/>
  <c r="C7" i="36"/>
  <c r="F59" i="36"/>
  <c r="AN9" i="30"/>
  <c r="N59" i="62"/>
  <c r="AV33" i="30"/>
  <c r="AF33" i="30"/>
  <c r="T59" i="80"/>
  <c r="K59" i="80"/>
  <c r="D11" i="80"/>
  <c r="G59" i="49"/>
  <c r="R59" i="49"/>
  <c r="R59" i="36"/>
  <c r="AZ9" i="30"/>
  <c r="P59" i="36"/>
  <c r="AX9" i="30"/>
  <c r="AD9" i="30"/>
  <c r="H59" i="49"/>
  <c r="M59" i="35"/>
  <c r="G7" i="35"/>
  <c r="M59" i="43"/>
  <c r="M59" i="36"/>
  <c r="AU9" i="30"/>
  <c r="AC9" i="30"/>
  <c r="Q59" i="36"/>
  <c r="AY9" i="30"/>
  <c r="E59" i="61"/>
  <c r="AM31" i="30"/>
  <c r="Y31" i="30"/>
  <c r="D59" i="58"/>
  <c r="AL28" i="30"/>
  <c r="G59" i="51"/>
  <c r="AO20" i="30"/>
  <c r="M59" i="58"/>
  <c r="G7" i="58"/>
  <c r="I59" i="65"/>
  <c r="E7" i="65"/>
  <c r="Q59" i="61"/>
  <c r="AY31" i="30"/>
  <c r="F59" i="57"/>
  <c r="AN27" i="30"/>
  <c r="O59" i="78"/>
  <c r="G9" i="78"/>
  <c r="P59" i="62"/>
  <c r="F59" i="62"/>
  <c r="AN33" i="30"/>
  <c r="L59" i="61"/>
  <c r="AJ31" i="30"/>
  <c r="T31" i="30"/>
  <c r="B7" i="61"/>
  <c r="E59" i="41"/>
  <c r="AM32" i="30"/>
  <c r="Y32" i="30"/>
  <c r="S59" i="71"/>
  <c r="P59" i="75"/>
  <c r="AX47" i="30"/>
  <c r="AD47" i="30"/>
  <c r="O59" i="75"/>
  <c r="G9" i="75"/>
  <c r="T59" i="59"/>
  <c r="BB29" i="30"/>
  <c r="T59" i="35"/>
  <c r="BB8" i="30"/>
  <c r="I59" i="69"/>
  <c r="AQ40" i="30"/>
  <c r="W59" i="59"/>
  <c r="BE29" i="30"/>
  <c r="J59" i="75"/>
  <c r="AR47" i="30"/>
  <c r="R59" i="80"/>
  <c r="F13" i="80"/>
  <c r="W59" i="36"/>
  <c r="D59" i="61"/>
  <c r="K59" i="78"/>
  <c r="D11" i="78"/>
  <c r="N59" i="59"/>
  <c r="AV29" i="30"/>
  <c r="AF29" i="30"/>
  <c r="T59" i="69"/>
  <c r="BB40" i="30"/>
  <c r="B59" i="69"/>
  <c r="AJ40" i="30"/>
  <c r="E59" i="75"/>
  <c r="C11" i="75"/>
  <c r="W59" i="80"/>
  <c r="D13" i="80"/>
  <c r="H59" i="61"/>
  <c r="C59" i="76"/>
  <c r="AK48" i="30"/>
  <c r="Z48" i="30"/>
  <c r="J59" i="76"/>
  <c r="B59" i="80"/>
  <c r="B7" i="80"/>
  <c r="Q59" i="80"/>
  <c r="G11" i="80"/>
  <c r="H59" i="69"/>
  <c r="AP40" i="30"/>
  <c r="O59" i="71"/>
  <c r="G9" i="71"/>
  <c r="V59" i="80"/>
  <c r="E13" i="80"/>
  <c r="N59" i="75"/>
  <c r="F9" i="75"/>
  <c r="M59" i="76"/>
  <c r="AU48" i="30"/>
  <c r="AC48" i="30"/>
  <c r="V59" i="35"/>
  <c r="BD8" i="30"/>
  <c r="J59" i="40"/>
  <c r="E9" i="40"/>
  <c r="S59" i="53"/>
  <c r="G13" i="53"/>
  <c r="T59" i="76"/>
  <c r="BB48" i="30"/>
  <c r="L59" i="75"/>
  <c r="F7" i="75"/>
  <c r="J59" i="61"/>
  <c r="I59" i="42"/>
  <c r="AQ42" i="30"/>
  <c r="G59" i="69"/>
  <c r="AO40" i="30"/>
  <c r="T59" i="36"/>
  <c r="BB9" i="30"/>
  <c r="P59" i="59"/>
  <c r="AX29" i="30"/>
  <c r="AD29" i="30"/>
  <c r="Q59" i="75"/>
  <c r="B59" i="36"/>
  <c r="AJ9" i="30"/>
  <c r="O59" i="80"/>
  <c r="G9" i="80"/>
  <c r="E59" i="71"/>
  <c r="AM43" i="30"/>
  <c r="Y43" i="30"/>
  <c r="K59" i="75"/>
  <c r="V59" i="48"/>
  <c r="BD17" i="30"/>
  <c r="H59" i="75"/>
  <c r="D7" i="75"/>
  <c r="F59" i="71"/>
  <c r="AN43" i="30"/>
  <c r="V59" i="78"/>
  <c r="BD50" i="30"/>
  <c r="V59" i="71"/>
  <c r="BD43" i="30"/>
  <c r="L59" i="76"/>
  <c r="F7" i="76"/>
  <c r="S59" i="80"/>
  <c r="G13" i="80"/>
  <c r="F59" i="61"/>
  <c r="E59" i="80"/>
  <c r="C11" i="80"/>
  <c r="B59" i="71"/>
  <c r="AJ43" i="30"/>
  <c r="J59" i="59"/>
  <c r="AR29" i="30"/>
  <c r="M59" i="80"/>
  <c r="G7" i="80"/>
  <c r="U59" i="57"/>
  <c r="E11" i="57"/>
  <c r="V59" i="40"/>
  <c r="BD22" i="30"/>
  <c r="M59" i="70"/>
  <c r="AU41" i="30"/>
  <c r="AC41" i="30"/>
  <c r="W59" i="56"/>
  <c r="D13" i="56"/>
  <c r="Q59" i="71"/>
  <c r="G11" i="71"/>
  <c r="H59" i="39"/>
  <c r="D7" i="39"/>
  <c r="G59" i="50"/>
  <c r="D9" i="50"/>
  <c r="H59" i="43"/>
  <c r="AP52" i="30"/>
  <c r="T59" i="32"/>
  <c r="BB5" i="30"/>
  <c r="X59" i="64"/>
  <c r="BF35" i="30"/>
  <c r="N59" i="56"/>
  <c r="F9" i="56"/>
  <c r="O59" i="56"/>
  <c r="AW26" i="30"/>
  <c r="AG26" i="30"/>
  <c r="Q59" i="77"/>
  <c r="AY49" i="30"/>
  <c r="O59" i="57"/>
  <c r="G9" i="57"/>
  <c r="X59" i="50"/>
  <c r="BF19" i="30"/>
  <c r="B59" i="59"/>
  <c r="B7" i="59"/>
  <c r="F59" i="59"/>
  <c r="AN29" i="30"/>
  <c r="C59" i="71"/>
  <c r="B9" i="71"/>
  <c r="N59" i="35"/>
  <c r="AV8" i="30"/>
  <c r="AF8" i="30"/>
  <c r="J59" i="80"/>
  <c r="E9" i="80"/>
  <c r="W59" i="70"/>
  <c r="BE41" i="30"/>
  <c r="C59" i="70"/>
  <c r="AK41" i="30"/>
  <c r="Z41" i="30"/>
  <c r="J59" i="55"/>
  <c r="AR25" i="30"/>
  <c r="Q59" i="31"/>
  <c r="AY4" i="30"/>
  <c r="I59" i="56"/>
  <c r="E7" i="56"/>
  <c r="J59" i="31"/>
  <c r="AR4" i="30"/>
  <c r="F59" i="41"/>
  <c r="AN32" i="30"/>
  <c r="J59" i="52"/>
  <c r="E9" i="52"/>
  <c r="K59" i="59"/>
  <c r="D11" i="59"/>
  <c r="D59" i="77"/>
  <c r="AL49" i="30"/>
  <c r="H59" i="59"/>
  <c r="D7" i="59"/>
  <c r="V59" i="69"/>
  <c r="E13" i="69"/>
  <c r="Q59" i="70"/>
  <c r="AY41" i="30"/>
  <c r="R59" i="77"/>
  <c r="AZ49" i="30"/>
  <c r="B59" i="57"/>
  <c r="AJ27" i="30"/>
  <c r="L59" i="43"/>
  <c r="AT52" i="30"/>
  <c r="F59" i="78"/>
  <c r="B11" i="78"/>
  <c r="Q59" i="40"/>
  <c r="G11" i="40"/>
  <c r="E59" i="56"/>
  <c r="AM26" i="30"/>
  <c r="Y26" i="30"/>
  <c r="J59" i="50"/>
  <c r="E9" i="50"/>
  <c r="I59" i="50"/>
  <c r="E7" i="50"/>
  <c r="G59" i="70"/>
  <c r="D9" i="70"/>
  <c r="P59" i="43"/>
  <c r="AX52" i="30"/>
  <c r="AD52" i="30"/>
  <c r="K59" i="71"/>
  <c r="D11" i="71"/>
  <c r="J59" i="56"/>
  <c r="AR26" i="30"/>
  <c r="K59" i="40"/>
  <c r="AS22" i="30"/>
  <c r="C59" i="39"/>
  <c r="AK12" i="30"/>
  <c r="Z12" i="30"/>
  <c r="Q59" i="32"/>
  <c r="AY5" i="30"/>
  <c r="U59" i="31"/>
  <c r="E11" i="31"/>
  <c r="R59" i="72"/>
  <c r="F13" i="72"/>
  <c r="L59" i="31"/>
  <c r="AT4" i="30"/>
  <c r="V59" i="50"/>
  <c r="E13" i="50"/>
  <c r="W59" i="71"/>
  <c r="D13" i="71"/>
  <c r="M59" i="52"/>
  <c r="AU21" i="30"/>
  <c r="AC21" i="30"/>
  <c r="G59" i="39"/>
  <c r="AO12" i="30"/>
  <c r="H59" i="52"/>
  <c r="AP21" i="30"/>
  <c r="Q59" i="56"/>
  <c r="AY26" i="30"/>
  <c r="R59" i="69"/>
  <c r="AZ40" i="30"/>
  <c r="R59" i="48"/>
  <c r="F13" i="48"/>
  <c r="X59" i="76"/>
  <c r="BF48" i="30"/>
  <c r="G59" i="71"/>
  <c r="AO43" i="30"/>
  <c r="X59" i="75"/>
  <c r="BF47" i="30"/>
  <c r="O59" i="40"/>
  <c r="AW22" i="30"/>
  <c r="AG22" i="30"/>
  <c r="N59" i="70"/>
  <c r="AV41" i="30"/>
  <c r="AF41" i="30"/>
  <c r="X59" i="70"/>
  <c r="BF41" i="30"/>
  <c r="K59" i="31"/>
  <c r="D11" i="31"/>
  <c r="G59" i="40"/>
  <c r="D9" i="40"/>
  <c r="I59" i="40"/>
  <c r="AQ22" i="30"/>
  <c r="R59" i="42"/>
  <c r="F13" i="42"/>
  <c r="F59" i="54"/>
  <c r="B11" i="54"/>
  <c r="G59" i="55"/>
  <c r="AO25" i="30"/>
  <c r="S59" i="42"/>
  <c r="BA42" i="30"/>
  <c r="H59" i="56"/>
  <c r="D7" i="56"/>
  <c r="D59" i="56"/>
  <c r="AL26" i="30"/>
  <c r="K59" i="42"/>
  <c r="D11" i="42"/>
  <c r="W59" i="43"/>
  <c r="D13" i="43"/>
  <c r="P59" i="35"/>
  <c r="AX8" i="30"/>
  <c r="AD8" i="30"/>
  <c r="M59" i="50"/>
  <c r="AU19" i="30"/>
  <c r="AC19" i="30"/>
  <c r="N59" i="55"/>
  <c r="F9" i="55"/>
  <c r="G59" i="52"/>
  <c r="AO21" i="30"/>
  <c r="S59" i="77"/>
  <c r="G13" i="77"/>
  <c r="V59" i="55"/>
  <c r="E13" i="55"/>
  <c r="B59" i="40"/>
  <c r="B7" i="40"/>
  <c r="G59" i="80"/>
  <c r="D9" i="80"/>
  <c r="F59" i="66"/>
  <c r="B11" i="66"/>
  <c r="W59" i="42"/>
  <c r="D13" i="42"/>
  <c r="I59" i="55"/>
  <c r="AQ25" i="30"/>
  <c r="B59" i="42"/>
  <c r="AJ42" i="30"/>
  <c r="F59" i="53"/>
  <c r="AN23" i="30"/>
  <c r="M59" i="42"/>
  <c r="G7" i="42"/>
  <c r="V59" i="43"/>
  <c r="E13" i="43"/>
  <c r="W59" i="38"/>
  <c r="BE11" i="30"/>
  <c r="L59" i="35"/>
  <c r="F7" i="35"/>
  <c r="M59" i="38"/>
  <c r="G7" i="38"/>
  <c r="R59" i="54"/>
  <c r="AZ24" i="30"/>
  <c r="C59" i="57"/>
  <c r="B9" i="57"/>
  <c r="F59" i="39"/>
  <c r="B11" i="39"/>
  <c r="G59" i="43"/>
  <c r="AO52" i="30"/>
  <c r="F59" i="43"/>
  <c r="AN52" i="30"/>
  <c r="Q59" i="63"/>
  <c r="AY34" i="30"/>
  <c r="T59" i="57"/>
  <c r="BB27" i="30"/>
  <c r="C59" i="65"/>
  <c r="AK36" i="30"/>
  <c r="Z36" i="30"/>
  <c r="F59" i="76"/>
  <c r="B11" i="76"/>
  <c r="R59" i="71"/>
  <c r="F13" i="71"/>
  <c r="L59" i="80"/>
  <c r="F7" i="80"/>
  <c r="Q59" i="55"/>
  <c r="AY25" i="30"/>
  <c r="P59" i="42"/>
  <c r="H59" i="66"/>
  <c r="AP37" i="30"/>
  <c r="O59" i="63"/>
  <c r="G9" i="63"/>
  <c r="X59" i="73"/>
  <c r="BF45" i="30"/>
  <c r="B59" i="43"/>
  <c r="B7" i="43"/>
  <c r="D59" i="35"/>
  <c r="AL8" i="30"/>
  <c r="J59" i="51"/>
  <c r="AR20" i="30"/>
  <c r="O59" i="65"/>
  <c r="AW36" i="30"/>
  <c r="AG36" i="30"/>
  <c r="B59" i="48"/>
  <c r="B7" i="48"/>
  <c r="S59" i="40"/>
  <c r="BA22" i="30"/>
  <c r="U59" i="43"/>
  <c r="BC52" i="30"/>
  <c r="H59" i="80"/>
  <c r="D7" i="80"/>
  <c r="J59" i="43"/>
  <c r="AR52" i="30"/>
  <c r="E59" i="70"/>
  <c r="AM41" i="30"/>
  <c r="Y41" i="30"/>
  <c r="D59" i="39"/>
  <c r="AL12" i="30"/>
  <c r="V59" i="63"/>
  <c r="BD34" i="30"/>
  <c r="R59" i="52"/>
  <c r="AZ21" i="30"/>
  <c r="P59" i="53"/>
  <c r="AX23" i="30"/>
  <c r="AD23" i="30"/>
  <c r="T59" i="43"/>
  <c r="BB52" i="30"/>
  <c r="X59" i="42"/>
  <c r="BF42" i="30"/>
  <c r="H59" i="31"/>
  <c r="AP4" i="30"/>
  <c r="J59" i="42"/>
  <c r="AR42" i="30"/>
  <c r="T59" i="42"/>
  <c r="BB42" i="30"/>
  <c r="V59" i="38"/>
  <c r="BD11" i="30"/>
  <c r="B59" i="72"/>
  <c r="AJ44" i="30"/>
  <c r="T59" i="73"/>
  <c r="BB45" i="30"/>
  <c r="C59" i="50"/>
  <c r="AK19" i="30"/>
  <c r="Z19" i="30"/>
  <c r="T59" i="39"/>
  <c r="BB12" i="30"/>
  <c r="F59" i="40"/>
  <c r="AN22" i="30"/>
  <c r="D59" i="65"/>
  <c r="AL36" i="30"/>
  <c r="F59" i="80"/>
  <c r="B11" i="80"/>
  <c r="U59" i="53"/>
  <c r="BC23" i="30"/>
  <c r="V59" i="73"/>
  <c r="E13" i="73"/>
  <c r="U59" i="52"/>
  <c r="BC21" i="30"/>
  <c r="R59" i="43"/>
  <c r="AZ52" i="30"/>
  <c r="C59" i="43"/>
  <c r="B9" i="43"/>
  <c r="Q59" i="65"/>
  <c r="AY36" i="30"/>
  <c r="E59" i="69"/>
  <c r="C11" i="69"/>
  <c r="C59" i="40"/>
  <c r="AK22" i="30"/>
  <c r="Z22" i="30"/>
  <c r="K59" i="57"/>
  <c r="D11" i="57"/>
  <c r="S59" i="57"/>
  <c r="G13" i="57"/>
  <c r="H59" i="42"/>
  <c r="AP42" i="30"/>
  <c r="O59" i="53"/>
  <c r="AW23" i="30"/>
  <c r="AG23" i="30"/>
  <c r="P59" i="71"/>
  <c r="F11" i="71"/>
  <c r="X59" i="66"/>
  <c r="BF37" i="30"/>
  <c r="T59" i="40"/>
  <c r="BB22" i="30"/>
  <c r="O59" i="55"/>
  <c r="AW25" i="30"/>
  <c r="AG25" i="30"/>
  <c r="O59" i="43"/>
  <c r="AW52" i="30"/>
  <c r="AG52" i="30"/>
  <c r="T59" i="65"/>
  <c r="BB36" i="30"/>
  <c r="W59" i="69"/>
  <c r="BE40" i="30"/>
  <c r="D59" i="80"/>
  <c r="C7" i="80"/>
  <c r="G59" i="42"/>
  <c r="AO42" i="30"/>
  <c r="E59" i="43"/>
  <c r="C11" i="43"/>
  <c r="F59" i="42"/>
  <c r="AN42" i="30"/>
  <c r="D59" i="57"/>
  <c r="AL27" i="30"/>
  <c r="G59" i="53"/>
  <c r="D9" i="53"/>
  <c r="K59" i="55"/>
  <c r="D11" i="55"/>
  <c r="W59" i="55"/>
  <c r="BE25" i="30"/>
  <c r="L59" i="53"/>
  <c r="F7" i="53"/>
  <c r="C59" i="78"/>
  <c r="AK50" i="30"/>
  <c r="Z50" i="30"/>
  <c r="J59" i="57"/>
  <c r="E9" i="57"/>
  <c r="T59" i="78"/>
  <c r="BB50" i="30"/>
  <c r="X59" i="43"/>
  <c r="BF52" i="30"/>
  <c r="U59" i="42"/>
  <c r="E11" i="42"/>
  <c r="N59" i="52"/>
  <c r="F9" i="52"/>
  <c r="O59" i="70"/>
  <c r="AW41" i="30"/>
  <c r="AG41" i="30"/>
  <c r="C59" i="42"/>
  <c r="AK42" i="30"/>
  <c r="Z42" i="30"/>
  <c r="K59" i="56"/>
  <c r="AS26" i="30"/>
  <c r="I59" i="73"/>
  <c r="AQ45" i="30"/>
  <c r="T59" i="38"/>
  <c r="BB11" i="30"/>
  <c r="E59" i="42"/>
  <c r="AM42" i="30"/>
  <c r="Y42" i="30"/>
  <c r="N59" i="43"/>
  <c r="AV52" i="30"/>
  <c r="AF52" i="30"/>
  <c r="K59" i="39"/>
  <c r="D11" i="39"/>
  <c r="P59" i="78"/>
  <c r="F11" i="78"/>
  <c r="I59" i="80"/>
  <c r="E7" i="80"/>
  <c r="I59" i="43"/>
  <c r="E7" i="43"/>
  <c r="R59" i="63"/>
  <c r="AZ34" i="30"/>
  <c r="Q59" i="43"/>
  <c r="AY52" i="30"/>
  <c r="R59" i="55"/>
  <c r="AZ25" i="30"/>
  <c r="B59" i="52"/>
  <c r="AJ21" i="30"/>
  <c r="T59" i="52"/>
  <c r="BB21" i="30"/>
  <c r="F59" i="70"/>
  <c r="B11" i="70"/>
  <c r="G59" i="35"/>
  <c r="AO8" i="30"/>
  <c r="I59" i="66"/>
  <c r="E7" i="66"/>
  <c r="N59" i="42"/>
  <c r="F9" i="42"/>
  <c r="D59" i="42"/>
  <c r="C7" i="42"/>
  <c r="P59" i="80"/>
  <c r="F11" i="80"/>
  <c r="C59" i="80"/>
  <c r="B9" i="80"/>
  <c r="J59" i="78"/>
  <c r="AR50" i="30"/>
  <c r="E59" i="40"/>
  <c r="AM22" i="30"/>
  <c r="Y22" i="30"/>
  <c r="Q59" i="42"/>
  <c r="AY42" i="30"/>
  <c r="W59" i="66"/>
  <c r="BE37" i="30"/>
  <c r="E59" i="52"/>
  <c r="C11" i="52"/>
  <c r="N59" i="60"/>
  <c r="AV30" i="30"/>
  <c r="AF30" i="30"/>
  <c r="L59" i="40"/>
  <c r="AT22" i="30"/>
  <c r="Q59" i="35"/>
  <c r="G11" i="35"/>
  <c r="X59" i="71"/>
  <c r="BF43" i="30"/>
  <c r="E59" i="55"/>
  <c r="AM25" i="30"/>
  <c r="Y25" i="30"/>
  <c r="W59" i="41"/>
  <c r="BE32" i="30"/>
  <c r="J59" i="35"/>
  <c r="AR8" i="30"/>
  <c r="T59" i="75"/>
  <c r="BB47" i="30"/>
  <c r="AO28" i="30"/>
  <c r="D9" i="58"/>
  <c r="BD27" i="30"/>
  <c r="E13" i="57"/>
  <c r="AL23" i="30"/>
  <c r="C7" i="53"/>
  <c r="AL48" i="30"/>
  <c r="C7" i="76"/>
  <c r="AP41" i="30"/>
  <c r="D7" i="70"/>
  <c r="AO4" i="30"/>
  <c r="D9" i="31"/>
  <c r="AL45" i="30"/>
  <c r="C7" i="73"/>
  <c r="AO11" i="30"/>
  <c r="D9" i="38"/>
  <c r="AS8" i="30"/>
  <c r="D11" i="35"/>
  <c r="AU17" i="30"/>
  <c r="AC17" i="30"/>
  <c r="G7" i="48"/>
  <c r="BA16" i="30"/>
  <c r="G13" i="47"/>
  <c r="AO34" i="30"/>
  <c r="D9" i="63"/>
  <c r="AY24" i="30"/>
  <c r="G11" i="54"/>
  <c r="BA52" i="30"/>
  <c r="G13" i="43"/>
  <c r="AV38" i="30"/>
  <c r="AF38" i="30"/>
  <c r="F9" i="67"/>
  <c r="AV19" i="30"/>
  <c r="AF19" i="30"/>
  <c r="F9" i="50"/>
  <c r="AR44" i="30"/>
  <c r="E9" i="72"/>
  <c r="AS40" i="30"/>
  <c r="D11" i="69"/>
  <c r="AO29" i="30"/>
  <c r="D9" i="59"/>
  <c r="AP43" i="30"/>
  <c r="D7" i="71"/>
  <c r="AW10" i="30"/>
  <c r="AG10" i="30"/>
  <c r="G9" i="37"/>
  <c r="AM50" i="30"/>
  <c r="Y50" i="30"/>
  <c r="C11" i="78"/>
  <c r="AT20" i="30"/>
  <c r="F7" i="51"/>
  <c r="AO26" i="30"/>
  <c r="D9" i="56"/>
  <c r="AM12" i="30"/>
  <c r="Y12" i="30"/>
  <c r="C11" i="39"/>
  <c r="AQ35" i="30"/>
  <c r="E7" i="64"/>
  <c r="AO14" i="30"/>
  <c r="D9" i="45"/>
  <c r="D9" i="77"/>
  <c r="AO49" i="30"/>
  <c r="AJ32" i="30"/>
  <c r="B7" i="41"/>
  <c r="AT42" i="30"/>
  <c r="F7" i="42"/>
  <c r="W59" i="73"/>
  <c r="T59" i="54"/>
  <c r="BB24" i="30"/>
  <c r="G7" i="74"/>
  <c r="D11" i="46"/>
  <c r="M59" i="32"/>
  <c r="D59" i="32"/>
  <c r="O59" i="32"/>
  <c r="P59" i="72"/>
  <c r="P59" i="54"/>
  <c r="AU15" i="30"/>
  <c r="AC15" i="30"/>
  <c r="G7" i="46"/>
  <c r="AL33" i="30"/>
  <c r="R59" i="68"/>
  <c r="N59" i="68"/>
  <c r="F59" i="68"/>
  <c r="I59" i="68"/>
  <c r="P59" i="68"/>
  <c r="H59" i="68"/>
  <c r="J59" i="68"/>
  <c r="B59" i="68"/>
  <c r="U59" i="68"/>
  <c r="C59" i="68"/>
  <c r="B59" i="73"/>
  <c r="R59" i="66"/>
  <c r="AP51" i="30"/>
  <c r="B59" i="45"/>
  <c r="X59" i="40"/>
  <c r="BF22" i="30"/>
  <c r="U59" i="40"/>
  <c r="D59" i="50"/>
  <c r="T59" i="70"/>
  <c r="BB41" i="30"/>
  <c r="D59" i="47"/>
  <c r="I59" i="77"/>
  <c r="R59" i="37"/>
  <c r="L59" i="45"/>
  <c r="X59" i="63"/>
  <c r="BF34" i="30"/>
  <c r="J59" i="77"/>
  <c r="G59" i="66"/>
  <c r="B9" i="79"/>
  <c r="AK51" i="30"/>
  <c r="Z51" i="30"/>
  <c r="H59" i="40"/>
  <c r="J59" i="39"/>
  <c r="K59" i="53"/>
  <c r="C59" i="32"/>
  <c r="X59" i="47"/>
  <c r="BF16" i="30"/>
  <c r="E59" i="59"/>
  <c r="H59" i="32"/>
  <c r="S59" i="37"/>
  <c r="D59" i="51"/>
  <c r="U59" i="65"/>
  <c r="T59" i="53"/>
  <c r="BB23" i="30"/>
  <c r="M59" i="71"/>
  <c r="V59" i="68"/>
  <c r="S59" i="73"/>
  <c r="C59" i="56"/>
  <c r="AM9" i="30"/>
  <c r="Y9" i="30"/>
  <c r="W59" i="75"/>
  <c r="AW46" i="30"/>
  <c r="AG46" i="30"/>
  <c r="G9" i="74"/>
  <c r="F59" i="47"/>
  <c r="R59" i="47"/>
  <c r="M59" i="47"/>
  <c r="C59" i="37"/>
  <c r="O59" i="54"/>
  <c r="G59" i="54"/>
  <c r="S59" i="54"/>
  <c r="W59" i="54"/>
  <c r="K59" i="54"/>
  <c r="R59" i="41"/>
  <c r="E59" i="68"/>
  <c r="P59" i="73"/>
  <c r="AM49" i="30"/>
  <c r="Y49" i="30"/>
  <c r="C11" i="77"/>
  <c r="B11" i="75"/>
  <c r="AT37" i="30"/>
  <c r="F7" i="66"/>
  <c r="P59" i="57"/>
  <c r="C59" i="45"/>
  <c r="K59" i="47"/>
  <c r="V59" i="54"/>
  <c r="BD13" i="30"/>
  <c r="N59" i="57"/>
  <c r="C59" i="66"/>
  <c r="AK9" i="30"/>
  <c r="Z9" i="30"/>
  <c r="B9" i="36"/>
  <c r="T59" i="37"/>
  <c r="BB10" i="30"/>
  <c r="E59" i="45"/>
  <c r="W59" i="31"/>
  <c r="V59" i="47"/>
  <c r="O59" i="45"/>
  <c r="L59" i="47"/>
  <c r="S59" i="67"/>
  <c r="I59" i="59"/>
  <c r="S59" i="72"/>
  <c r="V59" i="66"/>
  <c r="V59" i="77"/>
  <c r="J59" i="63"/>
  <c r="C59" i="77"/>
  <c r="S59" i="69"/>
  <c r="P59" i="64"/>
  <c r="B59" i="64"/>
  <c r="E59" i="64"/>
  <c r="L59" i="64"/>
  <c r="D59" i="64"/>
  <c r="R59" i="64"/>
  <c r="G59" i="64"/>
  <c r="M59" i="64"/>
  <c r="O59" i="39"/>
  <c r="H59" i="37"/>
  <c r="BC30" i="30"/>
  <c r="AW33" i="30"/>
  <c r="AG33" i="30"/>
  <c r="G9" i="62"/>
  <c r="N59" i="41"/>
  <c r="H59" i="57"/>
  <c r="H59" i="63"/>
  <c r="T59" i="56"/>
  <c r="BB26" i="30"/>
  <c r="Q59" i="51"/>
  <c r="N59" i="78"/>
  <c r="E59" i="54"/>
  <c r="S59" i="32"/>
  <c r="D59" i="31"/>
  <c r="O59" i="46"/>
  <c r="BD9" i="30"/>
  <c r="W59" i="78"/>
  <c r="J59" i="69"/>
  <c r="K59" i="66"/>
  <c r="X59" i="37"/>
  <c r="BF10" i="30"/>
  <c r="Q59" i="67"/>
  <c r="X59" i="31"/>
  <c r="BF4" i="30"/>
  <c r="P59" i="40"/>
  <c r="F59" i="45"/>
  <c r="H59" i="64"/>
  <c r="B59" i="37"/>
  <c r="D59" i="69"/>
  <c r="N59" i="37"/>
  <c r="AJ46" i="30"/>
  <c r="AO5" i="30"/>
  <c r="D9" i="32"/>
  <c r="F9" i="62"/>
  <c r="D11" i="60"/>
  <c r="AY6" i="30"/>
  <c r="G11" i="33"/>
  <c r="L59" i="41"/>
  <c r="P59" i="41"/>
  <c r="P59" i="46"/>
  <c r="AT40" i="30"/>
  <c r="G13" i="75"/>
  <c r="X59" i="51"/>
  <c r="BF20" i="30"/>
  <c r="M59" i="45"/>
  <c r="F59" i="32"/>
  <c r="O59" i="47"/>
  <c r="T59" i="46"/>
  <c r="BB15" i="30"/>
  <c r="R59" i="57"/>
  <c r="W59" i="57"/>
  <c r="Q59" i="66"/>
  <c r="R59" i="32"/>
  <c r="X59" i="57"/>
  <c r="BF27" i="30"/>
  <c r="D59" i="46"/>
  <c r="L59" i="72"/>
  <c r="BC35" i="30"/>
  <c r="E11" i="64"/>
  <c r="P59" i="63"/>
  <c r="C11" i="58"/>
  <c r="G59" i="73"/>
  <c r="C59" i="51"/>
  <c r="B59" i="55"/>
  <c r="L59" i="55"/>
  <c r="D59" i="55"/>
  <c r="S59" i="55"/>
  <c r="H59" i="55"/>
  <c r="N59" i="69"/>
  <c r="G59" i="41"/>
  <c r="V59" i="39"/>
  <c r="S59" i="39"/>
  <c r="W59" i="39"/>
  <c r="I59" i="39"/>
  <c r="B59" i="39"/>
  <c r="R59" i="39"/>
  <c r="N59" i="39"/>
  <c r="L59" i="39"/>
  <c r="Q59" i="39"/>
  <c r="P59" i="70"/>
  <c r="L59" i="70"/>
  <c r="B59" i="70"/>
  <c r="I59" i="70"/>
  <c r="J59" i="70"/>
  <c r="D59" i="70"/>
  <c r="K59" i="70"/>
  <c r="H59" i="41"/>
  <c r="P59" i="37"/>
  <c r="U59" i="78"/>
  <c r="F59" i="55"/>
  <c r="J59" i="67"/>
  <c r="S59" i="50"/>
  <c r="L59" i="37"/>
  <c r="O59" i="42"/>
  <c r="M59" i="78"/>
  <c r="U59" i="69"/>
  <c r="P59" i="66"/>
  <c r="V59" i="67"/>
  <c r="M59" i="55"/>
  <c r="E59" i="46"/>
  <c r="N59" i="32"/>
  <c r="U59" i="37"/>
  <c r="G13" i="36"/>
  <c r="S59" i="65"/>
  <c r="F59" i="65"/>
  <c r="P59" i="65"/>
  <c r="R59" i="65"/>
  <c r="E59" i="65"/>
  <c r="V59" i="65"/>
  <c r="G59" i="65"/>
  <c r="M59" i="65"/>
  <c r="K59" i="65"/>
  <c r="E59" i="66"/>
  <c r="L59" i="65"/>
  <c r="X59" i="35"/>
  <c r="BF8" i="30"/>
  <c r="U59" i="35"/>
  <c r="E59" i="35"/>
  <c r="F59" i="35"/>
  <c r="O59" i="35"/>
  <c r="H59" i="35"/>
  <c r="W59" i="35"/>
  <c r="C59" i="35"/>
  <c r="R59" i="35"/>
  <c r="W59" i="64"/>
  <c r="N59" i="47"/>
  <c r="P59" i="58"/>
  <c r="W59" i="68"/>
  <c r="U59" i="67"/>
  <c r="P59" i="51"/>
  <c r="G59" i="75"/>
  <c r="D13" i="74"/>
  <c r="BE46" i="30"/>
  <c r="U59" i="77"/>
  <c r="B11" i="60"/>
  <c r="AY39" i="30"/>
  <c r="G11" i="68"/>
  <c r="W59" i="72"/>
  <c r="U59" i="72"/>
  <c r="O59" i="72"/>
  <c r="M59" i="72"/>
  <c r="E59" i="72"/>
  <c r="B11" i="69"/>
  <c r="AU40" i="30"/>
  <c r="AC40" i="30"/>
  <c r="R59" i="73"/>
  <c r="O59" i="73"/>
  <c r="H59" i="73"/>
  <c r="E59" i="73"/>
  <c r="C59" i="72"/>
  <c r="L59" i="73"/>
  <c r="O59" i="76"/>
  <c r="S59" i="58"/>
  <c r="H59" i="77"/>
  <c r="J59" i="73"/>
  <c r="Q59" i="73"/>
  <c r="R59" i="78"/>
  <c r="M59" i="77"/>
  <c r="D59" i="68"/>
  <c r="C59" i="69"/>
  <c r="AS33" i="30"/>
  <c r="O59" i="77"/>
  <c r="AJ47" i="30"/>
  <c r="B7" i="75"/>
  <c r="F59" i="46"/>
  <c r="Q59" i="37"/>
  <c r="M59" i="73"/>
  <c r="AK13" i="30"/>
  <c r="Z13" i="30"/>
  <c r="O59" i="68"/>
  <c r="F7" i="50"/>
  <c r="AN51" i="30"/>
  <c r="B11" i="79"/>
  <c r="B59" i="53"/>
  <c r="X59" i="53"/>
  <c r="BF23" i="30"/>
  <c r="I59" i="53"/>
  <c r="N59" i="53"/>
  <c r="E59" i="53"/>
  <c r="V59" i="53"/>
  <c r="H59" i="53"/>
  <c r="AX30" i="30"/>
  <c r="AD30" i="30"/>
  <c r="F11" i="60"/>
  <c r="E59" i="47"/>
  <c r="K59" i="37"/>
  <c r="P59" i="47"/>
  <c r="W59" i="53"/>
  <c r="B59" i="46"/>
  <c r="B59" i="56"/>
  <c r="U59" i="56"/>
  <c r="AO33" i="30"/>
  <c r="M59" i="57"/>
  <c r="AR9" i="30"/>
  <c r="E9" i="36"/>
  <c r="C59" i="67"/>
  <c r="AV9" i="30"/>
  <c r="AF9" i="30"/>
  <c r="F9" i="36"/>
  <c r="F59" i="73"/>
  <c r="P59" i="48"/>
  <c r="S59" i="48"/>
  <c r="W59" i="48"/>
  <c r="G59" i="48"/>
  <c r="L59" i="48"/>
  <c r="K59" i="48"/>
  <c r="H59" i="48"/>
  <c r="N59" i="48"/>
  <c r="P59" i="31"/>
  <c r="K59" i="68"/>
  <c r="O59" i="69"/>
  <c r="V59" i="59"/>
  <c r="G13" i="44"/>
  <c r="F13" i="75"/>
  <c r="AP13" i="30"/>
  <c r="D7" i="44"/>
  <c r="I59" i="32"/>
  <c r="AV51" i="30"/>
  <c r="AF51" i="30"/>
  <c r="F9" i="79"/>
  <c r="E13" i="76"/>
  <c r="BE51" i="30"/>
  <c r="D13" i="79"/>
  <c r="K59" i="41"/>
  <c r="Q59" i="41"/>
  <c r="D59" i="41"/>
  <c r="O59" i="41"/>
  <c r="U59" i="41"/>
  <c r="I59" i="41"/>
  <c r="M59" i="41"/>
  <c r="D59" i="37"/>
  <c r="BD47" i="30"/>
  <c r="AQ19" i="30"/>
  <c r="AU13" i="30"/>
  <c r="AC13" i="30"/>
  <c r="G7" i="44"/>
  <c r="D59" i="38"/>
  <c r="AN35" i="30"/>
  <c r="B11" i="64"/>
  <c r="R59" i="51"/>
  <c r="O59" i="38"/>
  <c r="AM38" i="30"/>
  <c r="Y38" i="30"/>
  <c r="C11" i="67"/>
  <c r="L59" i="52"/>
  <c r="S59" i="52"/>
  <c r="C59" i="52"/>
  <c r="D59" i="52"/>
  <c r="O59" i="52"/>
  <c r="W59" i="52"/>
  <c r="F59" i="52"/>
  <c r="P59" i="52"/>
  <c r="K59" i="52"/>
  <c r="V59" i="42"/>
  <c r="W59" i="40"/>
  <c r="AT33" i="30"/>
  <c r="O59" i="59"/>
  <c r="X59" i="55"/>
  <c r="BF25" i="30"/>
  <c r="F13" i="36"/>
  <c r="D59" i="40"/>
  <c r="E59" i="32"/>
  <c r="F59" i="58"/>
  <c r="W59" i="46"/>
  <c r="I59" i="72"/>
  <c r="U59" i="73"/>
  <c r="U59" i="51"/>
  <c r="J59" i="48"/>
  <c r="U59" i="66"/>
  <c r="J59" i="46"/>
  <c r="T59" i="68"/>
  <c r="BB39" i="30"/>
  <c r="I59" i="35"/>
  <c r="M59" i="59"/>
  <c r="G7" i="60"/>
  <c r="U59" i="46"/>
  <c r="N59" i="72"/>
  <c r="W59" i="47"/>
  <c r="B59" i="32"/>
  <c r="B7" i="57"/>
  <c r="V59" i="41"/>
  <c r="W59" i="51"/>
  <c r="AV22" i="30"/>
  <c r="AF22" i="30"/>
  <c r="F9" i="40"/>
  <c r="X59" i="45"/>
  <c r="BF14" i="30"/>
  <c r="AQ9" i="30"/>
  <c r="E7" i="36"/>
  <c r="B11" i="36"/>
  <c r="X59" i="32"/>
  <c r="BF5" i="30"/>
  <c r="E7" i="71"/>
  <c r="S59" i="41"/>
  <c r="AX49" i="30"/>
  <c r="AD49" i="30"/>
  <c r="F11" i="77"/>
  <c r="AR51" i="30"/>
  <c r="E9" i="79"/>
  <c r="W59" i="37"/>
  <c r="AM4" i="30"/>
  <c r="Y4" i="30"/>
  <c r="C11" i="31"/>
  <c r="B7" i="42"/>
  <c r="I59" i="54"/>
  <c r="I59" i="47"/>
  <c r="Q59" i="46"/>
  <c r="BD41" i="30"/>
  <c r="E13" i="70"/>
  <c r="B59" i="54"/>
  <c r="BE6" i="30"/>
  <c r="P59" i="39"/>
  <c r="L59" i="68"/>
  <c r="C59" i="47"/>
  <c r="U59" i="39"/>
  <c r="C59" i="53"/>
  <c r="F59" i="37"/>
  <c r="V59" i="46"/>
  <c r="U59" i="32"/>
  <c r="AM46" i="30"/>
  <c r="Y46" i="30"/>
  <c r="C11" i="74"/>
  <c r="L59" i="46"/>
  <c r="K59" i="58"/>
  <c r="R59" i="58"/>
  <c r="U59" i="58"/>
  <c r="S59" i="68"/>
  <c r="AR13" i="30"/>
  <c r="E9" i="44"/>
  <c r="H59" i="67"/>
  <c r="T59" i="41"/>
  <c r="BB32" i="30"/>
  <c r="Q59" i="38"/>
  <c r="BD21" i="30"/>
  <c r="V59" i="58"/>
  <c r="U59" i="59"/>
  <c r="K59" i="38"/>
  <c r="X59" i="58"/>
  <c r="BF28" i="30"/>
  <c r="AV31" i="30"/>
  <c r="AF31" i="30"/>
  <c r="F9" i="61"/>
  <c r="AW35" i="30"/>
  <c r="AG35" i="30"/>
  <c r="G9" i="64"/>
  <c r="AM51" i="30"/>
  <c r="Y51" i="30"/>
  <c r="C11" i="79"/>
  <c r="B59" i="47"/>
  <c r="N59" i="46"/>
  <c r="J59" i="32"/>
  <c r="E59" i="38"/>
  <c r="X59" i="69"/>
  <c r="BF40" i="30"/>
  <c r="M59" i="54"/>
  <c r="F59" i="51"/>
  <c r="G59" i="78"/>
  <c r="I59" i="51"/>
  <c r="J59" i="54"/>
  <c r="K59" i="43"/>
  <c r="J59" i="47"/>
  <c r="C59" i="46"/>
  <c r="O59" i="48"/>
  <c r="AU31" i="30"/>
  <c r="AC31" i="30"/>
  <c r="G7" i="61"/>
  <c r="P59" i="50"/>
  <c r="O59" i="51"/>
  <c r="BE13" i="30"/>
  <c r="D13" i="44"/>
  <c r="T59" i="72"/>
  <c r="BB44" i="30"/>
  <c r="V59" i="51"/>
  <c r="H59" i="51"/>
  <c r="AT9" i="30"/>
  <c r="F7" i="36"/>
  <c r="R59" i="46"/>
  <c r="N59" i="51"/>
  <c r="W59" i="67"/>
  <c r="E59" i="50"/>
  <c r="M59" i="66"/>
  <c r="AR46" i="30"/>
  <c r="E9" i="74"/>
  <c r="M59" i="40"/>
  <c r="I59" i="75"/>
  <c r="H59" i="65"/>
  <c r="N59" i="65"/>
  <c r="AQ46" i="30"/>
  <c r="E7" i="74"/>
  <c r="J59" i="37"/>
  <c r="I59" i="37"/>
  <c r="AP30" i="30"/>
  <c r="D7" i="60"/>
  <c r="AX42" i="30"/>
  <c r="AD42" i="30"/>
  <c r="F11" i="42"/>
  <c r="D9" i="51"/>
  <c r="D13" i="66"/>
  <c r="AS47" i="30"/>
  <c r="D11" i="75"/>
  <c r="D7" i="33"/>
  <c r="AY30" i="30"/>
  <c r="G11" i="60"/>
  <c r="G59" i="37"/>
  <c r="U59" i="54"/>
  <c r="S59" i="45"/>
  <c r="U59" i="45"/>
  <c r="H59" i="45"/>
  <c r="P59" i="45"/>
  <c r="D59" i="45"/>
  <c r="Q59" i="45"/>
  <c r="N59" i="45"/>
  <c r="T59" i="45"/>
  <c r="BB14" i="30"/>
  <c r="I59" i="45"/>
  <c r="AP26" i="30"/>
  <c r="BA35" i="30"/>
  <c r="G13" i="64"/>
  <c r="P59" i="32"/>
  <c r="AE51" i="30"/>
  <c r="B7" i="69"/>
  <c r="D7" i="52"/>
  <c r="B59" i="66"/>
  <c r="K59" i="32"/>
  <c r="D59" i="78"/>
  <c r="L59" i="78"/>
  <c r="C59" i="31"/>
  <c r="S59" i="31"/>
  <c r="I59" i="31"/>
  <c r="F59" i="31"/>
  <c r="O59" i="31"/>
  <c r="B59" i="31"/>
  <c r="T59" i="31"/>
  <c r="BB4" i="30"/>
  <c r="R59" i="31"/>
  <c r="V59" i="31"/>
  <c r="N59" i="31"/>
  <c r="AJ49" i="30"/>
  <c r="B7" i="77"/>
  <c r="I59" i="57"/>
  <c r="G59" i="47"/>
  <c r="H59" i="78"/>
  <c r="C59" i="73"/>
  <c r="N59" i="66"/>
  <c r="E13" i="61"/>
  <c r="M59" i="67"/>
  <c r="L59" i="56"/>
  <c r="M59" i="37"/>
  <c r="AT46" i="30"/>
  <c r="G7" i="36"/>
  <c r="C59" i="55"/>
  <c r="O59" i="66"/>
  <c r="C59" i="48"/>
  <c r="X59" i="59"/>
  <c r="BF29" i="30"/>
  <c r="R59" i="59"/>
  <c r="Q59" i="59"/>
  <c r="D59" i="59"/>
  <c r="S59" i="59"/>
  <c r="B59" i="60"/>
  <c r="L59" i="60"/>
  <c r="G59" i="60"/>
  <c r="W59" i="60"/>
  <c r="J59" i="60"/>
  <c r="S59" i="60"/>
  <c r="R59" i="60"/>
  <c r="E59" i="60"/>
  <c r="X59" i="46"/>
  <c r="BF15" i="30"/>
  <c r="D9" i="71"/>
  <c r="AP9" i="30"/>
  <c r="D7" i="36"/>
  <c r="F59" i="77"/>
  <c r="L59" i="77"/>
  <c r="W59" i="32"/>
  <c r="P59" i="55"/>
  <c r="X59" i="78"/>
  <c r="BF50" i="30"/>
  <c r="S59" i="63"/>
  <c r="U59" i="63"/>
  <c r="L59" i="63"/>
  <c r="F59" i="63"/>
  <c r="M59" i="63"/>
  <c r="T59" i="63"/>
  <c r="BB34" i="30"/>
  <c r="E59" i="63"/>
  <c r="I59" i="63"/>
  <c r="K59" i="63"/>
  <c r="N59" i="63"/>
  <c r="W59" i="63"/>
  <c r="T59" i="66"/>
  <c r="BB37" i="30"/>
  <c r="H59" i="47"/>
  <c r="AX13" i="30"/>
  <c r="AD13" i="30"/>
  <c r="F11" i="44"/>
  <c r="I59" i="78"/>
  <c r="X59" i="68"/>
  <c r="BF39" i="30"/>
  <c r="D59" i="71"/>
  <c r="N59" i="71"/>
  <c r="U59" i="71"/>
  <c r="T59" i="71"/>
  <c r="BB43" i="30"/>
  <c r="J59" i="71"/>
  <c r="C59" i="41"/>
  <c r="S59" i="66"/>
  <c r="K59" i="50"/>
  <c r="AM13" i="30"/>
  <c r="Y13" i="30"/>
  <c r="C11" i="44"/>
  <c r="T6" i="30"/>
  <c r="M59" i="39"/>
  <c r="U59" i="70"/>
  <c r="AL46" i="30"/>
  <c r="C7" i="74"/>
  <c r="AZ38" i="30"/>
  <c r="V59" i="32"/>
  <c r="U59" i="47"/>
  <c r="Q59" i="72"/>
  <c r="AV46" i="30"/>
  <c r="AF46" i="30"/>
  <c r="F9" i="74"/>
  <c r="AZ41" i="30"/>
  <c r="F13" i="70"/>
  <c r="D59" i="54"/>
  <c r="K59" i="73"/>
  <c r="E11" i="75"/>
  <c r="K59" i="51"/>
  <c r="S59" i="51"/>
  <c r="K59" i="45"/>
  <c r="G7" i="52"/>
  <c r="BA26" i="30"/>
  <c r="G13" i="56"/>
  <c r="B11" i="33"/>
  <c r="Q59" i="57"/>
  <c r="C59" i="63"/>
  <c r="AW51" i="30"/>
  <c r="AG51" i="30"/>
  <c r="G9" i="79"/>
  <c r="D59" i="72"/>
  <c r="AR36" i="30"/>
  <c r="L59" i="38"/>
  <c r="N59" i="73"/>
  <c r="D59" i="63"/>
  <c r="F59" i="72"/>
  <c r="X59" i="72"/>
  <c r="BF44" i="30"/>
  <c r="L59" i="32"/>
  <c r="AJ29" i="30"/>
  <c r="M59" i="68"/>
  <c r="AS43" i="30"/>
  <c r="R59" i="56"/>
  <c r="AX33" i="30"/>
  <c r="AD33" i="30"/>
  <c r="F11" i="62"/>
  <c r="E59" i="51"/>
  <c r="U59" i="55"/>
  <c r="G59" i="67"/>
  <c r="K59" i="76"/>
  <c r="G59" i="76"/>
  <c r="I59" i="76"/>
  <c r="H59" i="76"/>
  <c r="B59" i="76"/>
  <c r="U59" i="76"/>
  <c r="S59" i="76"/>
  <c r="Q59" i="76"/>
  <c r="E59" i="76"/>
  <c r="W59" i="76"/>
  <c r="P59" i="76"/>
  <c r="R59" i="76"/>
  <c r="T59" i="51"/>
  <c r="BB20" i="30"/>
  <c r="X59" i="41"/>
  <c r="BF32" i="30"/>
  <c r="J59" i="53"/>
  <c r="H59" i="58"/>
  <c r="H59" i="46"/>
  <c r="Q59" i="53"/>
  <c r="BC46" i="30"/>
  <c r="BA43" i="30"/>
  <c r="G13" i="71"/>
  <c r="AJ8" i="30"/>
  <c r="B7" i="35"/>
  <c r="AX31" i="30"/>
  <c r="AD31" i="30"/>
  <c r="F11" i="61"/>
  <c r="AQ13" i="30"/>
  <c r="E7" i="44"/>
  <c r="N59" i="54"/>
  <c r="H59" i="54"/>
  <c r="AV48" i="30"/>
  <c r="AF48" i="30"/>
  <c r="F9" i="76"/>
  <c r="J59" i="41"/>
  <c r="X59" i="38"/>
  <c r="BF11" i="30"/>
  <c r="I59" i="38"/>
  <c r="C59" i="38"/>
  <c r="N59" i="38"/>
  <c r="S59" i="38"/>
  <c r="U59" i="38"/>
  <c r="B59" i="38"/>
  <c r="F59" i="38"/>
  <c r="J59" i="38"/>
  <c r="R59" i="38"/>
  <c r="P59" i="38"/>
  <c r="AU52" i="30"/>
  <c r="AC52" i="30"/>
  <c r="G7" i="43"/>
  <c r="W59" i="45"/>
  <c r="E59" i="37"/>
  <c r="K59" i="72"/>
  <c r="B59" i="63"/>
  <c r="AT13" i="30"/>
  <c r="F7" i="44"/>
  <c r="J59" i="45"/>
  <c r="AV13" i="30"/>
  <c r="AF13" i="30"/>
  <c r="F9" i="44"/>
  <c r="G11" i="48"/>
  <c r="D59" i="67"/>
  <c r="I59" i="67"/>
  <c r="B59" i="67"/>
  <c r="L59" i="67"/>
  <c r="K59" i="67"/>
  <c r="T59" i="67"/>
  <c r="BB38" i="30"/>
  <c r="X59" i="67"/>
  <c r="BF38" i="30"/>
  <c r="AR48" i="30"/>
  <c r="E9" i="76"/>
  <c r="AS13" i="30"/>
  <c r="V59" i="72"/>
  <c r="I59" i="46"/>
  <c r="U59" i="48"/>
  <c r="X59" i="54"/>
  <c r="BF24" i="30"/>
  <c r="AZ43" i="30"/>
  <c r="O59" i="58"/>
  <c r="AP46" i="30"/>
  <c r="D7" i="74"/>
  <c r="R59" i="53"/>
  <c r="AR35" i="30"/>
  <c r="E9" i="64"/>
  <c r="G59" i="72"/>
  <c r="H59" i="38"/>
  <c r="S59" i="46"/>
  <c r="AK31" i="30"/>
  <c r="Z31" i="30"/>
  <c r="B9" i="61"/>
  <c r="E59" i="57"/>
  <c r="AY13" i="30"/>
  <c r="G11" i="44"/>
  <c r="P59" i="69"/>
  <c r="Q59" i="69"/>
  <c r="L59" i="54"/>
  <c r="AZ31" i="30"/>
  <c r="F13" i="61"/>
  <c r="W59" i="50"/>
  <c r="B59" i="50"/>
  <c r="F59" i="50"/>
  <c r="AY21" i="30"/>
  <c r="G11" i="52"/>
  <c r="AV28" i="30"/>
  <c r="AF28" i="30"/>
  <c r="F9" i="58"/>
  <c r="G59" i="46"/>
  <c r="T59" i="47"/>
  <c r="BB16" i="30"/>
  <c r="B59" i="78"/>
  <c r="AW30" i="30"/>
  <c r="AG30" i="30"/>
  <c r="G9" i="60"/>
  <c r="AQ36" i="30"/>
  <c r="M59" i="31"/>
  <c r="Q59" i="78"/>
  <c r="V59" i="45"/>
  <c r="G59" i="68"/>
  <c r="M59" i="56"/>
  <c r="V59" i="37"/>
  <c r="H59" i="72"/>
  <c r="P59" i="67"/>
  <c r="AY47" i="30"/>
  <c r="G11" i="75"/>
  <c r="J59" i="66"/>
  <c r="Q59" i="47"/>
  <c r="L59" i="57"/>
  <c r="C59" i="54"/>
  <c r="E11" i="43"/>
  <c r="C59" i="59"/>
  <c r="AK46" i="30"/>
  <c r="Z46" i="30"/>
  <c r="B9" i="74"/>
  <c r="BD40" i="30"/>
  <c r="AK30" i="30"/>
  <c r="Z30" i="30"/>
  <c r="G9" i="50"/>
  <c r="AX46" i="30"/>
  <c r="AD46" i="30"/>
  <c r="F7" i="40"/>
  <c r="B11" i="53"/>
  <c r="B7" i="36"/>
  <c r="C11" i="48"/>
  <c r="E11" i="79"/>
  <c r="F13" i="52"/>
  <c r="G7" i="50"/>
  <c r="B9" i="42"/>
  <c r="D11" i="40"/>
  <c r="F13" i="55"/>
  <c r="F9" i="35"/>
  <c r="E13" i="56"/>
  <c r="E9" i="31"/>
  <c r="AV26" i="30"/>
  <c r="AF26" i="30"/>
  <c r="G13" i="35"/>
  <c r="B9" i="64"/>
  <c r="G11" i="32"/>
  <c r="D7" i="43"/>
  <c r="AK47" i="30"/>
  <c r="Z47" i="30"/>
  <c r="BC18" i="30"/>
  <c r="AW47" i="30"/>
  <c r="AG47" i="30"/>
  <c r="AN48" i="30"/>
  <c r="AV6" i="30"/>
  <c r="AF6" i="30"/>
  <c r="B7" i="65"/>
  <c r="E7" i="55"/>
  <c r="B11" i="74"/>
  <c r="C9" i="74"/>
  <c r="B13" i="74"/>
  <c r="AW50" i="30"/>
  <c r="AG50" i="30"/>
  <c r="G9" i="67"/>
  <c r="B9" i="58"/>
  <c r="AZ44" i="30"/>
  <c r="E11" i="44"/>
  <c r="AZ22" i="30"/>
  <c r="F7" i="71"/>
  <c r="B9" i="50"/>
  <c r="BA49" i="30"/>
  <c r="G9" i="36"/>
  <c r="E9" i="62"/>
  <c r="D7" i="50"/>
  <c r="G13" i="62"/>
  <c r="G11" i="50"/>
  <c r="F13" i="69"/>
  <c r="AU28" i="30"/>
  <c r="AC28" i="30"/>
  <c r="E7" i="42"/>
  <c r="AO46" i="30"/>
  <c r="AM40" i="30"/>
  <c r="Y40" i="30"/>
  <c r="AL47" i="30"/>
  <c r="V47" i="30"/>
  <c r="D9" i="79"/>
  <c r="AT48" i="30"/>
  <c r="G9" i="44"/>
  <c r="C7" i="60"/>
  <c r="D13" i="65"/>
  <c r="BA23" i="30"/>
  <c r="BC19" i="30"/>
  <c r="BA6" i="30"/>
  <c r="AV47" i="30"/>
  <c r="AF47" i="30"/>
  <c r="AP12" i="30"/>
  <c r="E9" i="55"/>
  <c r="E13" i="62"/>
  <c r="AS46" i="30"/>
  <c r="C7" i="44"/>
  <c r="AN26" i="30"/>
  <c r="X26" i="30"/>
  <c r="E9" i="78"/>
  <c r="AO19" i="30"/>
  <c r="C11" i="56"/>
  <c r="E9" i="58"/>
  <c r="AQ17" i="30"/>
  <c r="G11" i="79"/>
  <c r="AY33" i="30"/>
  <c r="AU6" i="30"/>
  <c r="AC6" i="30"/>
  <c r="F11" i="59"/>
  <c r="F9" i="77"/>
  <c r="G7" i="53"/>
  <c r="D9" i="61"/>
  <c r="E7" i="69"/>
  <c r="BD46" i="30"/>
  <c r="B11" i="67"/>
  <c r="C7" i="66"/>
  <c r="E11" i="62"/>
  <c r="BE49" i="30"/>
  <c r="B7" i="44"/>
  <c r="B9" i="39"/>
  <c r="G13" i="70"/>
  <c r="G9" i="61"/>
  <c r="E11" i="61"/>
  <c r="E9" i="49"/>
  <c r="AP29" i="30"/>
  <c r="B7" i="71"/>
  <c r="AZ33" i="30"/>
  <c r="BE26" i="30"/>
  <c r="F13" i="45"/>
  <c r="E11" i="52"/>
  <c r="F13" i="44"/>
  <c r="B9" i="70"/>
  <c r="G11" i="64"/>
  <c r="AL17" i="30"/>
  <c r="B11" i="41"/>
  <c r="C7" i="43"/>
  <c r="B5" i="43"/>
  <c r="C7" i="58"/>
  <c r="AZ42" i="30"/>
  <c r="D13" i="70"/>
  <c r="D9" i="69"/>
  <c r="E7" i="58"/>
  <c r="B9" i="76"/>
  <c r="D9" i="44"/>
  <c r="B11" i="48"/>
  <c r="E9" i="43"/>
  <c r="E13" i="60"/>
  <c r="BE43" i="30"/>
  <c r="AS42" i="30"/>
  <c r="G11" i="65"/>
  <c r="C9" i="80"/>
  <c r="B13" i="80"/>
  <c r="D11" i="64"/>
  <c r="C7" i="65"/>
  <c r="E7" i="60"/>
  <c r="F7" i="58"/>
  <c r="E13" i="48"/>
  <c r="AN50" i="30"/>
  <c r="AU20" i="30"/>
  <c r="AC20" i="30"/>
  <c r="AV42" i="30"/>
  <c r="AF42" i="30"/>
  <c r="AS25" i="30"/>
  <c r="C11" i="62"/>
  <c r="BA27" i="30"/>
  <c r="F11" i="35"/>
  <c r="G7" i="79"/>
  <c r="E11" i="33"/>
  <c r="AT47" i="30"/>
  <c r="AS4" i="30"/>
  <c r="AJ51" i="30"/>
  <c r="T51" i="30"/>
  <c r="AN24" i="30"/>
  <c r="E7" i="62"/>
  <c r="E7" i="79"/>
  <c r="BD45" i="30"/>
  <c r="B11" i="59"/>
  <c r="C7" i="77"/>
  <c r="B5" i="77"/>
  <c r="B11" i="57"/>
  <c r="AS51" i="30"/>
  <c r="AA51" i="30" a="1"/>
  <c r="AA51" i="30"/>
  <c r="F13" i="74"/>
  <c r="AS29" i="30"/>
  <c r="G11" i="77"/>
  <c r="E7" i="52"/>
  <c r="AY43" i="30"/>
  <c r="BD52" i="30"/>
  <c r="C11" i="33"/>
  <c r="C9" i="33"/>
  <c r="G9" i="33"/>
  <c r="AL6" i="30"/>
  <c r="X6" i="30"/>
  <c r="W6" i="30"/>
  <c r="AN37" i="30"/>
  <c r="E13" i="38"/>
  <c r="BE52" i="30"/>
  <c r="F13" i="79"/>
  <c r="C7" i="79"/>
  <c r="C9" i="79"/>
  <c r="B13" i="79"/>
  <c r="AW27" i="30"/>
  <c r="AG27" i="30"/>
  <c r="AL18" i="30"/>
  <c r="U18" i="30"/>
  <c r="AQ52" i="30"/>
  <c r="AJ52" i="30"/>
  <c r="G13" i="74"/>
  <c r="AL9" i="30"/>
  <c r="U9" i="30"/>
  <c r="D7" i="66"/>
  <c r="B9" i="62"/>
  <c r="F9" i="59"/>
  <c r="E13" i="40"/>
  <c r="AU8" i="30"/>
  <c r="AC8" i="30"/>
  <c r="AL42" i="30"/>
  <c r="V42" i="30"/>
  <c r="AT6" i="30"/>
  <c r="AE6" i="30"/>
  <c r="AY8" i="30"/>
  <c r="F13" i="50"/>
  <c r="B7" i="62"/>
  <c r="AQ26" i="30"/>
  <c r="G11" i="74"/>
  <c r="D13" i="61"/>
  <c r="D11" i="77"/>
  <c r="G9" i="55"/>
  <c r="AU11" i="30"/>
  <c r="AC11" i="30"/>
  <c r="AT8" i="30"/>
  <c r="AE8" i="30"/>
  <c r="B11" i="42"/>
  <c r="D13" i="58"/>
  <c r="B7" i="58"/>
  <c r="AV25" i="30"/>
  <c r="AF25" i="30"/>
  <c r="D13" i="59"/>
  <c r="E13" i="63"/>
  <c r="E13" i="35"/>
  <c r="AS50" i="30"/>
  <c r="BE42" i="30"/>
  <c r="BD51" i="30"/>
  <c r="C11" i="70"/>
  <c r="C11" i="40"/>
  <c r="F13" i="77"/>
  <c r="AX50" i="30"/>
  <c r="AD50" i="30"/>
  <c r="AX43" i="30"/>
  <c r="AD43" i="30"/>
  <c r="B9" i="78"/>
  <c r="AU42" i="30"/>
  <c r="AC42" i="30"/>
  <c r="BC42" i="30"/>
  <c r="AV35" i="30"/>
  <c r="AF35" i="30"/>
  <c r="BC4" i="30"/>
  <c r="G13" i="61"/>
  <c r="D7" i="42"/>
  <c r="AP47" i="30"/>
  <c r="AO41" i="30"/>
  <c r="G11" i="43"/>
  <c r="G11" i="42"/>
  <c r="G13" i="40"/>
  <c r="AR22" i="30"/>
  <c r="G11" i="56"/>
  <c r="AS6" i="30"/>
  <c r="F11" i="53"/>
  <c r="AT23" i="30"/>
  <c r="E7" i="33"/>
  <c r="AW43" i="30"/>
  <c r="AG43" i="30"/>
  <c r="AR21" i="30"/>
  <c r="E9" i="56"/>
  <c r="AP33" i="30"/>
  <c r="AA33" i="30" a="1"/>
  <c r="AA33" i="30"/>
  <c r="G13" i="42"/>
  <c r="AM47" i="30"/>
  <c r="Y47" i="30"/>
  <c r="AO23" i="30"/>
  <c r="AZ17" i="30"/>
  <c r="F13" i="33"/>
  <c r="D9" i="55"/>
  <c r="C11" i="41"/>
  <c r="AV21" i="30"/>
  <c r="AF21" i="30"/>
  <c r="C11" i="71"/>
  <c r="C11" i="42"/>
  <c r="AS12" i="30"/>
  <c r="B7" i="51"/>
  <c r="AU47" i="30"/>
  <c r="AC47" i="30"/>
  <c r="BD19" i="30"/>
  <c r="C7" i="39"/>
  <c r="C9" i="39"/>
  <c r="AO6" i="30"/>
  <c r="AM52" i="30"/>
  <c r="Y52" i="30"/>
  <c r="AR19" i="30"/>
  <c r="D13" i="49"/>
  <c r="AQ37" i="30"/>
  <c r="BC27" i="30"/>
  <c r="B11" i="43"/>
  <c r="G7" i="70"/>
  <c r="B11" i="44"/>
  <c r="G9" i="53"/>
  <c r="D13" i="38"/>
  <c r="AR27" i="30"/>
  <c r="AK52" i="30"/>
  <c r="Z52" i="30"/>
  <c r="E9" i="42"/>
  <c r="F7" i="59"/>
  <c r="F11" i="33"/>
  <c r="D11" i="56"/>
  <c r="B7" i="33"/>
  <c r="B5" i="33"/>
  <c r="E9" i="33"/>
  <c r="G11" i="55"/>
  <c r="AM21" i="30"/>
  <c r="Y21" i="30"/>
  <c r="E9" i="35"/>
  <c r="D9" i="43"/>
  <c r="D9" i="39"/>
  <c r="AN12" i="30"/>
  <c r="X12" i="30"/>
  <c r="BD35" i="30"/>
  <c r="AK6" i="30"/>
  <c r="Z6" i="30"/>
  <c r="G11" i="31"/>
  <c r="F11" i="56"/>
  <c r="E11" i="36"/>
  <c r="D5" i="36"/>
  <c r="F7" i="43"/>
  <c r="D13" i="62"/>
  <c r="D9" i="42"/>
  <c r="G11" i="58"/>
  <c r="F7" i="79"/>
  <c r="G7" i="76"/>
  <c r="B11" i="62"/>
  <c r="C9" i="62"/>
  <c r="B11" i="71"/>
  <c r="AK43" i="30"/>
  <c r="Z43" i="30"/>
  <c r="AJ22" i="30"/>
  <c r="T22" i="30"/>
  <c r="B9" i="49"/>
  <c r="B11" i="40"/>
  <c r="AQ31" i="30"/>
  <c r="AS9" i="30"/>
  <c r="AA9" i="30" a="1"/>
  <c r="AA9" i="30"/>
  <c r="D9" i="35"/>
  <c r="AY22" i="30"/>
  <c r="AJ17" i="30"/>
  <c r="T17" i="30"/>
  <c r="AO22" i="30"/>
  <c r="AM18" i="30"/>
  <c r="Y18" i="30"/>
  <c r="C11" i="49"/>
  <c r="C9" i="49"/>
  <c r="AK27" i="30"/>
  <c r="Z27" i="30"/>
  <c r="D13" i="41"/>
  <c r="AJ18" i="30"/>
  <c r="B7" i="49"/>
  <c r="B5" i="49"/>
  <c r="AV18" i="30"/>
  <c r="AF18" i="30"/>
  <c r="F9" i="49"/>
  <c r="E13" i="78"/>
  <c r="AT18" i="30"/>
  <c r="AE18" i="30"/>
  <c r="F7" i="49"/>
  <c r="E11" i="53"/>
  <c r="BD18" i="30"/>
  <c r="E13" i="49"/>
  <c r="G9" i="43"/>
  <c r="D9" i="57"/>
  <c r="F11" i="36"/>
  <c r="AQ18" i="30"/>
  <c r="E7" i="49"/>
  <c r="E7" i="40"/>
  <c r="F9" i="43"/>
  <c r="D7" i="69"/>
  <c r="D5" i="80"/>
  <c r="AX18" i="30"/>
  <c r="AD18" i="30"/>
  <c r="F11" i="49"/>
  <c r="G11" i="36"/>
  <c r="G11" i="61"/>
  <c r="D11" i="49"/>
  <c r="AS18" i="30"/>
  <c r="G13" i="78"/>
  <c r="F5" i="80"/>
  <c r="B7" i="52"/>
  <c r="AS31" i="30"/>
  <c r="D11" i="61"/>
  <c r="F7" i="31"/>
  <c r="AY18" i="30"/>
  <c r="G11" i="49"/>
  <c r="AW18" i="30"/>
  <c r="AG18" i="30"/>
  <c r="G9" i="49"/>
  <c r="BD25" i="30"/>
  <c r="D9" i="52"/>
  <c r="F11" i="75"/>
  <c r="F5" i="75"/>
  <c r="B5" i="80"/>
  <c r="AP18" i="30"/>
  <c r="D7" i="49"/>
  <c r="C11" i="61"/>
  <c r="BA18" i="30"/>
  <c r="G13" i="49"/>
  <c r="AN41" i="30"/>
  <c r="E9" i="75"/>
  <c r="F9" i="70"/>
  <c r="E13" i="71"/>
  <c r="F13" i="63"/>
  <c r="B9" i="65"/>
  <c r="D13" i="69"/>
  <c r="E9" i="59"/>
  <c r="C7" i="35"/>
  <c r="B5" i="35"/>
  <c r="AZ18" i="30"/>
  <c r="F13" i="49"/>
  <c r="G9" i="65"/>
  <c r="AO18" i="30"/>
  <c r="D9" i="49"/>
  <c r="G7" i="49"/>
  <c r="AU18" i="30"/>
  <c r="E7" i="73"/>
  <c r="AS27" i="30"/>
  <c r="AT31" i="30"/>
  <c r="AE31" i="30"/>
  <c r="F7" i="61"/>
  <c r="G9" i="56"/>
  <c r="F13" i="54"/>
  <c r="C7" i="56"/>
  <c r="G9" i="40"/>
  <c r="B9" i="40"/>
  <c r="AL31" i="30"/>
  <c r="C7" i="61"/>
  <c r="BE9" i="30"/>
  <c r="D13" i="36"/>
  <c r="C7" i="57"/>
  <c r="B5" i="57"/>
  <c r="AN31" i="30"/>
  <c r="B11" i="61"/>
  <c r="G11" i="63"/>
  <c r="F9" i="60"/>
  <c r="AR31" i="30"/>
  <c r="E9" i="61"/>
  <c r="AP31" i="30"/>
  <c r="D7" i="61"/>
  <c r="AW34" i="30"/>
  <c r="AG34" i="30"/>
  <c r="AB51" i="30"/>
  <c r="F11" i="43"/>
  <c r="G11" i="70"/>
  <c r="D7" i="31"/>
  <c r="C11" i="55"/>
  <c r="G9" i="70"/>
  <c r="F13" i="43"/>
  <c r="E9" i="51"/>
  <c r="C9" i="75"/>
  <c r="B13" i="75"/>
  <c r="B7" i="72"/>
  <c r="D13" i="55"/>
  <c r="AA13" i="30" a="1"/>
  <c r="AA13" i="30"/>
  <c r="AX38" i="30"/>
  <c r="AD38" i="30"/>
  <c r="F11" i="67"/>
  <c r="AY23" i="30"/>
  <c r="G11" i="53"/>
  <c r="AL14" i="30"/>
  <c r="C7" i="45"/>
  <c r="AL10" i="30"/>
  <c r="C7" i="37"/>
  <c r="AQ16" i="30"/>
  <c r="E7" i="47"/>
  <c r="AE33" i="30"/>
  <c r="AS19" i="30"/>
  <c r="D11" i="50"/>
  <c r="AT50" i="30"/>
  <c r="F7" i="78"/>
  <c r="BC14" i="30"/>
  <c r="E11" i="45"/>
  <c r="AV34" i="30"/>
  <c r="AF34" i="30"/>
  <c r="F9" i="63"/>
  <c r="AK17" i="30"/>
  <c r="Z17" i="30"/>
  <c r="B9" i="48"/>
  <c r="AP50" i="30"/>
  <c r="D7" i="78"/>
  <c r="BA14" i="30"/>
  <c r="G13" i="45"/>
  <c r="AX19" i="30"/>
  <c r="AD19" i="30"/>
  <c r="F11" i="50"/>
  <c r="AJ24" i="30"/>
  <c r="B7" i="54"/>
  <c r="AM20" i="30"/>
  <c r="Y20" i="30"/>
  <c r="C11" i="51"/>
  <c r="AL44" i="30"/>
  <c r="V44" i="30"/>
  <c r="C7" i="72"/>
  <c r="AE22" i="30"/>
  <c r="AK32" i="30"/>
  <c r="Z32" i="30"/>
  <c r="B9" i="41"/>
  <c r="AU37" i="30"/>
  <c r="AC37" i="30"/>
  <c r="G7" i="66"/>
  <c r="AM11" i="30"/>
  <c r="Y11" i="30"/>
  <c r="C11" i="38"/>
  <c r="BA28" i="30"/>
  <c r="G13" i="58"/>
  <c r="BE39" i="30"/>
  <c r="D13" i="68"/>
  <c r="AT36" i="30"/>
  <c r="F7" i="65"/>
  <c r="AY12" i="30"/>
  <c r="G11" i="39"/>
  <c r="AT25" i="30"/>
  <c r="F7" i="55"/>
  <c r="BA5" i="30"/>
  <c r="G13" i="32"/>
  <c r="AP10" i="30"/>
  <c r="D7" i="37"/>
  <c r="BD37" i="30"/>
  <c r="E13" i="66"/>
  <c r="AW24" i="30"/>
  <c r="AG24" i="30"/>
  <c r="G9" i="54"/>
  <c r="AR12" i="30"/>
  <c r="E9" i="39"/>
  <c r="BC39" i="30"/>
  <c r="E11" i="68"/>
  <c r="AU26" i="30"/>
  <c r="AC26" i="30"/>
  <c r="G7" i="56"/>
  <c r="BD14" i="30"/>
  <c r="E13" i="45"/>
  <c r="BA15" i="30"/>
  <c r="G13" i="46"/>
  <c r="BA11" i="30"/>
  <c r="G13" i="38"/>
  <c r="BC48" i="30"/>
  <c r="E11" i="76"/>
  <c r="AJ34" i="30"/>
  <c r="B7" i="63"/>
  <c r="AL11" i="30"/>
  <c r="C7" i="38"/>
  <c r="AS44" i="30"/>
  <c r="D11" i="72"/>
  <c r="BC28" i="30"/>
  <c r="E11" i="58"/>
  <c r="AP44" i="30"/>
  <c r="D7" i="72"/>
  <c r="AS38" i="30"/>
  <c r="D11" i="67"/>
  <c r="BD10" i="30"/>
  <c r="E13" i="37"/>
  <c r="BE14" i="30"/>
  <c r="D13" i="45"/>
  <c r="AP14" i="30"/>
  <c r="D7" i="45"/>
  <c r="AU22" i="30"/>
  <c r="AC22" i="30"/>
  <c r="G7" i="40"/>
  <c r="AS28" i="30"/>
  <c r="D11" i="58"/>
  <c r="BE20" i="30"/>
  <c r="D13" i="51"/>
  <c r="BC45" i="30"/>
  <c r="E11" i="73"/>
  <c r="AN19" i="30"/>
  <c r="B11" i="50"/>
  <c r="BE34" i="30"/>
  <c r="D13" i="63"/>
  <c r="AW20" i="30"/>
  <c r="AG20" i="30"/>
  <c r="G9" i="51"/>
  <c r="BD32" i="30"/>
  <c r="E13" i="41"/>
  <c r="AR23" i="30"/>
  <c r="E9" i="53"/>
  <c r="BC25" i="30"/>
  <c r="E11" i="55"/>
  <c r="AT5" i="30"/>
  <c r="F7" i="32"/>
  <c r="V13" i="30"/>
  <c r="T13" i="30"/>
  <c r="BE19" i="30"/>
  <c r="D13" i="50"/>
  <c r="B5" i="36"/>
  <c r="AL38" i="30"/>
  <c r="C7" i="67"/>
  <c r="C9" i="67"/>
  <c r="AS34" i="30"/>
  <c r="D11" i="63"/>
  <c r="AW37" i="30"/>
  <c r="AG37" i="30"/>
  <c r="G9" i="66"/>
  <c r="AO16" i="30"/>
  <c r="D9" i="47"/>
  <c r="AS5" i="30"/>
  <c r="D11" i="32"/>
  <c r="AX5" i="30"/>
  <c r="AD5" i="30"/>
  <c r="F11" i="32"/>
  <c r="T42" i="30"/>
  <c r="E13" i="42"/>
  <c r="BD42" i="30"/>
  <c r="AV17" i="30"/>
  <c r="AF17" i="30"/>
  <c r="F9" i="48"/>
  <c r="AJ15" i="30"/>
  <c r="B7" i="46"/>
  <c r="AM16" i="30"/>
  <c r="Y16" i="30"/>
  <c r="C11" i="47"/>
  <c r="B5" i="75"/>
  <c r="AK29" i="30"/>
  <c r="Z29" i="30"/>
  <c r="B9" i="59"/>
  <c r="T9" i="30"/>
  <c r="AR43" i="30"/>
  <c r="E9" i="71"/>
  <c r="AQ34" i="30"/>
  <c r="E7" i="63"/>
  <c r="AK25" i="30"/>
  <c r="Z25" i="30"/>
  <c r="B9" i="55"/>
  <c r="AQ27" i="30"/>
  <c r="E7" i="57"/>
  <c r="AJ37" i="30"/>
  <c r="B7" i="66"/>
  <c r="U52" i="30"/>
  <c r="AM19" i="30"/>
  <c r="Y19" i="30"/>
  <c r="C11" i="50"/>
  <c r="AR5" i="30"/>
  <c r="E9" i="32"/>
  <c r="AY11" i="30"/>
  <c r="G11" i="38"/>
  <c r="BC5" i="30"/>
  <c r="E11" i="32"/>
  <c r="AV44" i="30"/>
  <c r="AF44" i="30"/>
  <c r="F9" i="72"/>
  <c r="BE15" i="30"/>
  <c r="D13" i="46"/>
  <c r="AS21" i="30"/>
  <c r="D11" i="52"/>
  <c r="T43" i="30"/>
  <c r="AP17" i="30"/>
  <c r="D7" i="48"/>
  <c r="T47" i="30"/>
  <c r="C9" i="36"/>
  <c r="B13" i="36"/>
  <c r="AX28" i="30"/>
  <c r="AD28" i="30"/>
  <c r="F11" i="58"/>
  <c r="AM37" i="30"/>
  <c r="Y37" i="30"/>
  <c r="C11" i="66"/>
  <c r="AM15" i="30"/>
  <c r="Y15" i="30"/>
  <c r="C11" i="46"/>
  <c r="AT12" i="30"/>
  <c r="F7" i="39"/>
  <c r="AJ25" i="30"/>
  <c r="B7" i="55"/>
  <c r="AZ5" i="30"/>
  <c r="F13" i="32"/>
  <c r="AS37" i="30"/>
  <c r="D11" i="66"/>
  <c r="AM24" i="30"/>
  <c r="Y24" i="30"/>
  <c r="C11" i="54"/>
  <c r="BA44" i="30"/>
  <c r="G13" i="72"/>
  <c r="AK14" i="30"/>
  <c r="Z14" i="30"/>
  <c r="B9" i="45"/>
  <c r="AP22" i="30"/>
  <c r="D7" i="40"/>
  <c r="AL19" i="30"/>
  <c r="C7" i="50"/>
  <c r="AJ39" i="30"/>
  <c r="B7" i="68"/>
  <c r="AM10" i="30"/>
  <c r="Y10" i="30"/>
  <c r="C11" i="37"/>
  <c r="AP28" i="30"/>
  <c r="D7" i="58"/>
  <c r="AQ15" i="30"/>
  <c r="E7" i="46"/>
  <c r="AX11" i="30"/>
  <c r="AD11" i="30"/>
  <c r="F11" i="38"/>
  <c r="AP24" i="30"/>
  <c r="D7" i="54"/>
  <c r="AZ48" i="30"/>
  <c r="F13" i="76"/>
  <c r="AY44" i="30"/>
  <c r="G11" i="72"/>
  <c r="BD5" i="30"/>
  <c r="E13" i="32"/>
  <c r="AM34" i="30"/>
  <c r="Y34" i="30"/>
  <c r="C11" i="63"/>
  <c r="AM30" i="30"/>
  <c r="Y30" i="30"/>
  <c r="C11" i="60"/>
  <c r="C9" i="60"/>
  <c r="BE38" i="30"/>
  <c r="D13" i="67"/>
  <c r="AW17" i="30"/>
  <c r="AG17" i="30"/>
  <c r="G9" i="48"/>
  <c r="BD15" i="30"/>
  <c r="E13" i="46"/>
  <c r="AN28" i="30"/>
  <c r="X28" i="30"/>
  <c r="W28" i="30"/>
  <c r="B11" i="58"/>
  <c r="AS17" i="30"/>
  <c r="D11" i="48"/>
  <c r="AW49" i="30"/>
  <c r="AG49" i="30"/>
  <c r="G9" i="77"/>
  <c r="AS36" i="30"/>
  <c r="D11" i="65"/>
  <c r="AU25" i="30"/>
  <c r="AC25" i="30"/>
  <c r="G7" i="55"/>
  <c r="AV12" i="30"/>
  <c r="AF12" i="30"/>
  <c r="F9" i="39"/>
  <c r="AK20" i="30"/>
  <c r="Z20" i="30"/>
  <c r="B9" i="51"/>
  <c r="U12" i="30"/>
  <c r="T20" i="30"/>
  <c r="AP5" i="30"/>
  <c r="D7" i="32"/>
  <c r="BC22" i="30"/>
  <c r="E11" i="40"/>
  <c r="AR39" i="30"/>
  <c r="E9" i="68"/>
  <c r="AN49" i="30"/>
  <c r="X49" i="30"/>
  <c r="W49" i="30"/>
  <c r="B11" i="77"/>
  <c r="AV36" i="30"/>
  <c r="AF36" i="30"/>
  <c r="F9" i="65"/>
  <c r="AQ4" i="30"/>
  <c r="E7" i="31"/>
  <c r="BA32" i="30"/>
  <c r="G13" i="41"/>
  <c r="AR17" i="30"/>
  <c r="E9" i="48"/>
  <c r="BC17" i="30"/>
  <c r="E11" i="48"/>
  <c r="AT38" i="30"/>
  <c r="F7" i="67"/>
  <c r="BC15" i="30"/>
  <c r="E11" i="46"/>
  <c r="X13" i="30"/>
  <c r="W13" i="30"/>
  <c r="U13" i="30"/>
  <c r="AX21" i="30"/>
  <c r="AD21" i="30"/>
  <c r="F11" i="52"/>
  <c r="BC50" i="30"/>
  <c r="E11" i="78"/>
  <c r="AY37" i="30"/>
  <c r="G11" i="66"/>
  <c r="AX27" i="30"/>
  <c r="AD27" i="30"/>
  <c r="F11" i="57"/>
  <c r="AJ50" i="30"/>
  <c r="B7" i="78"/>
  <c r="AT24" i="30"/>
  <c r="F7" i="54"/>
  <c r="BD44" i="30"/>
  <c r="E13" i="72"/>
  <c r="AZ11" i="30"/>
  <c r="F13" i="38"/>
  <c r="AV24" i="30"/>
  <c r="AF24" i="30"/>
  <c r="F9" i="54"/>
  <c r="AX48" i="30"/>
  <c r="AD48" i="30"/>
  <c r="F11" i="76"/>
  <c r="AN44" i="30"/>
  <c r="B11" i="72"/>
  <c r="AS14" i="30"/>
  <c r="D11" i="45"/>
  <c r="BC43" i="30"/>
  <c r="E11" i="71"/>
  <c r="U36" i="30"/>
  <c r="AZ30" i="30"/>
  <c r="F13" i="60"/>
  <c r="V49" i="30"/>
  <c r="T49" i="30"/>
  <c r="AV20" i="30"/>
  <c r="AF20" i="30"/>
  <c r="F9" i="51"/>
  <c r="AK15" i="30"/>
  <c r="Z15" i="30"/>
  <c r="B9" i="46"/>
  <c r="AV15" i="30"/>
  <c r="AF15" i="30"/>
  <c r="F9" i="46"/>
  <c r="AN10" i="30"/>
  <c r="B11" i="37"/>
  <c r="BE10" i="30"/>
  <c r="D13" i="37"/>
  <c r="AU29" i="30"/>
  <c r="AC29" i="30"/>
  <c r="G7" i="59"/>
  <c r="AM5" i="30"/>
  <c r="Y5" i="30"/>
  <c r="C11" i="32"/>
  <c r="AN21" i="30"/>
  <c r="B11" i="52"/>
  <c r="U49" i="30"/>
  <c r="AT17" i="30"/>
  <c r="F7" i="48"/>
  <c r="AK38" i="30"/>
  <c r="Z38" i="30"/>
  <c r="B9" i="67"/>
  <c r="BE23" i="30"/>
  <c r="D13" i="53"/>
  <c r="AU36" i="30"/>
  <c r="AC36" i="30"/>
  <c r="G7" i="65"/>
  <c r="E13" i="67"/>
  <c r="BD38" i="30"/>
  <c r="AX10" i="30"/>
  <c r="AD10" i="30"/>
  <c r="F11" i="37"/>
  <c r="AZ12" i="30"/>
  <c r="F13" i="39"/>
  <c r="AO45" i="30"/>
  <c r="D9" i="73"/>
  <c r="V28" i="30"/>
  <c r="T28" i="30"/>
  <c r="AW12" i="30"/>
  <c r="AG12" i="30"/>
  <c r="G9" i="39"/>
  <c r="AQ29" i="30"/>
  <c r="E7" i="59"/>
  <c r="AK37" i="30"/>
  <c r="Z37" i="30"/>
  <c r="B9" i="66"/>
  <c r="BE47" i="30"/>
  <c r="D13" i="75"/>
  <c r="AM29" i="30"/>
  <c r="Y29" i="30"/>
  <c r="C11" i="59"/>
  <c r="AP39" i="30"/>
  <c r="D7" i="68"/>
  <c r="AE20" i="30"/>
  <c r="U45" i="30"/>
  <c r="BA30" i="30"/>
  <c r="G13" i="60"/>
  <c r="AV4" i="30"/>
  <c r="AF4" i="30"/>
  <c r="F9" i="31"/>
  <c r="AQ10" i="30"/>
  <c r="E7" i="37"/>
  <c r="AR16" i="30"/>
  <c r="E9" i="47"/>
  <c r="AJ16" i="30"/>
  <c r="B7" i="47"/>
  <c r="AK23" i="30"/>
  <c r="Z23" i="30"/>
  <c r="B9" i="53"/>
  <c r="AE23" i="30"/>
  <c r="V27" i="30"/>
  <c r="T27" i="30"/>
  <c r="BE21" i="30"/>
  <c r="D13" i="52"/>
  <c r="AU32" i="30"/>
  <c r="AC32" i="30"/>
  <c r="G7" i="41"/>
  <c r="AO17" i="30"/>
  <c r="D9" i="48"/>
  <c r="AV16" i="30"/>
  <c r="AF16" i="30"/>
  <c r="F9" i="47"/>
  <c r="AO36" i="30"/>
  <c r="D9" i="65"/>
  <c r="AX37" i="30"/>
  <c r="AD37" i="30"/>
  <c r="F11" i="66"/>
  <c r="AP32" i="30"/>
  <c r="D7" i="41"/>
  <c r="AJ12" i="30"/>
  <c r="B7" i="39"/>
  <c r="B5" i="74"/>
  <c r="AR40" i="30"/>
  <c r="E9" i="69"/>
  <c r="AV50" i="30"/>
  <c r="AF50" i="30"/>
  <c r="F9" i="78"/>
  <c r="AU35" i="30"/>
  <c r="AC35" i="30"/>
  <c r="G7" i="64"/>
  <c r="BA38" i="30"/>
  <c r="G13" i="67"/>
  <c r="AM39" i="30"/>
  <c r="Y39" i="30"/>
  <c r="C11" i="68"/>
  <c r="AJ14" i="30"/>
  <c r="B7" i="45"/>
  <c r="AX39" i="30"/>
  <c r="AD39" i="30"/>
  <c r="F11" i="68"/>
  <c r="AZ23" i="30"/>
  <c r="F13" i="53"/>
  <c r="AR11" i="30"/>
  <c r="E9" i="38"/>
  <c r="BE48" i="30"/>
  <c r="D13" i="76"/>
  <c r="AL34" i="30"/>
  <c r="C7" i="63"/>
  <c r="BA20" i="30"/>
  <c r="G13" i="51"/>
  <c r="AK24" i="30"/>
  <c r="Z24" i="30"/>
  <c r="B9" i="54"/>
  <c r="T21" i="30"/>
  <c r="AN11" i="30"/>
  <c r="B11" i="38"/>
  <c r="AM48" i="30"/>
  <c r="Y48" i="30"/>
  <c r="C11" i="76"/>
  <c r="C9" i="76"/>
  <c r="AZ26" i="30"/>
  <c r="F13" i="56"/>
  <c r="AK34" i="30"/>
  <c r="Z34" i="30"/>
  <c r="B9" i="63"/>
  <c r="AS20" i="30"/>
  <c r="D11" i="51"/>
  <c r="BC16" i="30"/>
  <c r="E11" i="47"/>
  <c r="AL43" i="30"/>
  <c r="C7" i="71"/>
  <c r="AN34" i="30"/>
  <c r="B11" i="63"/>
  <c r="AR30" i="30"/>
  <c r="E9" i="60"/>
  <c r="AE46" i="30"/>
  <c r="AB46" i="30"/>
  <c r="BD4" i="30"/>
  <c r="E13" i="31"/>
  <c r="AR10" i="30"/>
  <c r="E9" i="37"/>
  <c r="AS52" i="30"/>
  <c r="D11" i="43"/>
  <c r="AP38" i="30"/>
  <c r="D7" i="67"/>
  <c r="BC12" i="30"/>
  <c r="E11" i="39"/>
  <c r="AJ5" i="30"/>
  <c r="B7" i="32"/>
  <c r="AQ8" i="30"/>
  <c r="E7" i="35"/>
  <c r="AL22" i="30"/>
  <c r="C7" i="40"/>
  <c r="AW21" i="30"/>
  <c r="AG21" i="30"/>
  <c r="G9" i="52"/>
  <c r="AQ32" i="30"/>
  <c r="E7" i="41"/>
  <c r="BE17" i="30"/>
  <c r="D13" i="48"/>
  <c r="E13" i="65"/>
  <c r="BD36" i="30"/>
  <c r="BC40" i="30"/>
  <c r="E11" i="69"/>
  <c r="AS41" i="30"/>
  <c r="D11" i="70"/>
  <c r="AQ12" i="30"/>
  <c r="E7" i="39"/>
  <c r="D13" i="57"/>
  <c r="BE27" i="30"/>
  <c r="AE40" i="30"/>
  <c r="V46" i="30"/>
  <c r="T46" i="30"/>
  <c r="BE50" i="30"/>
  <c r="D13" i="78"/>
  <c r="AY20" i="30"/>
  <c r="G11" i="51"/>
  <c r="AO35" i="30"/>
  <c r="D9" i="64"/>
  <c r="AT16" i="30"/>
  <c r="F7" i="47"/>
  <c r="U8" i="30"/>
  <c r="AZ32" i="30"/>
  <c r="F13" i="41"/>
  <c r="AQ39" i="30"/>
  <c r="E7" i="68"/>
  <c r="AW5" i="30"/>
  <c r="AG5" i="30"/>
  <c r="G9" i="32"/>
  <c r="AE42" i="30"/>
  <c r="AV43" i="30"/>
  <c r="AF43" i="30"/>
  <c r="F9" i="71"/>
  <c r="AU34" i="30"/>
  <c r="AC34" i="30"/>
  <c r="G7" i="63"/>
  <c r="AT27" i="30"/>
  <c r="F7" i="57"/>
  <c r="AE47" i="30"/>
  <c r="AT34" i="30"/>
  <c r="F7" i="63"/>
  <c r="BE30" i="30"/>
  <c r="D13" i="60"/>
  <c r="AU10" i="30"/>
  <c r="AC10" i="30"/>
  <c r="G7" i="37"/>
  <c r="AZ4" i="30"/>
  <c r="F13" i="31"/>
  <c r="BC24" i="30"/>
  <c r="E11" i="54"/>
  <c r="C9" i="48"/>
  <c r="B13" i="48"/>
  <c r="AZ15" i="30"/>
  <c r="F13" i="46"/>
  <c r="AR24" i="30"/>
  <c r="E9" i="54"/>
  <c r="BA17" i="30"/>
  <c r="G13" i="48"/>
  <c r="AW48" i="30"/>
  <c r="AG48" i="30"/>
  <c r="G9" i="76"/>
  <c r="V36" i="30"/>
  <c r="T36" i="30"/>
  <c r="D13" i="64"/>
  <c r="BE35" i="30"/>
  <c r="AM36" i="30"/>
  <c r="Y36" i="30"/>
  <c r="C11" i="65"/>
  <c r="AL41" i="30"/>
  <c r="C7" i="70"/>
  <c r="BE12" i="30"/>
  <c r="D13" i="39"/>
  <c r="AX34" i="30"/>
  <c r="AD34" i="30"/>
  <c r="F11" i="63"/>
  <c r="U26" i="30"/>
  <c r="AZ27" i="30"/>
  <c r="F13" i="57"/>
  <c r="AX15" i="30"/>
  <c r="AD15" i="30"/>
  <c r="F11" i="46"/>
  <c r="AV10" i="30"/>
  <c r="AF10" i="30"/>
  <c r="F9" i="37"/>
  <c r="AZ35" i="30"/>
  <c r="F13" i="64"/>
  <c r="AW14" i="30"/>
  <c r="AG14" i="30"/>
  <c r="G9" i="45"/>
  <c r="AE37" i="30"/>
  <c r="AE43" i="30"/>
  <c r="AN39" i="30"/>
  <c r="B11" i="68"/>
  <c r="AL5" i="30"/>
  <c r="C7" i="32"/>
  <c r="AY40" i="30"/>
  <c r="G11" i="69"/>
  <c r="AJ11" i="30"/>
  <c r="B7" i="38"/>
  <c r="AY48" i="30"/>
  <c r="G11" i="76"/>
  <c r="AY27" i="30"/>
  <c r="G11" i="57"/>
  <c r="X46" i="30"/>
  <c r="W46" i="30"/>
  <c r="U46" i="30"/>
  <c r="AK16" i="30"/>
  <c r="Z16" i="30"/>
  <c r="B9" i="47"/>
  <c r="AL21" i="30"/>
  <c r="C7" i="52"/>
  <c r="BC32" i="30"/>
  <c r="E11" i="41"/>
  <c r="AY16" i="30"/>
  <c r="G11" i="47"/>
  <c r="AO39" i="30"/>
  <c r="D9" i="68"/>
  <c r="AO15" i="30"/>
  <c r="D9" i="46"/>
  <c r="AX40" i="30"/>
  <c r="AD40" i="30"/>
  <c r="F11" i="69"/>
  <c r="D5" i="74"/>
  <c r="AR14" i="30"/>
  <c r="E9" i="45"/>
  <c r="BC11" i="30"/>
  <c r="E11" i="38"/>
  <c r="AR32" i="30"/>
  <c r="E9" i="41"/>
  <c r="BA48" i="30"/>
  <c r="G13" i="76"/>
  <c r="BC41" i="30"/>
  <c r="E11" i="70"/>
  <c r="E7" i="78"/>
  <c r="AQ50" i="30"/>
  <c r="BC34" i="30"/>
  <c r="E11" i="63"/>
  <c r="AX25" i="30"/>
  <c r="AD25" i="30"/>
  <c r="F11" i="55"/>
  <c r="AO30" i="30"/>
  <c r="D9" i="60"/>
  <c r="AT26" i="30"/>
  <c r="F7" i="56"/>
  <c r="AQ14" i="30"/>
  <c r="E7" i="45"/>
  <c r="AO10" i="30"/>
  <c r="D9" i="37"/>
  <c r="X17" i="30"/>
  <c r="U17" i="30"/>
  <c r="AQ20" i="30"/>
  <c r="E7" i="51"/>
  <c r="AT39" i="30"/>
  <c r="F7" i="68"/>
  <c r="AE52" i="30"/>
  <c r="AB52" i="30"/>
  <c r="AK21" i="30"/>
  <c r="Z21" i="30"/>
  <c r="B9" i="52"/>
  <c r="AW32" i="30"/>
  <c r="AG32" i="30"/>
  <c r="G9" i="41"/>
  <c r="AX17" i="30"/>
  <c r="AD17" i="30"/>
  <c r="F11" i="48"/>
  <c r="AP23" i="30"/>
  <c r="D7" i="53"/>
  <c r="AE19" i="30"/>
  <c r="AK40" i="30"/>
  <c r="Z40" i="30"/>
  <c r="B9" i="69"/>
  <c r="AT45" i="30"/>
  <c r="F7" i="73"/>
  <c r="AZ8" i="30"/>
  <c r="F13" i="35"/>
  <c r="AZ36" i="30"/>
  <c r="F13" i="65"/>
  <c r="AR41" i="30"/>
  <c r="E9" i="70"/>
  <c r="BA12" i="30"/>
  <c r="G13" i="39"/>
  <c r="AL40" i="30"/>
  <c r="V40" i="30"/>
  <c r="C7" i="69"/>
  <c r="C9" i="69"/>
  <c r="B13" i="69"/>
  <c r="AP34" i="30"/>
  <c r="D7" i="63"/>
  <c r="AL35" i="30"/>
  <c r="C7" i="64"/>
  <c r="AK10" i="30"/>
  <c r="Z10" i="30"/>
  <c r="B9" i="37"/>
  <c r="AO37" i="30"/>
  <c r="D9" i="66"/>
  <c r="AV39" i="30"/>
  <c r="AF39" i="30"/>
  <c r="F9" i="68"/>
  <c r="AU5" i="30"/>
  <c r="AC5" i="30"/>
  <c r="G7" i="32"/>
  <c r="X51" i="30"/>
  <c r="T32" i="30"/>
  <c r="BD23" i="30"/>
  <c r="E13" i="53"/>
  <c r="AL39" i="30"/>
  <c r="C7" i="68"/>
  <c r="AE4" i="30"/>
  <c r="U27" i="30"/>
  <c r="AK8" i="30"/>
  <c r="Z8" i="30"/>
  <c r="B9" i="35"/>
  <c r="AX36" i="30"/>
  <c r="AD36" i="30"/>
  <c r="F11" i="65"/>
  <c r="AU50" i="30"/>
  <c r="AC50" i="30"/>
  <c r="G7" i="78"/>
  <c r="AQ41" i="30"/>
  <c r="E7" i="70"/>
  <c r="BD12" i="30"/>
  <c r="E13" i="39"/>
  <c r="AJ10" i="30"/>
  <c r="B7" i="37"/>
  <c r="AT35" i="30"/>
  <c r="F7" i="64"/>
  <c r="AV27" i="30"/>
  <c r="AF27" i="30"/>
  <c r="F9" i="57"/>
  <c r="AS24" i="30"/>
  <c r="D11" i="54"/>
  <c r="AU16" i="30"/>
  <c r="AC16" i="30"/>
  <c r="G7" i="47"/>
  <c r="AK26" i="30"/>
  <c r="Z26" i="30"/>
  <c r="B9" i="56"/>
  <c r="AR49" i="30"/>
  <c r="E9" i="77"/>
  <c r="AZ39" i="30"/>
  <c r="F13" i="68"/>
  <c r="AS45" i="30"/>
  <c r="D11" i="73"/>
  <c r="AU12" i="30"/>
  <c r="AC12" i="30"/>
  <c r="G7" i="39"/>
  <c r="BA34" i="30"/>
  <c r="G13" i="63"/>
  <c r="BE5" i="30"/>
  <c r="D13" i="32"/>
  <c r="AT30" i="30"/>
  <c r="F7" i="60"/>
  <c r="AU38" i="30"/>
  <c r="AC38" i="30"/>
  <c r="G7" i="67"/>
  <c r="AJ4" i="30"/>
  <c r="B7" i="31"/>
  <c r="AE9" i="30"/>
  <c r="AB9" i="30"/>
  <c r="AO50" i="30"/>
  <c r="D9" i="78"/>
  <c r="AX12" i="30"/>
  <c r="AD12" i="30"/>
  <c r="F11" i="39"/>
  <c r="AY15" i="30"/>
  <c r="G11" i="46"/>
  <c r="BA21" i="30"/>
  <c r="G13" i="52"/>
  <c r="U37" i="30"/>
  <c r="AL32" i="30"/>
  <c r="V32" i="30"/>
  <c r="C7" i="41"/>
  <c r="AN45" i="30"/>
  <c r="B11" i="73"/>
  <c r="AU27" i="30"/>
  <c r="AC27" i="30"/>
  <c r="G7" i="57"/>
  <c r="AW16" i="30"/>
  <c r="AG16" i="30"/>
  <c r="G9" i="47"/>
  <c r="AY50" i="30"/>
  <c r="G11" i="78"/>
  <c r="AP11" i="30"/>
  <c r="D7" i="38"/>
  <c r="AW28" i="30"/>
  <c r="AG28" i="30"/>
  <c r="G9" i="58"/>
  <c r="AE13" i="30"/>
  <c r="AB13" i="30"/>
  <c r="AV11" i="30"/>
  <c r="AF11" i="30"/>
  <c r="F9" i="38"/>
  <c r="AJ48" i="30"/>
  <c r="B7" i="76"/>
  <c r="AT11" i="30"/>
  <c r="F7" i="38"/>
  <c r="AL24" i="30"/>
  <c r="C7" i="54"/>
  <c r="AT49" i="30"/>
  <c r="F7" i="77"/>
  <c r="AJ30" i="30"/>
  <c r="B7" i="60"/>
  <c r="AW4" i="30"/>
  <c r="AG4" i="30"/>
  <c r="G9" i="31"/>
  <c r="AV14" i="30"/>
  <c r="AF14" i="30"/>
  <c r="F9" i="45"/>
  <c r="AP20" i="30"/>
  <c r="D7" i="51"/>
  <c r="AN20" i="30"/>
  <c r="B11" i="51"/>
  <c r="B5" i="62"/>
  <c r="AR15" i="30"/>
  <c r="E9" i="46"/>
  <c r="AT21" i="30"/>
  <c r="F7" i="52"/>
  <c r="AE28" i="30"/>
  <c r="AY32" i="30"/>
  <c r="G11" i="41"/>
  <c r="AM23" i="30"/>
  <c r="Y23" i="30"/>
  <c r="C11" i="53"/>
  <c r="AW39" i="30"/>
  <c r="AG39" i="30"/>
  <c r="G9" i="68"/>
  <c r="AU49" i="30"/>
  <c r="AC49" i="30"/>
  <c r="G7" i="77"/>
  <c r="BC49" i="30"/>
  <c r="E11" i="77"/>
  <c r="BE8" i="30"/>
  <c r="D13" i="35"/>
  <c r="AN36" i="30"/>
  <c r="B11" i="65"/>
  <c r="AW42" i="30"/>
  <c r="AG42" i="30"/>
  <c r="G9" i="42"/>
  <c r="AJ41" i="30"/>
  <c r="B7" i="70"/>
  <c r="AO32" i="30"/>
  <c r="D9" i="41"/>
  <c r="AX32" i="30"/>
  <c r="AD32" i="30"/>
  <c r="F11" i="41"/>
  <c r="AP35" i="30"/>
  <c r="D7" i="64"/>
  <c r="AM35" i="30"/>
  <c r="Y35" i="30"/>
  <c r="C11" i="64"/>
  <c r="AZ16" i="30"/>
  <c r="F13" i="47"/>
  <c r="BA45" i="30"/>
  <c r="G13" i="73"/>
  <c r="AZ37" i="30"/>
  <c r="F13" i="66"/>
  <c r="AX24" i="30"/>
  <c r="AD24" i="30"/>
  <c r="F11" i="54"/>
  <c r="U48" i="30"/>
  <c r="AR37" i="30"/>
  <c r="E9" i="66"/>
  <c r="AV45" i="30"/>
  <c r="AF45" i="30"/>
  <c r="F9" i="73"/>
  <c r="AK11" i="30"/>
  <c r="Z11" i="30"/>
  <c r="B9" i="38"/>
  <c r="AU39" i="30"/>
  <c r="AC39" i="30"/>
  <c r="G7" i="68"/>
  <c r="BD29" i="30"/>
  <c r="E13" i="59"/>
  <c r="AV23" i="30"/>
  <c r="AF23" i="30"/>
  <c r="F9" i="53"/>
  <c r="AZ50" i="30"/>
  <c r="F13" i="78"/>
  <c r="AP8" i="30"/>
  <c r="D7" i="35"/>
  <c r="BA36" i="30"/>
  <c r="G13" i="65"/>
  <c r="AT10" i="30"/>
  <c r="F7" i="37"/>
  <c r="AT41" i="30"/>
  <c r="F7" i="70"/>
  <c r="AV40" i="30"/>
  <c r="AF40" i="30"/>
  <c r="F9" i="69"/>
  <c r="AT44" i="30"/>
  <c r="F7" i="72"/>
  <c r="AN14" i="30"/>
  <c r="B11" i="45"/>
  <c r="AJ35" i="30"/>
  <c r="B7" i="64"/>
  <c r="AN16" i="30"/>
  <c r="B11" i="47"/>
  <c r="BD39" i="30"/>
  <c r="E13" i="68"/>
  <c r="AT14" i="30"/>
  <c r="F7" i="45"/>
  <c r="AJ45" i="30"/>
  <c r="B7" i="73"/>
  <c r="AP48" i="30"/>
  <c r="D7" i="76"/>
  <c r="BD20" i="30"/>
  <c r="E13" i="51"/>
  <c r="BE16" i="30"/>
  <c r="D13" i="47"/>
  <c r="AQ48" i="30"/>
  <c r="E7" i="76"/>
  <c r="AL29" i="30"/>
  <c r="V29" i="30"/>
  <c r="C7" i="59"/>
  <c r="AP36" i="30"/>
  <c r="D7" i="65"/>
  <c r="AW29" i="30"/>
  <c r="AG29" i="30"/>
  <c r="G9" i="59"/>
  <c r="AE29" i="30"/>
  <c r="AE48" i="30"/>
  <c r="AQ23" i="30"/>
  <c r="E7" i="53"/>
  <c r="AY45" i="30"/>
  <c r="G11" i="73"/>
  <c r="AM45" i="30"/>
  <c r="Y45" i="30"/>
  <c r="C11" i="73"/>
  <c r="AM44" i="30"/>
  <c r="Y44" i="30"/>
  <c r="C11" i="72"/>
  <c r="AW8" i="30"/>
  <c r="AG8" i="30"/>
  <c r="G9" i="35"/>
  <c r="AX41" i="30"/>
  <c r="AD41" i="30"/>
  <c r="F11" i="70"/>
  <c r="AN5" i="30"/>
  <c r="B11" i="32"/>
  <c r="AX22" i="30"/>
  <c r="AD22" i="30"/>
  <c r="F11" i="40"/>
  <c r="AX35" i="30"/>
  <c r="AD35" i="30"/>
  <c r="F11" i="64"/>
  <c r="BD16" i="30"/>
  <c r="E13" i="47"/>
  <c r="BD24" i="30"/>
  <c r="E13" i="54"/>
  <c r="AU43" i="30"/>
  <c r="AC43" i="30"/>
  <c r="G7" i="71"/>
  <c r="AZ10" i="30"/>
  <c r="F13" i="37"/>
  <c r="B5" i="48"/>
  <c r="U23" i="30"/>
  <c r="T29" i="30"/>
  <c r="AP16" i="30"/>
  <c r="D7" i="47"/>
  <c r="AY29" i="30"/>
  <c r="G11" i="59"/>
  <c r="AK45" i="30"/>
  <c r="Z45" i="30"/>
  <c r="B9" i="73"/>
  <c r="BA4" i="30"/>
  <c r="G13" i="31"/>
  <c r="AX14" i="30"/>
  <c r="AD14" i="30"/>
  <c r="F11" i="45"/>
  <c r="AQ47" i="30"/>
  <c r="E7" i="75"/>
  <c r="AU24" i="30"/>
  <c r="AC24" i="30"/>
  <c r="G7" i="54"/>
  <c r="AS11" i="30"/>
  <c r="D11" i="38"/>
  <c r="AZ28" i="30"/>
  <c r="F13" i="58"/>
  <c r="BC20" i="30"/>
  <c r="E11" i="51"/>
  <c r="F5" i="62"/>
  <c r="AW11" i="30"/>
  <c r="AG11" i="30"/>
  <c r="G9" i="38"/>
  <c r="AQ5" i="30"/>
  <c r="E7" i="32"/>
  <c r="AW40" i="30"/>
  <c r="AG40" i="30"/>
  <c r="G9" i="69"/>
  <c r="BC26" i="30"/>
  <c r="AA26" i="30" a="1"/>
  <c r="AA26" i="30"/>
  <c r="E11" i="56"/>
  <c r="AX16" i="30"/>
  <c r="AD16" i="30"/>
  <c r="F11" i="47"/>
  <c r="AU45" i="30"/>
  <c r="AC45" i="30"/>
  <c r="G7" i="73"/>
  <c r="E9" i="73"/>
  <c r="AR45" i="30"/>
  <c r="B9" i="72"/>
  <c r="AK44" i="30"/>
  <c r="Z44" i="30"/>
  <c r="AP45" i="30"/>
  <c r="D7" i="73"/>
  <c r="AU44" i="30"/>
  <c r="AC44" i="30"/>
  <c r="G7" i="72"/>
  <c r="AN8" i="30"/>
  <c r="B11" i="35"/>
  <c r="AA42" i="30" a="1"/>
  <c r="AA42" i="30"/>
  <c r="AU14" i="30"/>
  <c r="AC14" i="30"/>
  <c r="G7" i="45"/>
  <c r="AT32" i="30"/>
  <c r="F7" i="41"/>
  <c r="X47" i="30"/>
  <c r="W47" i="30"/>
  <c r="AW15" i="30"/>
  <c r="AG15" i="30"/>
  <c r="G9" i="46"/>
  <c r="AP27" i="30"/>
  <c r="D7" i="57"/>
  <c r="BA40" i="30"/>
  <c r="G13" i="69"/>
  <c r="BE4" i="30"/>
  <c r="D13" i="31"/>
  <c r="AS16" i="30"/>
  <c r="D11" i="47"/>
  <c r="AQ49" i="30"/>
  <c r="E7" i="77"/>
  <c r="U28" i="30"/>
  <c r="AO44" i="30"/>
  <c r="D9" i="72"/>
  <c r="BA39" i="30"/>
  <c r="G13" i="68"/>
  <c r="AQ11" i="30"/>
  <c r="E7" i="38"/>
  <c r="V8" i="30"/>
  <c r="T8" i="30"/>
  <c r="AV37" i="30"/>
  <c r="AF37" i="30"/>
  <c r="F9" i="66"/>
  <c r="D9" i="76"/>
  <c r="AO48" i="30"/>
  <c r="AZ29" i="30"/>
  <c r="F13" i="59"/>
  <c r="AS39" i="30"/>
  <c r="D11" i="68"/>
  <c r="AJ26" i="30"/>
  <c r="B7" i="56"/>
  <c r="AJ23" i="30"/>
  <c r="B7" i="53"/>
  <c r="AY10" i="30"/>
  <c r="G11" i="37"/>
  <c r="AW45" i="30"/>
  <c r="AG45" i="30"/>
  <c r="G9" i="73"/>
  <c r="AW44" i="30"/>
  <c r="AG44" i="30"/>
  <c r="G9" i="72"/>
  <c r="AO47" i="30"/>
  <c r="D9" i="75"/>
  <c r="AM8" i="30"/>
  <c r="Y8" i="30"/>
  <c r="C11" i="35"/>
  <c r="BC10" i="30"/>
  <c r="E11" i="37"/>
  <c r="BA19" i="30"/>
  <c r="G13" i="50"/>
  <c r="AP25" i="30"/>
  <c r="D7" i="55"/>
  <c r="AL15" i="30"/>
  <c r="C7" i="46"/>
  <c r="AY38" i="30"/>
  <c r="G11" i="67"/>
  <c r="AV32" i="30"/>
  <c r="AF32" i="30"/>
  <c r="F9" i="41"/>
  <c r="T44" i="30"/>
  <c r="AK49" i="30"/>
  <c r="Z49" i="30"/>
  <c r="B9" i="77"/>
  <c r="AM14" i="30"/>
  <c r="Y14" i="30"/>
  <c r="C11" i="45"/>
  <c r="AX45" i="30"/>
  <c r="AD45" i="30"/>
  <c r="F11" i="73"/>
  <c r="BE24" i="30"/>
  <c r="D13" i="54"/>
  <c r="BC36" i="30"/>
  <c r="E11" i="65"/>
  <c r="AL16" i="30"/>
  <c r="C7" i="47"/>
  <c r="BA29" i="30"/>
  <c r="G13" i="59"/>
  <c r="AN4" i="30"/>
  <c r="B11" i="31"/>
  <c r="AY14" i="30"/>
  <c r="G11" i="45"/>
  <c r="V33" i="30"/>
  <c r="T33" i="30"/>
  <c r="BC37" i="30"/>
  <c r="E11" i="66"/>
  <c r="AS32" i="30"/>
  <c r="D11" i="41"/>
  <c r="AU4" i="30"/>
  <c r="AC4" i="30"/>
  <c r="G7" i="31"/>
  <c r="AP15" i="30"/>
  <c r="D7" i="46"/>
  <c r="AM27" i="30"/>
  <c r="Y27" i="30"/>
  <c r="C11" i="57"/>
  <c r="AS48" i="30"/>
  <c r="D11" i="76"/>
  <c r="AK4" i="30"/>
  <c r="Z4" i="30"/>
  <c r="B9" i="31"/>
  <c r="BC29" i="30"/>
  <c r="E11" i="59"/>
  <c r="AZ20" i="30"/>
  <c r="F13" i="51"/>
  <c r="AJ38" i="30"/>
  <c r="B7" i="67"/>
  <c r="AO38" i="30"/>
  <c r="D9" i="67"/>
  <c r="V52" i="30"/>
  <c r="T52" i="30"/>
  <c r="B5" i="44"/>
  <c r="BD28" i="30"/>
  <c r="E13" i="58"/>
  <c r="AQ24" i="30"/>
  <c r="E7" i="54"/>
  <c r="U30" i="30"/>
  <c r="E7" i="72"/>
  <c r="AQ44" i="30"/>
  <c r="BE22" i="30"/>
  <c r="D13" i="40"/>
  <c r="AX4" i="30"/>
  <c r="AD4" i="30"/>
  <c r="F11" i="31"/>
  <c r="AZ45" i="30"/>
  <c r="F13" i="73"/>
  <c r="BC44" i="30"/>
  <c r="E11" i="72"/>
  <c r="AX20" i="30"/>
  <c r="AD20" i="30"/>
  <c r="F11" i="51"/>
  <c r="BC8" i="30"/>
  <c r="E11" i="35"/>
  <c r="AV5" i="30"/>
  <c r="AF5" i="30"/>
  <c r="F9" i="32"/>
  <c r="AR38" i="30"/>
  <c r="E9" i="67"/>
  <c r="BA25" i="30"/>
  <c r="G13" i="55"/>
  <c r="AR34" i="30"/>
  <c r="E9" i="63"/>
  <c r="BA24" i="30"/>
  <c r="G13" i="54"/>
  <c r="AL20" i="30"/>
  <c r="V20" i="30"/>
  <c r="C7" i="51"/>
  <c r="AK5" i="30"/>
  <c r="Z5" i="30"/>
  <c r="B9" i="32"/>
  <c r="X33" i="30"/>
  <c r="W33" i="30"/>
  <c r="U33" i="30"/>
  <c r="AX44" i="30"/>
  <c r="AD44" i="30"/>
  <c r="F11" i="72"/>
  <c r="T40" i="30"/>
  <c r="AT15" i="30"/>
  <c r="F7" i="46"/>
  <c r="AJ19" i="30"/>
  <c r="B7" i="50"/>
  <c r="AQ38" i="30"/>
  <c r="E7" i="67"/>
  <c r="BA37" i="30"/>
  <c r="G13" i="66"/>
  <c r="AL50" i="30"/>
  <c r="C7" i="78"/>
  <c r="C9" i="78"/>
  <c r="B5" i="42"/>
  <c r="AS10" i="30"/>
  <c r="D11" i="37"/>
  <c r="AN15" i="30"/>
  <c r="B11" i="46"/>
  <c r="AP49" i="30"/>
  <c r="D7" i="77"/>
  <c r="BE44" i="30"/>
  <c r="D13" i="72"/>
  <c r="BC38" i="30"/>
  <c r="E11" i="67"/>
  <c r="AN25" i="30"/>
  <c r="B11" i="55"/>
  <c r="AL25" i="30"/>
  <c r="C7" i="55"/>
  <c r="AL4" i="30"/>
  <c r="C7" i="31"/>
  <c r="BD49" i="30"/>
  <c r="E13" i="77"/>
  <c r="AO24" i="30"/>
  <c r="D9" i="54"/>
  <c r="BA10" i="30"/>
  <c r="G13" i="37"/>
  <c r="AS23" i="30"/>
  <c r="D11" i="53"/>
  <c r="AK39" i="30"/>
  <c r="Z39" i="30"/>
  <c r="B9" i="68"/>
  <c r="BE45" i="30"/>
  <c r="D13" i="73"/>
  <c r="C9" i="53"/>
  <c r="F5" i="44"/>
  <c r="D5" i="44"/>
  <c r="U47" i="30"/>
  <c r="X18" i="30"/>
  <c r="AB31" i="30"/>
  <c r="D5" i="50"/>
  <c r="AA4" i="30" a="1"/>
  <c r="AA4" i="30"/>
  <c r="B5" i="65"/>
  <c r="C9" i="44"/>
  <c r="B13" i="44"/>
  <c r="B13" i="62"/>
  <c r="D5" i="56"/>
  <c r="F5" i="50"/>
  <c r="AA46" i="30" a="1"/>
  <c r="AA46" i="30"/>
  <c r="AA21" i="30" a="1"/>
  <c r="AA21" i="30"/>
  <c r="D5" i="79"/>
  <c r="AB33" i="30"/>
  <c r="C9" i="43"/>
  <c r="B13" i="43"/>
  <c r="B5" i="79"/>
  <c r="C9" i="56"/>
  <c r="W18" i="30"/>
  <c r="V17" i="30"/>
  <c r="B5" i="58"/>
  <c r="D5" i="62"/>
  <c r="U42" i="30"/>
  <c r="C9" i="66"/>
  <c r="B13" i="66"/>
  <c r="X42" i="30"/>
  <c r="W42" i="30"/>
  <c r="W51" i="30"/>
  <c r="AB47" i="30"/>
  <c r="C9" i="77"/>
  <c r="B13" i="77"/>
  <c r="F5" i="74"/>
  <c r="C9" i="58"/>
  <c r="B13" i="58"/>
  <c r="V51" i="30"/>
  <c r="C9" i="71"/>
  <c r="B13" i="71"/>
  <c r="B13" i="33"/>
  <c r="F5" i="79"/>
  <c r="D5" i="33"/>
  <c r="U6" i="30"/>
  <c r="V6" i="30"/>
  <c r="D5" i="43"/>
  <c r="X9" i="30"/>
  <c r="W9" i="30"/>
  <c r="AA52" i="30" a="1"/>
  <c r="AA52" i="30"/>
  <c r="C9" i="41"/>
  <c r="B13" i="41"/>
  <c r="AB6" i="30"/>
  <c r="AA6" i="30" a="1"/>
  <c r="AA6" i="30"/>
  <c r="V9" i="30"/>
  <c r="AB19" i="30"/>
  <c r="D5" i="42"/>
  <c r="AA19" i="30" a="1"/>
  <c r="AA19" i="30"/>
  <c r="C9" i="42"/>
  <c r="B13" i="42"/>
  <c r="C9" i="40"/>
  <c r="B13" i="40"/>
  <c r="F5" i="33"/>
  <c r="W17" i="30"/>
  <c r="X30" i="30"/>
  <c r="W30" i="30"/>
  <c r="C9" i="57"/>
  <c r="B13" i="57"/>
  <c r="F5" i="36"/>
  <c r="C9" i="70"/>
  <c r="B13" i="70"/>
  <c r="F5" i="42"/>
  <c r="X52" i="30"/>
  <c r="W52" i="30"/>
  <c r="D5" i="31"/>
  <c r="F5" i="61"/>
  <c r="B13" i="49"/>
  <c r="F5" i="49"/>
  <c r="AA18" i="30" a="1"/>
  <c r="AA18" i="30"/>
  <c r="AA29" i="30" a="1"/>
  <c r="AA29" i="30"/>
  <c r="D5" i="71"/>
  <c r="D5" i="49"/>
  <c r="AA31" i="30" a="1"/>
  <c r="AA31" i="30"/>
  <c r="V18" i="30"/>
  <c r="T18" i="30"/>
  <c r="F5" i="43"/>
  <c r="D5" i="61"/>
  <c r="C9" i="59"/>
  <c r="B13" i="59"/>
  <c r="D5" i="59"/>
  <c r="C9" i="73"/>
  <c r="B13" i="73"/>
  <c r="X37" i="30"/>
  <c r="W37" i="30"/>
  <c r="D5" i="52"/>
  <c r="AA20" i="30" a="1"/>
  <c r="AA20" i="30"/>
  <c r="AC18" i="30"/>
  <c r="AB18" i="30"/>
  <c r="C9" i="65"/>
  <c r="B13" i="65"/>
  <c r="F5" i="59"/>
  <c r="D5" i="47"/>
  <c r="C9" i="63"/>
  <c r="B13" i="63"/>
  <c r="B5" i="61"/>
  <c r="C9" i="61"/>
  <c r="B13" i="61"/>
  <c r="X31" i="30"/>
  <c r="W31" i="30"/>
  <c r="V31" i="30"/>
  <c r="U31" i="30"/>
  <c r="C9" i="52"/>
  <c r="B13" i="52"/>
  <c r="AB8" i="30"/>
  <c r="D5" i="39"/>
  <c r="B5" i="72"/>
  <c r="AB43" i="30"/>
  <c r="D5" i="69"/>
  <c r="AA8" i="30" a="1"/>
  <c r="AA8" i="30"/>
  <c r="AA43" i="30" a="1"/>
  <c r="AA43" i="30"/>
  <c r="F5" i="53"/>
  <c r="C9" i="54"/>
  <c r="B13" i="54"/>
  <c r="AA34" i="30" a="1"/>
  <c r="AA34" i="30"/>
  <c r="AA28" i="30" a="1"/>
  <c r="AA28" i="30"/>
  <c r="F5" i="40"/>
  <c r="F5" i="35"/>
  <c r="AA25" i="30" a="1"/>
  <c r="AA25" i="30"/>
  <c r="F5" i="60"/>
  <c r="AB29" i="30"/>
  <c r="D5" i="58"/>
  <c r="D5" i="77"/>
  <c r="AA27" i="30" a="1"/>
  <c r="AA27" i="30"/>
  <c r="C9" i="35"/>
  <c r="B13" i="35"/>
  <c r="AA41" i="30" a="1"/>
  <c r="AA41" i="30"/>
  <c r="AA40" i="30" a="1"/>
  <c r="AA40" i="30"/>
  <c r="AB20" i="30"/>
  <c r="AA22" i="30" a="1"/>
  <c r="AA22" i="30"/>
  <c r="AA12" i="30" a="1"/>
  <c r="AA12" i="30"/>
  <c r="F5" i="41"/>
  <c r="F5" i="58"/>
  <c r="D5" i="66"/>
  <c r="AA14" i="30" a="1"/>
  <c r="AA14" i="30"/>
  <c r="F5" i="56"/>
  <c r="AB37" i="30"/>
  <c r="AA47" i="30" a="1"/>
  <c r="AA47" i="30"/>
  <c r="F5" i="31"/>
  <c r="AA11" i="30" a="1"/>
  <c r="AA11" i="30"/>
  <c r="F5" i="76"/>
  <c r="D5" i="46"/>
  <c r="AA37" i="30" a="1"/>
  <c r="AA37" i="30"/>
  <c r="C9" i="55"/>
  <c r="B13" i="55"/>
  <c r="F5" i="69"/>
  <c r="F5" i="52"/>
  <c r="C9" i="46"/>
  <c r="B13" i="46"/>
  <c r="D5" i="75"/>
  <c r="X27" i="30"/>
  <c r="W27" i="30"/>
  <c r="F5" i="51"/>
  <c r="F5" i="37"/>
  <c r="D5" i="63"/>
  <c r="D5" i="73"/>
  <c r="F5" i="71"/>
  <c r="AA49" i="30" a="1"/>
  <c r="AA49" i="30"/>
  <c r="D5" i="70"/>
  <c r="AA5" i="30" a="1"/>
  <c r="AA5" i="30"/>
  <c r="F5" i="66"/>
  <c r="AA23" i="30" a="1"/>
  <c r="AA23" i="30"/>
  <c r="C9" i="51"/>
  <c r="B13" i="51"/>
  <c r="D5" i="57"/>
  <c r="D5" i="60"/>
  <c r="B5" i="31"/>
  <c r="F5" i="64"/>
  <c r="AB4" i="30"/>
  <c r="X21" i="30"/>
  <c r="W21" i="30"/>
  <c r="U21" i="30"/>
  <c r="B5" i="66"/>
  <c r="C9" i="47"/>
  <c r="B13" i="47"/>
  <c r="V45" i="30"/>
  <c r="T45" i="30"/>
  <c r="B5" i="70"/>
  <c r="V4" i="30"/>
  <c r="T4" i="30"/>
  <c r="AE35" i="30"/>
  <c r="AB35" i="30"/>
  <c r="AE26" i="30"/>
  <c r="AB26" i="30"/>
  <c r="B5" i="41"/>
  <c r="X8" i="30"/>
  <c r="W8" i="30"/>
  <c r="D5" i="32"/>
  <c r="V37" i="30"/>
  <c r="T37" i="30"/>
  <c r="V24" i="30"/>
  <c r="T24" i="30"/>
  <c r="B13" i="76"/>
  <c r="B5" i="76"/>
  <c r="AB27" i="30"/>
  <c r="AE27" i="30"/>
  <c r="D5" i="41"/>
  <c r="AA38" i="30" a="1"/>
  <c r="AA38" i="30"/>
  <c r="AA32" i="30" a="1"/>
  <c r="AA32" i="30"/>
  <c r="X34" i="30"/>
  <c r="W34" i="30"/>
  <c r="U34" i="30"/>
  <c r="B5" i="67"/>
  <c r="B13" i="67"/>
  <c r="V38" i="30"/>
  <c r="T38" i="30"/>
  <c r="X16" i="30"/>
  <c r="W16" i="30"/>
  <c r="U16" i="30"/>
  <c r="D5" i="65"/>
  <c r="F5" i="45"/>
  <c r="F5" i="70"/>
  <c r="V41" i="30"/>
  <c r="T41" i="30"/>
  <c r="X32" i="30"/>
  <c r="W32" i="30"/>
  <c r="U32" i="30"/>
  <c r="B5" i="37"/>
  <c r="C9" i="68"/>
  <c r="B13" i="68"/>
  <c r="C9" i="64"/>
  <c r="B13" i="64"/>
  <c r="F5" i="73"/>
  <c r="C9" i="32"/>
  <c r="B13" i="32"/>
  <c r="F5" i="47"/>
  <c r="AB23" i="30"/>
  <c r="X45" i="30"/>
  <c r="W45" i="30"/>
  <c r="F5" i="32"/>
  <c r="D5" i="37"/>
  <c r="B5" i="71"/>
  <c r="AE44" i="30"/>
  <c r="AB44" i="30"/>
  <c r="X25" i="30"/>
  <c r="W25" i="30"/>
  <c r="U25" i="30"/>
  <c r="B5" i="73"/>
  <c r="V48" i="30"/>
  <c r="T48" i="30"/>
  <c r="B5" i="54"/>
  <c r="AE14" i="30"/>
  <c r="AB14" i="30"/>
  <c r="AE41" i="30"/>
  <c r="AB41" i="30"/>
  <c r="AB28" i="30"/>
  <c r="V10" i="30"/>
  <c r="T10" i="30"/>
  <c r="X39" i="30"/>
  <c r="W39" i="30"/>
  <c r="U39" i="30"/>
  <c r="X35" i="30"/>
  <c r="W35" i="30"/>
  <c r="U35" i="30"/>
  <c r="AE45" i="30"/>
  <c r="AB45" i="30"/>
  <c r="AA30" i="30" a="1"/>
  <c r="AA30" i="30"/>
  <c r="X5" i="30"/>
  <c r="W5" i="30"/>
  <c r="U5" i="30"/>
  <c r="AE16" i="30"/>
  <c r="AB16" i="30"/>
  <c r="B5" i="46"/>
  <c r="AA16" i="30" a="1"/>
  <c r="AA16" i="30"/>
  <c r="AB5" i="30"/>
  <c r="AE5" i="30"/>
  <c r="D5" i="72"/>
  <c r="V15" i="30"/>
  <c r="T15" i="30"/>
  <c r="AB42" i="30"/>
  <c r="AA35" i="30" a="1"/>
  <c r="AA35" i="30"/>
  <c r="X22" i="30"/>
  <c r="W22" i="30"/>
  <c r="U22" i="30"/>
  <c r="D5" i="68"/>
  <c r="B5" i="59"/>
  <c r="F5" i="68"/>
  <c r="D5" i="55"/>
  <c r="B13" i="53"/>
  <c r="B5" i="53"/>
  <c r="AE21" i="30"/>
  <c r="AB21" i="30"/>
  <c r="F5" i="77"/>
  <c r="AE39" i="30"/>
  <c r="AB39" i="30"/>
  <c r="D5" i="78"/>
  <c r="V30" i="30"/>
  <c r="T30" i="30"/>
  <c r="AB30" i="30"/>
  <c r="AE30" i="30"/>
  <c r="V23" i="30"/>
  <c r="T23" i="30"/>
  <c r="D5" i="38"/>
  <c r="X40" i="30"/>
  <c r="W40" i="30"/>
  <c r="U40" i="30"/>
  <c r="B5" i="52"/>
  <c r="B5" i="47"/>
  <c r="B5" i="51"/>
  <c r="F5" i="55"/>
  <c r="X15" i="30"/>
  <c r="W15" i="30"/>
  <c r="U15" i="30"/>
  <c r="AE32" i="30"/>
  <c r="AB32" i="30"/>
  <c r="X29" i="30"/>
  <c r="W29" i="30"/>
  <c r="U29" i="30"/>
  <c r="D5" i="53"/>
  <c r="AA15" i="30" a="1"/>
  <c r="AA15" i="30"/>
  <c r="B5" i="32"/>
  <c r="AA17" i="30" a="1"/>
  <c r="AA17" i="30"/>
  <c r="V16" i="30"/>
  <c r="T16" i="30"/>
  <c r="X36" i="30"/>
  <c r="W36" i="30"/>
  <c r="F5" i="54"/>
  <c r="AE25" i="30"/>
  <c r="AB25" i="30"/>
  <c r="C9" i="37"/>
  <c r="B13" i="37"/>
  <c r="AA36" i="30" a="1"/>
  <c r="AA36" i="30"/>
  <c r="AE10" i="30"/>
  <c r="AB10" i="30"/>
  <c r="B5" i="56"/>
  <c r="B13" i="56"/>
  <c r="D5" i="35"/>
  <c r="AA24" i="30" a="1"/>
  <c r="AA24" i="30"/>
  <c r="X20" i="30"/>
  <c r="W20" i="30"/>
  <c r="U20" i="30"/>
  <c r="V26" i="30"/>
  <c r="W26" i="30"/>
  <c r="T26" i="30"/>
  <c r="B5" i="64"/>
  <c r="V5" i="30"/>
  <c r="T5" i="30"/>
  <c r="AA45" i="30" a="1"/>
  <c r="AA45" i="30"/>
  <c r="AB24" i="30"/>
  <c r="AE24" i="30"/>
  <c r="B5" i="68"/>
  <c r="D5" i="45"/>
  <c r="C9" i="38"/>
  <c r="B13" i="38"/>
  <c r="X10" i="30"/>
  <c r="W10" i="30"/>
  <c r="U10" i="30"/>
  <c r="AE49" i="30"/>
  <c r="AB49" i="30"/>
  <c r="B5" i="50"/>
  <c r="AA44" i="30" a="1"/>
  <c r="AA44" i="30"/>
  <c r="X23" i="30"/>
  <c r="W23" i="30"/>
  <c r="AB48" i="30"/>
  <c r="V35" i="30"/>
  <c r="T35" i="30"/>
  <c r="D5" i="64"/>
  <c r="V22" i="30"/>
  <c r="AA39" i="30" a="1"/>
  <c r="AA39" i="30"/>
  <c r="F5" i="63"/>
  <c r="V21" i="30"/>
  <c r="F5" i="48"/>
  <c r="B5" i="78"/>
  <c r="B13" i="78"/>
  <c r="V39" i="30"/>
  <c r="T39" i="30"/>
  <c r="D5" i="48"/>
  <c r="X38" i="30"/>
  <c r="W38" i="30"/>
  <c r="U38" i="30"/>
  <c r="X11" i="30"/>
  <c r="W11" i="30"/>
  <c r="U11" i="30"/>
  <c r="AB22" i="30"/>
  <c r="C9" i="45"/>
  <c r="B13" i="45"/>
  <c r="B5" i="40"/>
  <c r="B5" i="38"/>
  <c r="AE34" i="30"/>
  <c r="AB34" i="30"/>
  <c r="X43" i="30"/>
  <c r="W43" i="30"/>
  <c r="U43" i="30"/>
  <c r="AB17" i="30"/>
  <c r="AE17" i="30"/>
  <c r="V50" i="30"/>
  <c r="T50" i="30"/>
  <c r="F5" i="67"/>
  <c r="C9" i="50"/>
  <c r="B13" i="50"/>
  <c r="F5" i="65"/>
  <c r="X14" i="30"/>
  <c r="W14" i="30"/>
  <c r="U14" i="30"/>
  <c r="AB36" i="30"/>
  <c r="AE36" i="30"/>
  <c r="C9" i="72"/>
  <c r="B13" i="72"/>
  <c r="B13" i="60"/>
  <c r="B5" i="60"/>
  <c r="V19" i="30"/>
  <c r="T19" i="30"/>
  <c r="F5" i="46"/>
  <c r="X24" i="30"/>
  <c r="W24" i="30"/>
  <c r="U24" i="30"/>
  <c r="B5" i="45"/>
  <c r="AE38" i="30"/>
  <c r="AB38" i="30"/>
  <c r="X19" i="30"/>
  <c r="W19" i="30"/>
  <c r="U19" i="30"/>
  <c r="B5" i="55"/>
  <c r="AE15" i="30"/>
  <c r="AB15" i="30"/>
  <c r="B5" i="69"/>
  <c r="D5" i="76"/>
  <c r="D5" i="51"/>
  <c r="F5" i="38"/>
  <c r="AA50" i="30" a="1"/>
  <c r="AA50" i="30"/>
  <c r="AA10" i="30" a="1"/>
  <c r="AA10" i="30"/>
  <c r="X41" i="30"/>
  <c r="W41" i="30"/>
  <c r="U41" i="30"/>
  <c r="AB40" i="30"/>
  <c r="V14" i="30"/>
  <c r="T14" i="30"/>
  <c r="B13" i="39"/>
  <c r="B5" i="39"/>
  <c r="D5" i="54"/>
  <c r="D5" i="40"/>
  <c r="V25" i="30"/>
  <c r="T25" i="30"/>
  <c r="B5" i="63"/>
  <c r="X44" i="30"/>
  <c r="W44" i="30"/>
  <c r="U44" i="30"/>
  <c r="X50" i="30"/>
  <c r="W50" i="30"/>
  <c r="U50" i="30"/>
  <c r="V11" i="30"/>
  <c r="T11" i="30"/>
  <c r="D5" i="67"/>
  <c r="C9" i="31"/>
  <c r="B13" i="31"/>
  <c r="X4" i="30"/>
  <c r="W4" i="30"/>
  <c r="U4" i="30"/>
  <c r="AA48" i="30" a="1"/>
  <c r="AA48" i="30"/>
  <c r="F5" i="72"/>
  <c r="X48" i="30"/>
  <c r="W48" i="30"/>
  <c r="AB11" i="30"/>
  <c r="AE11" i="30"/>
  <c r="F5" i="57"/>
  <c r="W12" i="30"/>
  <c r="V12" i="30"/>
  <c r="T12" i="30"/>
  <c r="F5" i="39"/>
  <c r="V43" i="30"/>
  <c r="V34" i="30"/>
  <c r="T34" i="30"/>
  <c r="F5" i="78"/>
  <c r="AE12" i="30"/>
  <c r="AB12" i="30"/>
  <c r="AE50" i="30"/>
  <c r="AB50" i="30"/>
  <c r="Y56" i="34"/>
  <c r="E18" i="34"/>
  <c r="B38" i="34"/>
  <c r="E19" i="34"/>
  <c r="B39" i="34"/>
  <c r="E20" i="34"/>
  <c r="B40" i="34"/>
  <c r="E21" i="34"/>
  <c r="B41" i="34"/>
  <c r="B42" i="34"/>
  <c r="E23" i="34"/>
  <c r="B43" i="34"/>
  <c r="E24" i="34"/>
  <c r="B44" i="34"/>
  <c r="B45" i="34"/>
  <c r="B46" i="34"/>
  <c r="B47" i="34"/>
  <c r="B48" i="34"/>
  <c r="B49" i="34"/>
  <c r="B50" i="34"/>
  <c r="B51" i="34"/>
  <c r="B52" i="34"/>
  <c r="B53" i="34"/>
  <c r="B54" i="34"/>
  <c r="B57" i="34"/>
  <c r="C38" i="34"/>
  <c r="C39" i="34"/>
  <c r="C40" i="34"/>
  <c r="C41" i="34"/>
  <c r="C42" i="34"/>
  <c r="C43" i="34"/>
  <c r="C44" i="34"/>
  <c r="C45" i="34"/>
  <c r="C46" i="34"/>
  <c r="C47" i="34"/>
  <c r="C48" i="34"/>
  <c r="C49" i="34"/>
  <c r="C50" i="34"/>
  <c r="C51" i="34"/>
  <c r="C52" i="34"/>
  <c r="C53" i="34"/>
  <c r="C54" i="34"/>
  <c r="C57" i="34"/>
  <c r="D38" i="34"/>
  <c r="D39" i="34"/>
  <c r="D40" i="34"/>
  <c r="D41" i="34"/>
  <c r="D42" i="34"/>
  <c r="D43" i="34"/>
  <c r="D44" i="34"/>
  <c r="D45" i="34"/>
  <c r="D46" i="34"/>
  <c r="D47" i="34"/>
  <c r="D48" i="34"/>
  <c r="D49" i="34"/>
  <c r="D50" i="34"/>
  <c r="D51" i="34"/>
  <c r="D52" i="34"/>
  <c r="D53" i="34"/>
  <c r="D54" i="34"/>
  <c r="D57" i="34"/>
  <c r="E38" i="34"/>
  <c r="E39" i="34"/>
  <c r="E40" i="34"/>
  <c r="E41" i="34"/>
  <c r="E42" i="34"/>
  <c r="E43" i="34"/>
  <c r="E44" i="34"/>
  <c r="E45" i="34"/>
  <c r="E46" i="34"/>
  <c r="E47" i="34"/>
  <c r="E48" i="34"/>
  <c r="E49" i="34"/>
  <c r="E50" i="34"/>
  <c r="E51" i="34"/>
  <c r="E52" i="34"/>
  <c r="E53" i="34"/>
  <c r="E54" i="34"/>
  <c r="E57" i="34"/>
  <c r="F38" i="34"/>
  <c r="F39" i="34"/>
  <c r="F40" i="34"/>
  <c r="F41" i="34"/>
  <c r="F42" i="34"/>
  <c r="F43" i="34"/>
  <c r="F44" i="34"/>
  <c r="F45" i="34"/>
  <c r="F46" i="34"/>
  <c r="F47" i="34"/>
  <c r="F48" i="34"/>
  <c r="F49" i="34"/>
  <c r="F50" i="34"/>
  <c r="F51" i="34"/>
  <c r="F52" i="34"/>
  <c r="F53" i="34"/>
  <c r="F54" i="34"/>
  <c r="F57" i="34"/>
  <c r="G38" i="34"/>
  <c r="G39" i="34"/>
  <c r="G40" i="34"/>
  <c r="G41" i="34"/>
  <c r="G42" i="34"/>
  <c r="G43" i="34"/>
  <c r="G44" i="34"/>
  <c r="G45" i="34"/>
  <c r="G46" i="34"/>
  <c r="G47" i="34"/>
  <c r="G48" i="34"/>
  <c r="G49" i="34"/>
  <c r="G50" i="34"/>
  <c r="G51" i="34"/>
  <c r="G52" i="34"/>
  <c r="G53" i="34"/>
  <c r="G54" i="34"/>
  <c r="G57" i="34"/>
  <c r="H38" i="34"/>
  <c r="H39" i="34"/>
  <c r="H40" i="34"/>
  <c r="H41" i="34"/>
  <c r="H42" i="34"/>
  <c r="H43" i="34"/>
  <c r="H44" i="34"/>
  <c r="H45" i="34"/>
  <c r="H46" i="34"/>
  <c r="H47" i="34"/>
  <c r="H48" i="34"/>
  <c r="H49" i="34"/>
  <c r="H50" i="34"/>
  <c r="H51" i="34"/>
  <c r="H52" i="34"/>
  <c r="H53" i="34"/>
  <c r="H54" i="34"/>
  <c r="H57" i="34"/>
  <c r="I38" i="34"/>
  <c r="I39" i="34"/>
  <c r="I40" i="34"/>
  <c r="I41" i="34"/>
  <c r="I42" i="34"/>
  <c r="I43" i="34"/>
  <c r="I44" i="34"/>
  <c r="I45" i="34"/>
  <c r="I46" i="34"/>
  <c r="I47" i="34"/>
  <c r="I48" i="34"/>
  <c r="I49" i="34"/>
  <c r="I50" i="34"/>
  <c r="I51" i="34"/>
  <c r="I52" i="34"/>
  <c r="I53" i="34"/>
  <c r="I54" i="34"/>
  <c r="I57" i="34"/>
  <c r="J38" i="34"/>
  <c r="J39" i="34"/>
  <c r="J40" i="34"/>
  <c r="J41" i="34"/>
  <c r="J42" i="34"/>
  <c r="J43" i="34"/>
  <c r="J44" i="34"/>
  <c r="J45" i="34"/>
  <c r="J46" i="34"/>
  <c r="J47" i="34"/>
  <c r="J48" i="34"/>
  <c r="J49" i="34"/>
  <c r="J50" i="34"/>
  <c r="J51" i="34"/>
  <c r="J52" i="34"/>
  <c r="J53" i="34"/>
  <c r="J54" i="34"/>
  <c r="J57" i="34"/>
  <c r="K38" i="34"/>
  <c r="K39" i="34"/>
  <c r="K40" i="34"/>
  <c r="K41" i="34"/>
  <c r="K42" i="34"/>
  <c r="K43" i="34"/>
  <c r="K44" i="34"/>
  <c r="K45" i="34"/>
  <c r="K46" i="34"/>
  <c r="K47" i="34"/>
  <c r="K48" i="34"/>
  <c r="K49" i="34"/>
  <c r="K50" i="34"/>
  <c r="K51" i="34"/>
  <c r="K52" i="34"/>
  <c r="K53" i="34"/>
  <c r="K54" i="34"/>
  <c r="K57" i="34"/>
  <c r="L38" i="34"/>
  <c r="L39" i="34"/>
  <c r="L40" i="34"/>
  <c r="L41" i="34"/>
  <c r="L42" i="34"/>
  <c r="L43" i="34"/>
  <c r="L44" i="34"/>
  <c r="L45" i="34"/>
  <c r="L46" i="34"/>
  <c r="L47" i="34"/>
  <c r="L48" i="34"/>
  <c r="L49" i="34"/>
  <c r="L50" i="34"/>
  <c r="L51" i="34"/>
  <c r="L52" i="34"/>
  <c r="L53" i="34"/>
  <c r="L54" i="34"/>
  <c r="L57" i="34"/>
  <c r="M38" i="34"/>
  <c r="M39" i="34"/>
  <c r="M40" i="34"/>
  <c r="M41" i="34"/>
  <c r="M42" i="34"/>
  <c r="M43" i="34"/>
  <c r="M44" i="34"/>
  <c r="M45" i="34"/>
  <c r="M46" i="34"/>
  <c r="M47" i="34"/>
  <c r="M48" i="34"/>
  <c r="M49" i="34"/>
  <c r="M50" i="34"/>
  <c r="M51" i="34"/>
  <c r="M52" i="34"/>
  <c r="M53" i="34"/>
  <c r="M54" i="34"/>
  <c r="M57" i="34"/>
  <c r="N38" i="34"/>
  <c r="N39" i="34"/>
  <c r="N40" i="34"/>
  <c r="N41" i="34"/>
  <c r="N42" i="34"/>
  <c r="N43" i="34"/>
  <c r="N44" i="34"/>
  <c r="N45" i="34"/>
  <c r="N46" i="34"/>
  <c r="N47" i="34"/>
  <c r="N48" i="34"/>
  <c r="N49" i="34"/>
  <c r="N50" i="34"/>
  <c r="N51" i="34"/>
  <c r="N52" i="34"/>
  <c r="N53" i="34"/>
  <c r="N54" i="34"/>
  <c r="N57" i="34"/>
  <c r="O38" i="34"/>
  <c r="O39" i="34"/>
  <c r="O40" i="34"/>
  <c r="O41" i="34"/>
  <c r="O42" i="34"/>
  <c r="O43" i="34"/>
  <c r="O44" i="34"/>
  <c r="O45" i="34"/>
  <c r="O46" i="34"/>
  <c r="O47" i="34"/>
  <c r="O48" i="34"/>
  <c r="O49" i="34"/>
  <c r="O50" i="34"/>
  <c r="O51" i="34"/>
  <c r="O52" i="34"/>
  <c r="O53" i="34"/>
  <c r="O54" i="34"/>
  <c r="O57" i="34"/>
  <c r="P38" i="34"/>
  <c r="P39" i="34"/>
  <c r="P40" i="34"/>
  <c r="P41" i="34"/>
  <c r="P42" i="34"/>
  <c r="P43" i="34"/>
  <c r="P44" i="34"/>
  <c r="P45" i="34"/>
  <c r="P46" i="34"/>
  <c r="P47" i="34"/>
  <c r="P48" i="34"/>
  <c r="P49" i="34"/>
  <c r="P50" i="34"/>
  <c r="P51" i="34"/>
  <c r="P52" i="34"/>
  <c r="P53" i="34"/>
  <c r="P54" i="34"/>
  <c r="P57" i="34"/>
  <c r="Q38" i="34"/>
  <c r="Q39" i="34"/>
  <c r="Q40" i="34"/>
  <c r="Q41" i="34"/>
  <c r="Q42" i="34"/>
  <c r="Q43" i="34"/>
  <c r="Q44" i="34"/>
  <c r="Q45" i="34"/>
  <c r="Q46" i="34"/>
  <c r="Q47" i="34"/>
  <c r="Q48" i="34"/>
  <c r="Q49" i="34"/>
  <c r="Q50" i="34"/>
  <c r="Q51" i="34"/>
  <c r="Q52" i="34"/>
  <c r="Q53" i="34"/>
  <c r="Q54" i="34"/>
  <c r="Q57" i="34"/>
  <c r="R38" i="34"/>
  <c r="R39" i="34"/>
  <c r="R40" i="34"/>
  <c r="R41" i="34"/>
  <c r="R42" i="34"/>
  <c r="R43" i="34"/>
  <c r="R44" i="34"/>
  <c r="R45" i="34"/>
  <c r="R46" i="34"/>
  <c r="R47" i="34"/>
  <c r="R48" i="34"/>
  <c r="R49" i="34"/>
  <c r="R50" i="34"/>
  <c r="R51" i="34"/>
  <c r="R52" i="34"/>
  <c r="R53" i="34"/>
  <c r="R54" i="34"/>
  <c r="R57" i="34"/>
  <c r="S38" i="34"/>
  <c r="S39" i="34"/>
  <c r="S40" i="34"/>
  <c r="S41" i="34"/>
  <c r="S42" i="34"/>
  <c r="S43" i="34"/>
  <c r="S44" i="34"/>
  <c r="S45" i="34"/>
  <c r="S46" i="34"/>
  <c r="S47" i="34"/>
  <c r="S48" i="34"/>
  <c r="S49" i="34"/>
  <c r="S50" i="34"/>
  <c r="S51" i="34"/>
  <c r="S52" i="34"/>
  <c r="S53" i="34"/>
  <c r="S54" i="34"/>
  <c r="S57" i="34"/>
  <c r="T38" i="34"/>
  <c r="T39" i="34"/>
  <c r="T40" i="34"/>
  <c r="T41" i="34"/>
  <c r="T42" i="34"/>
  <c r="T43" i="34"/>
  <c r="T44" i="34"/>
  <c r="T45" i="34"/>
  <c r="T46" i="34"/>
  <c r="T47" i="34"/>
  <c r="T48" i="34"/>
  <c r="T49" i="34"/>
  <c r="T50" i="34"/>
  <c r="T51" i="34"/>
  <c r="T52" i="34"/>
  <c r="T53" i="34"/>
  <c r="T54" i="34"/>
  <c r="T57" i="34"/>
  <c r="U38" i="34"/>
  <c r="U39" i="34"/>
  <c r="U40" i="34"/>
  <c r="U41" i="34"/>
  <c r="U42" i="34"/>
  <c r="U43" i="34"/>
  <c r="U44" i="34"/>
  <c r="U45" i="34"/>
  <c r="U46" i="34"/>
  <c r="U47" i="34"/>
  <c r="U48" i="34"/>
  <c r="U49" i="34"/>
  <c r="U50" i="34"/>
  <c r="U51" i="34"/>
  <c r="U52" i="34"/>
  <c r="U53" i="34"/>
  <c r="U54" i="34"/>
  <c r="U57" i="34"/>
  <c r="V38" i="34"/>
  <c r="V39" i="34"/>
  <c r="V40" i="34"/>
  <c r="V41" i="34"/>
  <c r="V42" i="34"/>
  <c r="V43" i="34"/>
  <c r="V44" i="34"/>
  <c r="V45" i="34"/>
  <c r="V46" i="34"/>
  <c r="V47" i="34"/>
  <c r="V48" i="34"/>
  <c r="V49" i="34"/>
  <c r="V50" i="34"/>
  <c r="V51" i="34"/>
  <c r="V52" i="34"/>
  <c r="V53" i="34"/>
  <c r="V54" i="34"/>
  <c r="V57" i="34"/>
  <c r="W38" i="34"/>
  <c r="W39" i="34"/>
  <c r="W40" i="34"/>
  <c r="W41" i="34"/>
  <c r="W42" i="34"/>
  <c r="W43" i="34"/>
  <c r="W44" i="34"/>
  <c r="W45" i="34"/>
  <c r="W46" i="34"/>
  <c r="W47" i="34"/>
  <c r="W48" i="34"/>
  <c r="W49" i="34"/>
  <c r="W50" i="34"/>
  <c r="W51" i="34"/>
  <c r="W52" i="34"/>
  <c r="W53" i="34"/>
  <c r="W54" i="34"/>
  <c r="W57" i="34"/>
  <c r="X38" i="34"/>
  <c r="X39" i="34"/>
  <c r="X40" i="34"/>
  <c r="X41" i="34"/>
  <c r="X42" i="34"/>
  <c r="X43" i="34"/>
  <c r="X44" i="34"/>
  <c r="X45" i="34"/>
  <c r="X46" i="34"/>
  <c r="X47" i="34"/>
  <c r="X48" i="34"/>
  <c r="X49" i="34"/>
  <c r="X50" i="34"/>
  <c r="X51" i="34"/>
  <c r="X52" i="34"/>
  <c r="X53" i="34"/>
  <c r="X54" i="34"/>
  <c r="X57" i="34"/>
  <c r="Y57" i="34"/>
  <c r="B58" i="34"/>
  <c r="G58" i="34"/>
  <c r="H58" i="34"/>
  <c r="I58" i="34"/>
  <c r="J58" i="34"/>
  <c r="K58" i="34"/>
  <c r="L58" i="34"/>
  <c r="M58" i="34"/>
  <c r="N58" i="34"/>
  <c r="O58" i="34"/>
  <c r="P58" i="34"/>
  <c r="Q58" i="34"/>
  <c r="R58" i="34"/>
  <c r="S58" i="34"/>
  <c r="T58" i="34"/>
  <c r="U58" i="34"/>
  <c r="Y58" i="34"/>
  <c r="B59" i="34"/>
  <c r="AJ7" i="30"/>
  <c r="T7" i="30"/>
  <c r="D58" i="34"/>
  <c r="D59" i="34"/>
  <c r="AL7" i="30"/>
  <c r="E58" i="34"/>
  <c r="E59" i="34"/>
  <c r="AM7" i="30"/>
  <c r="F58" i="34"/>
  <c r="F59" i="34"/>
  <c r="AN7" i="30"/>
  <c r="X7" i="30"/>
  <c r="W7" i="30"/>
  <c r="V7" i="30"/>
  <c r="B7" i="34"/>
  <c r="C7" i="34"/>
  <c r="C11" i="34"/>
  <c r="B11" i="34"/>
  <c r="C9" i="34"/>
  <c r="B13" i="34"/>
  <c r="B5" i="34"/>
  <c r="L59" i="34"/>
  <c r="AT7" i="30"/>
  <c r="M59" i="34"/>
  <c r="AU7" i="30"/>
  <c r="N59" i="34"/>
  <c r="AV7" i="30"/>
  <c r="O59" i="34"/>
  <c r="AW7" i="30"/>
  <c r="P59" i="34"/>
  <c r="AX7" i="30"/>
  <c r="Q59" i="34"/>
  <c r="AY7" i="30"/>
  <c r="R59" i="34"/>
  <c r="AZ7" i="30"/>
  <c r="S59" i="34"/>
  <c r="BA7" i="30"/>
  <c r="T59" i="34"/>
  <c r="BB7" i="30"/>
  <c r="AB7" i="30"/>
  <c r="AE7" i="30"/>
  <c r="H59" i="34"/>
  <c r="D7" i="34"/>
  <c r="I59" i="34"/>
  <c r="E7" i="34"/>
  <c r="G59" i="34"/>
  <c r="D9" i="34"/>
  <c r="J59" i="34"/>
  <c r="E9" i="34"/>
  <c r="K59" i="34"/>
  <c r="D11" i="34"/>
  <c r="U59" i="34"/>
  <c r="E11" i="34"/>
  <c r="D5" i="34"/>
  <c r="F7" i="34"/>
  <c r="G7" i="34"/>
  <c r="F9" i="34"/>
  <c r="G9" i="34"/>
  <c r="G13" i="34"/>
  <c r="F11" i="34"/>
  <c r="G11" i="34"/>
  <c r="F13" i="34"/>
  <c r="F5" i="34"/>
  <c r="AO7" i="30"/>
  <c r="BC7" i="30"/>
  <c r="AP7" i="30"/>
  <c r="AQ7" i="30"/>
  <c r="AR7" i="30"/>
  <c r="AS7" i="30"/>
  <c r="AA7" i="30" a="1"/>
  <c r="AA7" i="30"/>
  <c r="U7" i="30"/>
  <c r="W58" i="34"/>
  <c r="W59" i="34"/>
  <c r="D13" i="34"/>
  <c r="BE7" i="30"/>
  <c r="C58" i="34"/>
  <c r="C59" i="34"/>
  <c r="B9" i="34"/>
  <c r="AK7" i="30"/>
  <c r="Z7" i="30"/>
  <c r="AG7" i="30"/>
  <c r="AF7" i="30"/>
  <c r="AC7" i="30"/>
  <c r="AD7" i="30"/>
  <c r="V58" i="34"/>
  <c r="V59" i="34"/>
  <c r="E13" i="34"/>
  <c r="BD7" i="30"/>
  <c r="X58" i="34"/>
  <c r="X59" i="34"/>
  <c r="BF7" i="30"/>
  <c r="Y7" i="30"/>
  <c r="G18" i="34"/>
  <c r="P5" i="14"/>
  <c r="G19" i="34"/>
  <c r="P6" i="14"/>
  <c r="G20" i="34"/>
  <c r="P7" i="14"/>
  <c r="G21" i="34"/>
  <c r="P8" i="14"/>
  <c r="E22" i="34"/>
  <c r="G22" i="34"/>
  <c r="P9" i="14"/>
  <c r="G23" i="34"/>
  <c r="P10" i="14"/>
  <c r="G24" i="34"/>
  <c r="P11" i="14"/>
  <c r="E25" i="34"/>
  <c r="G25" i="34"/>
  <c r="P12" i="14"/>
  <c r="E26" i="34"/>
  <c r="G26" i="34"/>
  <c r="P13" i="14"/>
  <c r="E27" i="34"/>
  <c r="G27" i="34"/>
  <c r="P14" i="14"/>
  <c r="E28" i="34"/>
  <c r="G28" i="34"/>
  <c r="P15" i="14"/>
  <c r="E29" i="34"/>
  <c r="G29" i="34"/>
  <c r="P16" i="14"/>
  <c r="E30" i="34"/>
  <c r="G30" i="34"/>
  <c r="P17" i="14"/>
  <c r="E31" i="34"/>
  <c r="G31" i="34"/>
  <c r="P18" i="14"/>
  <c r="E32" i="34"/>
  <c r="G32" i="34"/>
  <c r="P19" i="14"/>
  <c r="E33" i="34"/>
  <c r="G33" i="34"/>
  <c r="P20" i="14"/>
  <c r="B38" i="19"/>
  <c r="E19" i="19"/>
  <c r="B39" i="19"/>
  <c r="E20" i="19"/>
  <c r="B40" i="19"/>
  <c r="E21" i="19"/>
  <c r="B41" i="19"/>
  <c r="E22" i="19"/>
  <c r="B42" i="19"/>
  <c r="E23" i="19"/>
  <c r="B43" i="19"/>
  <c r="E24" i="19"/>
  <c r="B44" i="19"/>
  <c r="B45" i="19"/>
  <c r="B46" i="19"/>
  <c r="B47" i="19"/>
  <c r="B48" i="19"/>
  <c r="B49" i="19"/>
  <c r="B50" i="19"/>
  <c r="B51" i="19"/>
  <c r="B52" i="19"/>
  <c r="B53" i="19"/>
  <c r="B54" i="19"/>
  <c r="B57" i="19"/>
  <c r="C38" i="19"/>
  <c r="C39" i="19"/>
  <c r="C40" i="19"/>
  <c r="C41" i="19"/>
  <c r="C42" i="19"/>
  <c r="C43" i="19"/>
  <c r="C44" i="19"/>
  <c r="C45" i="19"/>
  <c r="C46" i="19"/>
  <c r="C47" i="19"/>
  <c r="C48" i="19"/>
  <c r="C49" i="19"/>
  <c r="C50" i="19"/>
  <c r="C51" i="19"/>
  <c r="C52" i="19"/>
  <c r="C53" i="19"/>
  <c r="C54" i="19"/>
  <c r="C57" i="19"/>
  <c r="D38" i="19"/>
  <c r="D39" i="19"/>
  <c r="D40" i="19"/>
  <c r="D41" i="19"/>
  <c r="D42" i="19"/>
  <c r="D43" i="19"/>
  <c r="D44" i="19"/>
  <c r="D45" i="19"/>
  <c r="D46" i="19"/>
  <c r="D47" i="19"/>
  <c r="D48" i="19"/>
  <c r="D49" i="19"/>
  <c r="D50" i="19"/>
  <c r="D51" i="19"/>
  <c r="D52" i="19"/>
  <c r="D53" i="19"/>
  <c r="D54" i="19"/>
  <c r="D57" i="19"/>
  <c r="E38" i="19"/>
  <c r="E39" i="19"/>
  <c r="E40" i="19"/>
  <c r="E41" i="19"/>
  <c r="E42" i="19"/>
  <c r="E43" i="19"/>
  <c r="E44" i="19"/>
  <c r="E45" i="19"/>
  <c r="E46" i="19"/>
  <c r="E47" i="19"/>
  <c r="E48" i="19"/>
  <c r="E49" i="19"/>
  <c r="E50" i="19"/>
  <c r="E51" i="19"/>
  <c r="E52" i="19"/>
  <c r="E53" i="19"/>
  <c r="E54" i="19"/>
  <c r="E57" i="19"/>
  <c r="F38" i="19"/>
  <c r="F39" i="19"/>
  <c r="F40" i="19"/>
  <c r="F41" i="19"/>
  <c r="F42" i="19"/>
  <c r="F43" i="19"/>
  <c r="F44" i="19"/>
  <c r="F45" i="19"/>
  <c r="F46" i="19"/>
  <c r="F47" i="19"/>
  <c r="F48" i="19"/>
  <c r="F49" i="19"/>
  <c r="F50" i="19"/>
  <c r="F51" i="19"/>
  <c r="F52" i="19"/>
  <c r="F53" i="19"/>
  <c r="F54" i="19"/>
  <c r="F57" i="19"/>
  <c r="G38" i="19"/>
  <c r="G39" i="19"/>
  <c r="G40" i="19"/>
  <c r="G41" i="19"/>
  <c r="G42" i="19"/>
  <c r="G43" i="19"/>
  <c r="G44" i="19"/>
  <c r="G45" i="19"/>
  <c r="G46" i="19"/>
  <c r="G47" i="19"/>
  <c r="G48" i="19"/>
  <c r="G49" i="19"/>
  <c r="G50" i="19"/>
  <c r="G51" i="19"/>
  <c r="G52" i="19"/>
  <c r="G53" i="19"/>
  <c r="G54" i="19"/>
  <c r="G57" i="19"/>
  <c r="H38" i="19"/>
  <c r="H39" i="19"/>
  <c r="H40" i="19"/>
  <c r="H41" i="19"/>
  <c r="H42" i="19"/>
  <c r="H43" i="19"/>
  <c r="H44" i="19"/>
  <c r="H45" i="19"/>
  <c r="H46" i="19"/>
  <c r="H47" i="19"/>
  <c r="H48" i="19"/>
  <c r="H49" i="19"/>
  <c r="H50" i="19"/>
  <c r="H51" i="19"/>
  <c r="H52" i="19"/>
  <c r="H53" i="19"/>
  <c r="H54" i="19"/>
  <c r="H57" i="19"/>
  <c r="I38" i="19"/>
  <c r="I39" i="19"/>
  <c r="I40" i="19"/>
  <c r="I41" i="19"/>
  <c r="I42" i="19"/>
  <c r="I43" i="19"/>
  <c r="I44" i="19"/>
  <c r="I45" i="19"/>
  <c r="I46" i="19"/>
  <c r="I47" i="19"/>
  <c r="I48" i="19"/>
  <c r="I49" i="19"/>
  <c r="I50" i="19"/>
  <c r="I51" i="19"/>
  <c r="I52" i="19"/>
  <c r="I53" i="19"/>
  <c r="I54" i="19"/>
  <c r="I57" i="19"/>
  <c r="J38" i="19"/>
  <c r="J39" i="19"/>
  <c r="J40" i="19"/>
  <c r="J41" i="19"/>
  <c r="J42" i="19"/>
  <c r="J43" i="19"/>
  <c r="J44" i="19"/>
  <c r="J45" i="19"/>
  <c r="J46" i="19"/>
  <c r="J47" i="19"/>
  <c r="J48" i="19"/>
  <c r="J49" i="19"/>
  <c r="J50" i="19"/>
  <c r="J51" i="19"/>
  <c r="J52" i="19"/>
  <c r="J53" i="19"/>
  <c r="J54" i="19"/>
  <c r="J57" i="19"/>
  <c r="K38" i="19"/>
  <c r="K39" i="19"/>
  <c r="K40" i="19"/>
  <c r="K41" i="19"/>
  <c r="K42" i="19"/>
  <c r="K43" i="19"/>
  <c r="K44" i="19"/>
  <c r="K45" i="19"/>
  <c r="K46" i="19"/>
  <c r="K47" i="19"/>
  <c r="K48" i="19"/>
  <c r="K49" i="19"/>
  <c r="K50" i="19"/>
  <c r="K51" i="19"/>
  <c r="K52" i="19"/>
  <c r="K53" i="19"/>
  <c r="K54" i="19"/>
  <c r="K57" i="19"/>
  <c r="L38" i="19"/>
  <c r="L39" i="19"/>
  <c r="L40" i="19"/>
  <c r="L41" i="19"/>
  <c r="L42" i="19"/>
  <c r="L43" i="19"/>
  <c r="L44" i="19"/>
  <c r="L45" i="19"/>
  <c r="L46" i="19"/>
  <c r="L47" i="19"/>
  <c r="L48" i="19"/>
  <c r="L49" i="19"/>
  <c r="L50" i="19"/>
  <c r="L51" i="19"/>
  <c r="L52" i="19"/>
  <c r="L53" i="19"/>
  <c r="L54" i="19"/>
  <c r="L57" i="19"/>
  <c r="M38" i="19"/>
  <c r="M39" i="19"/>
  <c r="M40" i="19"/>
  <c r="M41" i="19"/>
  <c r="M42" i="19"/>
  <c r="M43" i="19"/>
  <c r="M44" i="19"/>
  <c r="M45" i="19"/>
  <c r="M46" i="19"/>
  <c r="M47" i="19"/>
  <c r="M48" i="19"/>
  <c r="M49" i="19"/>
  <c r="M50" i="19"/>
  <c r="M51" i="19"/>
  <c r="M52" i="19"/>
  <c r="M53" i="19"/>
  <c r="M54" i="19"/>
  <c r="M57" i="19"/>
  <c r="N38" i="19"/>
  <c r="N39" i="19"/>
  <c r="N40" i="19"/>
  <c r="N41" i="19"/>
  <c r="N42" i="19"/>
  <c r="N43" i="19"/>
  <c r="N44" i="19"/>
  <c r="N45" i="19"/>
  <c r="N46" i="19"/>
  <c r="N47" i="19"/>
  <c r="N48" i="19"/>
  <c r="N49" i="19"/>
  <c r="N50" i="19"/>
  <c r="N51" i="19"/>
  <c r="N52" i="19"/>
  <c r="N53" i="19"/>
  <c r="N54" i="19"/>
  <c r="N57" i="19"/>
  <c r="O38" i="19"/>
  <c r="O39" i="19"/>
  <c r="O40" i="19"/>
  <c r="O41" i="19"/>
  <c r="O42" i="19"/>
  <c r="O43" i="19"/>
  <c r="O44" i="19"/>
  <c r="O45" i="19"/>
  <c r="O46" i="19"/>
  <c r="O47" i="19"/>
  <c r="O48" i="19"/>
  <c r="O49" i="19"/>
  <c r="O50" i="19"/>
  <c r="O51" i="19"/>
  <c r="O52" i="19"/>
  <c r="O53" i="19"/>
  <c r="O54" i="19"/>
  <c r="O57" i="19"/>
  <c r="P38" i="19"/>
  <c r="P39" i="19"/>
  <c r="P40" i="19"/>
  <c r="P41" i="19"/>
  <c r="P42" i="19"/>
  <c r="P43" i="19"/>
  <c r="P44" i="19"/>
  <c r="P45" i="19"/>
  <c r="P46" i="19"/>
  <c r="P47" i="19"/>
  <c r="P48" i="19"/>
  <c r="P49" i="19"/>
  <c r="P50" i="19"/>
  <c r="P51" i="19"/>
  <c r="P52" i="19"/>
  <c r="P53" i="19"/>
  <c r="P54" i="19"/>
  <c r="P57" i="19"/>
  <c r="Q38" i="19"/>
  <c r="Q39" i="19"/>
  <c r="Q40" i="19"/>
  <c r="Q41" i="19"/>
  <c r="Q42" i="19"/>
  <c r="Q43" i="19"/>
  <c r="Q44" i="19"/>
  <c r="Q45" i="19"/>
  <c r="Q46" i="19"/>
  <c r="Q47" i="19"/>
  <c r="Q48" i="19"/>
  <c r="Q49" i="19"/>
  <c r="Q50" i="19"/>
  <c r="Q51" i="19"/>
  <c r="Q52" i="19"/>
  <c r="Q53" i="19"/>
  <c r="Q54" i="19"/>
  <c r="Q57" i="19"/>
  <c r="R38" i="19"/>
  <c r="R39" i="19"/>
  <c r="R40" i="19"/>
  <c r="R41" i="19"/>
  <c r="R42" i="19"/>
  <c r="R43" i="19"/>
  <c r="R44" i="19"/>
  <c r="R45" i="19"/>
  <c r="R46" i="19"/>
  <c r="R47" i="19"/>
  <c r="R48" i="19"/>
  <c r="R49" i="19"/>
  <c r="R50" i="19"/>
  <c r="R51" i="19"/>
  <c r="R52" i="19"/>
  <c r="R53" i="19"/>
  <c r="R54" i="19"/>
  <c r="R57" i="19"/>
  <c r="S38" i="19"/>
  <c r="S39" i="19"/>
  <c r="S40" i="19"/>
  <c r="S41" i="19"/>
  <c r="S42" i="19"/>
  <c r="S43" i="19"/>
  <c r="S44" i="19"/>
  <c r="S45" i="19"/>
  <c r="S46" i="19"/>
  <c r="S47" i="19"/>
  <c r="S48" i="19"/>
  <c r="S49" i="19"/>
  <c r="S50" i="19"/>
  <c r="S51" i="19"/>
  <c r="S52" i="19"/>
  <c r="S53" i="19"/>
  <c r="S54" i="19"/>
  <c r="S57" i="19"/>
  <c r="T38" i="19"/>
  <c r="T39" i="19"/>
  <c r="T40" i="19"/>
  <c r="T41" i="19"/>
  <c r="T42" i="19"/>
  <c r="T43" i="19"/>
  <c r="T44" i="19"/>
  <c r="T45" i="19"/>
  <c r="T46" i="19"/>
  <c r="T47" i="19"/>
  <c r="T48" i="19"/>
  <c r="T49" i="19"/>
  <c r="T50" i="19"/>
  <c r="T51" i="19"/>
  <c r="T52" i="19"/>
  <c r="T53" i="19"/>
  <c r="T54" i="19"/>
  <c r="T57" i="19"/>
  <c r="U38" i="19"/>
  <c r="U39" i="19"/>
  <c r="U40" i="19"/>
  <c r="U41" i="19"/>
  <c r="U42" i="19"/>
  <c r="U43" i="19"/>
  <c r="U44" i="19"/>
  <c r="U45" i="19"/>
  <c r="U46" i="19"/>
  <c r="U47" i="19"/>
  <c r="U48" i="19"/>
  <c r="U49" i="19"/>
  <c r="U50" i="19"/>
  <c r="U51" i="19"/>
  <c r="U52" i="19"/>
  <c r="U53" i="19"/>
  <c r="U54" i="19"/>
  <c r="U57" i="19"/>
  <c r="V38" i="19"/>
  <c r="V39" i="19"/>
  <c r="V40" i="19"/>
  <c r="V41" i="19"/>
  <c r="V42" i="19"/>
  <c r="V43" i="19"/>
  <c r="V44" i="19"/>
  <c r="V45" i="19"/>
  <c r="V46" i="19"/>
  <c r="V47" i="19"/>
  <c r="V48" i="19"/>
  <c r="V49" i="19"/>
  <c r="V50" i="19"/>
  <c r="V51" i="19"/>
  <c r="V52" i="19"/>
  <c r="V53" i="19"/>
  <c r="V54" i="19"/>
  <c r="V57" i="19"/>
  <c r="W38" i="19"/>
  <c r="W39" i="19"/>
  <c r="W40" i="19"/>
  <c r="W41" i="19"/>
  <c r="W42" i="19"/>
  <c r="W43" i="19"/>
  <c r="W44" i="19"/>
  <c r="W45" i="19"/>
  <c r="W46" i="19"/>
  <c r="W47" i="19"/>
  <c r="W48" i="19"/>
  <c r="W49" i="19"/>
  <c r="W50" i="19"/>
  <c r="W51" i="19"/>
  <c r="W52" i="19"/>
  <c r="W53" i="19"/>
  <c r="W54" i="19"/>
  <c r="W57" i="19"/>
  <c r="X38" i="19"/>
  <c r="X39" i="19"/>
  <c r="X40" i="19"/>
  <c r="X41" i="19"/>
  <c r="X42" i="19"/>
  <c r="X43" i="19"/>
  <c r="X44" i="19"/>
  <c r="X45" i="19"/>
  <c r="X46" i="19"/>
  <c r="X47" i="19"/>
  <c r="X48" i="19"/>
  <c r="X49" i="19"/>
  <c r="X50" i="19"/>
  <c r="X51" i="19"/>
  <c r="X52" i="19"/>
  <c r="X53" i="19"/>
  <c r="X54" i="19"/>
  <c r="X57" i="19"/>
  <c r="Y57" i="19"/>
  <c r="B58" i="19"/>
  <c r="G58" i="19"/>
  <c r="H58" i="19"/>
  <c r="I58" i="19"/>
  <c r="J58" i="19"/>
  <c r="K58" i="19"/>
  <c r="L58" i="19"/>
  <c r="M58" i="19"/>
  <c r="N58" i="19"/>
  <c r="O58" i="19"/>
  <c r="P58" i="19"/>
  <c r="Q58" i="19"/>
  <c r="R58" i="19"/>
  <c r="S58" i="19"/>
  <c r="T58" i="19"/>
  <c r="U58" i="19"/>
  <c r="Y58" i="19"/>
  <c r="B59" i="19"/>
  <c r="AJ3" i="30"/>
  <c r="D58" i="19"/>
  <c r="D59" i="19"/>
  <c r="AL3" i="30"/>
  <c r="V3" i="30"/>
  <c r="T3" i="30"/>
  <c r="E58" i="19"/>
  <c r="E59" i="19"/>
  <c r="AM3" i="30"/>
  <c r="F58" i="19"/>
  <c r="F59" i="19"/>
  <c r="AN3" i="30"/>
  <c r="X3" i="30"/>
  <c r="W3" i="30"/>
  <c r="L59" i="19"/>
  <c r="F7" i="19"/>
  <c r="M59" i="19"/>
  <c r="G7" i="19"/>
  <c r="N59" i="19"/>
  <c r="F9" i="19"/>
  <c r="O59" i="19"/>
  <c r="G9" i="19"/>
  <c r="S59" i="19"/>
  <c r="G13" i="19"/>
  <c r="P59" i="19"/>
  <c r="F11" i="19"/>
  <c r="Q59" i="19"/>
  <c r="G11" i="19"/>
  <c r="R59" i="19"/>
  <c r="F13" i="19"/>
  <c r="F5" i="19"/>
  <c r="B7" i="19"/>
  <c r="C7" i="19"/>
  <c r="B5" i="19"/>
  <c r="H59" i="19"/>
  <c r="D7" i="19"/>
  <c r="I59" i="19"/>
  <c r="E7" i="19"/>
  <c r="G59" i="19"/>
  <c r="D9" i="19"/>
  <c r="J59" i="19"/>
  <c r="E9" i="19"/>
  <c r="K59" i="19"/>
  <c r="D11" i="19"/>
  <c r="U59" i="19"/>
  <c r="E11" i="19"/>
  <c r="D5" i="19"/>
  <c r="C11" i="19"/>
  <c r="B11" i="19"/>
  <c r="C9" i="19"/>
  <c r="B13" i="19"/>
  <c r="AO3" i="30"/>
  <c r="BC3" i="30"/>
  <c r="AP3" i="30"/>
  <c r="AQ3" i="30"/>
  <c r="AR3" i="30"/>
  <c r="AS3" i="30"/>
  <c r="AA3" i="30" a="1"/>
  <c r="AA3" i="30"/>
  <c r="V58" i="19"/>
  <c r="V59" i="19"/>
  <c r="E13" i="19"/>
  <c r="BD3" i="30"/>
  <c r="C58" i="19"/>
  <c r="C59" i="19"/>
  <c r="B9" i="19"/>
  <c r="AT3" i="30"/>
  <c r="AU3" i="30"/>
  <c r="AV3" i="30"/>
  <c r="AW3" i="30"/>
  <c r="AX3" i="30"/>
  <c r="AY3" i="30"/>
  <c r="AZ3" i="30"/>
  <c r="BA3" i="30"/>
  <c r="T59" i="19"/>
  <c r="BB3" i="30"/>
  <c r="AB3" i="30"/>
  <c r="W58" i="19"/>
  <c r="W59" i="19"/>
  <c r="BE3" i="30"/>
  <c r="AD3" i="30"/>
  <c r="AG3" i="30"/>
  <c r="AK3" i="30"/>
  <c r="Z3" i="30"/>
  <c r="AC3" i="30"/>
  <c r="X58" i="19"/>
  <c r="X59" i="19"/>
  <c r="BF3" i="30"/>
  <c r="U3" i="30"/>
  <c r="AF3" i="30"/>
  <c r="AE3" i="30"/>
  <c r="D13" i="19"/>
  <c r="Y3" i="30"/>
  <c r="D5" i="14"/>
  <c r="G19" i="19"/>
  <c r="D6" i="14"/>
  <c r="G23" i="19"/>
  <c r="D10" i="14"/>
  <c r="G21" i="19"/>
  <c r="D8" i="14"/>
  <c r="G20" i="19"/>
  <c r="D7" i="14"/>
  <c r="G24" i="19"/>
  <c r="D11" i="14"/>
  <c r="E31" i="19"/>
  <c r="G31" i="19"/>
  <c r="D18" i="14"/>
  <c r="E25" i="19"/>
  <c r="G25" i="19"/>
  <c r="D12" i="14"/>
  <c r="G22" i="19"/>
  <c r="D9" i="14"/>
  <c r="E26" i="19"/>
  <c r="G26" i="19"/>
  <c r="D13" i="14"/>
  <c r="E27" i="19"/>
  <c r="G27" i="19"/>
  <c r="D14" i="14"/>
  <c r="E28" i="19"/>
  <c r="G28" i="19"/>
  <c r="D15" i="14"/>
  <c r="E29" i="19"/>
  <c r="G29" i="19"/>
  <c r="D16" i="14"/>
  <c r="E32" i="19"/>
  <c r="G32" i="19"/>
  <c r="D19" i="14"/>
  <c r="E33" i="19"/>
  <c r="G33" i="19"/>
  <c r="D20" i="14"/>
  <c r="E30" i="19"/>
  <c r="G30" i="19"/>
  <c r="D17"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<sst xmlns="http://schemas.openxmlformats.org/spreadsheetml/2006/main" count="4974" uniqueCount="225">
  <si>
    <r>
      <t>SiO</t>
    </r>
    <r>
      <rPr>
        <b/>
        <sz val="7.9"/>
        <color indexed="8"/>
        <rFont val="Arial"/>
        <family val="2"/>
      </rPr>
      <t xml:space="preserve">2 </t>
    </r>
  </si>
  <si>
    <r>
      <t>B</t>
    </r>
    <r>
      <rPr>
        <b/>
        <vertAlign val="subscript"/>
        <sz val="11.7"/>
        <color indexed="8"/>
        <rFont val="Arial"/>
        <family val="2"/>
      </rPr>
      <t>2</t>
    </r>
    <r>
      <rPr>
        <b/>
        <sz val="11.7"/>
        <color indexed="8"/>
        <rFont val="Arial"/>
        <family val="2"/>
      </rPr>
      <t>O</t>
    </r>
    <r>
      <rPr>
        <b/>
        <vertAlign val="subscript"/>
        <sz val="11.7"/>
        <color indexed="8"/>
        <rFont val="Arial"/>
        <family val="2"/>
      </rPr>
      <t>3</t>
    </r>
  </si>
  <si>
    <r>
      <t>Al</t>
    </r>
    <r>
      <rPr>
        <b/>
        <sz val="7.9"/>
        <color indexed="8"/>
        <rFont val="Arial"/>
        <family val="2"/>
      </rPr>
      <t>2</t>
    </r>
    <r>
      <rPr>
        <b/>
        <sz val="11.7"/>
        <color indexed="8"/>
        <rFont val="Arial"/>
        <family val="2"/>
      </rPr>
      <t>O</t>
    </r>
    <r>
      <rPr>
        <b/>
        <sz val="7.9"/>
        <color indexed="8"/>
        <rFont val="Arial"/>
        <family val="2"/>
      </rPr>
      <t xml:space="preserve">3 </t>
    </r>
  </si>
  <si>
    <r>
      <t>Li</t>
    </r>
    <r>
      <rPr>
        <b/>
        <vertAlign val="subscript"/>
        <sz val="11.7"/>
        <color indexed="8"/>
        <rFont val="Arial"/>
        <family val="2"/>
      </rPr>
      <t>2</t>
    </r>
    <r>
      <rPr>
        <b/>
        <sz val="11.7"/>
        <color indexed="8"/>
        <rFont val="Arial"/>
        <family val="2"/>
      </rPr>
      <t>O</t>
    </r>
  </si>
  <si>
    <r>
      <t>Na</t>
    </r>
    <r>
      <rPr>
        <b/>
        <sz val="7.9"/>
        <color indexed="8"/>
        <rFont val="Arial"/>
        <family val="2"/>
      </rPr>
      <t>2</t>
    </r>
    <r>
      <rPr>
        <b/>
        <sz val="11.7"/>
        <color indexed="8"/>
        <rFont val="Arial"/>
        <family val="2"/>
      </rPr>
      <t xml:space="preserve">O </t>
    </r>
  </si>
  <si>
    <r>
      <t>K</t>
    </r>
    <r>
      <rPr>
        <b/>
        <sz val="7.9"/>
        <color indexed="8"/>
        <rFont val="Arial"/>
        <family val="2"/>
      </rPr>
      <t>2</t>
    </r>
    <r>
      <rPr>
        <b/>
        <sz val="11.7"/>
        <color indexed="8"/>
        <rFont val="Arial"/>
        <family val="2"/>
      </rPr>
      <t xml:space="preserve">O </t>
    </r>
  </si>
  <si>
    <r>
      <t>MgO</t>
    </r>
    <r>
      <rPr>
        <b/>
        <sz val="7.9"/>
        <color indexed="8"/>
        <rFont val="Arial"/>
        <family val="2"/>
      </rPr>
      <t xml:space="preserve"> </t>
    </r>
  </si>
  <si>
    <r>
      <t>CaO</t>
    </r>
    <r>
      <rPr>
        <b/>
        <sz val="7.9"/>
        <color indexed="8"/>
        <rFont val="Arial"/>
        <family val="2"/>
      </rPr>
      <t xml:space="preserve"> </t>
    </r>
  </si>
  <si>
    <t>SrO</t>
  </si>
  <si>
    <t xml:space="preserve">BaO </t>
  </si>
  <si>
    <t>ZnO</t>
  </si>
  <si>
    <r>
      <t>TiO</t>
    </r>
    <r>
      <rPr>
        <b/>
        <sz val="7.9"/>
        <color indexed="8"/>
        <rFont val="Arial"/>
        <family val="2"/>
      </rPr>
      <t>2</t>
    </r>
  </si>
  <si>
    <t>Alkali Metals</t>
  </si>
  <si>
    <t>:1</t>
  </si>
  <si>
    <t>Desired Batch Size</t>
  </si>
  <si>
    <t>Neph Sy</t>
  </si>
  <si>
    <t>Cornwall</t>
  </si>
  <si>
    <t>Kona F-4</t>
  </si>
  <si>
    <t>Wollastonite</t>
  </si>
  <si>
    <t>EPK</t>
  </si>
  <si>
    <t>Grolleg</t>
  </si>
  <si>
    <t>Calcined Kaolin</t>
  </si>
  <si>
    <t>OM4</t>
  </si>
  <si>
    <t>Bentonite</t>
  </si>
  <si>
    <t>Total</t>
  </si>
  <si>
    <t>BaO</t>
  </si>
  <si>
    <t>M.W.</t>
  </si>
  <si>
    <t>Insert Amount</t>
  </si>
  <si>
    <t xml:space="preserve">Select Material </t>
  </si>
  <si>
    <t>Click on cell to expose drop down menu</t>
  </si>
  <si>
    <t xml:space="preserve">MgO </t>
  </si>
  <si>
    <t xml:space="preserve">CaO </t>
  </si>
  <si>
    <r>
      <t>B</t>
    </r>
    <r>
      <rPr>
        <b/>
        <vertAlign val="subscript"/>
        <sz val="16"/>
        <color indexed="8"/>
        <rFont val="Arial"/>
        <family val="2"/>
      </rPr>
      <t>2</t>
    </r>
    <r>
      <rPr>
        <b/>
        <sz val="16"/>
        <color indexed="8"/>
        <rFont val="Arial"/>
        <family val="2"/>
      </rPr>
      <t>O</t>
    </r>
    <r>
      <rPr>
        <b/>
        <vertAlign val="subscript"/>
        <sz val="16"/>
        <color indexed="8"/>
        <rFont val="Arial"/>
        <family val="2"/>
      </rPr>
      <t>3</t>
    </r>
  </si>
  <si>
    <r>
      <t>Li</t>
    </r>
    <r>
      <rPr>
        <b/>
        <vertAlign val="subscript"/>
        <sz val="16"/>
        <color indexed="8"/>
        <rFont val="Arial"/>
        <family val="2"/>
      </rPr>
      <t>2</t>
    </r>
    <r>
      <rPr>
        <b/>
        <sz val="16"/>
        <color indexed="8"/>
        <rFont val="Arial"/>
        <family val="2"/>
      </rPr>
      <t>O</t>
    </r>
  </si>
  <si>
    <t>Strontium Carb</t>
  </si>
  <si>
    <t>Barium Carb</t>
  </si>
  <si>
    <t>Zinc Oxide</t>
  </si>
  <si>
    <t>Boric Acid</t>
  </si>
  <si>
    <t>Dolomite</t>
  </si>
  <si>
    <t>Material</t>
  </si>
  <si>
    <t>K-200</t>
  </si>
  <si>
    <t>Plastic Vitrox</t>
  </si>
  <si>
    <t>NC-4</t>
  </si>
  <si>
    <t>Minspar</t>
  </si>
  <si>
    <t>Spodumene</t>
  </si>
  <si>
    <t>Petalite</t>
  </si>
  <si>
    <t>Whiting</t>
  </si>
  <si>
    <t>Lithium Carb</t>
  </si>
  <si>
    <t>Mag Carbonate</t>
  </si>
  <si>
    <t>Bone Ash</t>
  </si>
  <si>
    <t>Cryolite</t>
  </si>
  <si>
    <t>Tile 6</t>
  </si>
  <si>
    <t>Helmar</t>
  </si>
  <si>
    <t>Tenn #10</t>
  </si>
  <si>
    <t>C &amp; C</t>
  </si>
  <si>
    <t>XX Sagger</t>
  </si>
  <si>
    <t>Red Art</t>
  </si>
  <si>
    <t>Gold Art</t>
  </si>
  <si>
    <t>Albany Slip</t>
  </si>
  <si>
    <t>Alfred Shale</t>
  </si>
  <si>
    <t>Borax</t>
  </si>
  <si>
    <t>Laguna Borate</t>
  </si>
  <si>
    <r>
      <t>ZrO</t>
    </r>
    <r>
      <rPr>
        <b/>
        <vertAlign val="subscript"/>
        <sz val="11.7"/>
        <color indexed="8"/>
        <rFont val="Arial"/>
        <family val="2"/>
      </rPr>
      <t>2</t>
    </r>
  </si>
  <si>
    <r>
      <t>Al</t>
    </r>
    <r>
      <rPr>
        <b/>
        <vertAlign val="subscript"/>
        <sz val="16"/>
        <color indexed="8"/>
        <rFont val="Arial"/>
        <family val="2"/>
      </rPr>
      <t>2</t>
    </r>
    <r>
      <rPr>
        <b/>
        <sz val="16"/>
        <color indexed="8"/>
        <rFont val="Arial"/>
        <family val="2"/>
      </rPr>
      <t>O</t>
    </r>
    <r>
      <rPr>
        <b/>
        <vertAlign val="subscript"/>
        <sz val="16"/>
        <color indexed="8"/>
        <rFont val="Arial"/>
        <family val="2"/>
      </rPr>
      <t>3</t>
    </r>
    <r>
      <rPr>
        <b/>
        <sz val="16"/>
        <color indexed="8"/>
        <rFont val="Arial"/>
        <family val="2"/>
      </rPr>
      <t xml:space="preserve"> </t>
    </r>
  </si>
  <si>
    <r>
      <t>Na</t>
    </r>
    <r>
      <rPr>
        <b/>
        <vertAlign val="subscript"/>
        <sz val="16"/>
        <color indexed="8"/>
        <rFont val="Arial"/>
        <family val="2"/>
      </rPr>
      <t>2</t>
    </r>
    <r>
      <rPr>
        <b/>
        <sz val="16"/>
        <color indexed="8"/>
        <rFont val="Arial"/>
        <family val="2"/>
      </rPr>
      <t xml:space="preserve">O </t>
    </r>
  </si>
  <si>
    <r>
      <t>K</t>
    </r>
    <r>
      <rPr>
        <b/>
        <vertAlign val="subscript"/>
        <sz val="16"/>
        <color indexed="8"/>
        <rFont val="Arial"/>
        <family val="2"/>
      </rPr>
      <t>2</t>
    </r>
    <r>
      <rPr>
        <b/>
        <sz val="16"/>
        <color indexed="8"/>
        <rFont val="Arial"/>
        <family val="2"/>
      </rPr>
      <t xml:space="preserve">O </t>
    </r>
  </si>
  <si>
    <t>Light Rutile</t>
  </si>
  <si>
    <t>Black Copper Oxide</t>
  </si>
  <si>
    <t>Red Iron Oxide</t>
  </si>
  <si>
    <t>Manganese Dioxide</t>
  </si>
  <si>
    <t>Illmenite</t>
  </si>
  <si>
    <t>Titanium Dioxide</t>
  </si>
  <si>
    <t>Tin Oxide</t>
  </si>
  <si>
    <t>Yellow Ochre</t>
  </si>
  <si>
    <t>Vanadum Pentoxide</t>
  </si>
  <si>
    <t>Copper Carbonate</t>
  </si>
  <si>
    <t>Cobalt Carbonate</t>
  </si>
  <si>
    <t>Cobalt Oxide</t>
  </si>
  <si>
    <t>Chrome Oxide</t>
  </si>
  <si>
    <t>Stain</t>
  </si>
  <si>
    <t>Red Copper Oxide</t>
  </si>
  <si>
    <t>Black Iron Oxide</t>
  </si>
  <si>
    <t>Silicon Carbide</t>
  </si>
  <si>
    <t>Cone</t>
  </si>
  <si>
    <t>01</t>
  </si>
  <si>
    <t>02</t>
  </si>
  <si>
    <t>03</t>
  </si>
  <si>
    <t>04</t>
  </si>
  <si>
    <t>05</t>
  </si>
  <si>
    <t>06</t>
  </si>
  <si>
    <t>07</t>
  </si>
  <si>
    <t>08</t>
  </si>
  <si>
    <t>09</t>
  </si>
  <si>
    <t>010</t>
  </si>
  <si>
    <t>CMC</t>
  </si>
  <si>
    <t>Cadycal</t>
  </si>
  <si>
    <t>Calcium Borate</t>
  </si>
  <si>
    <t>Yellow Banks 401</t>
  </si>
  <si>
    <t>Yellow Banks 101</t>
  </si>
  <si>
    <t>VeeGum</t>
  </si>
  <si>
    <t>G200 EU</t>
  </si>
  <si>
    <t>Silverline Talc</t>
  </si>
  <si>
    <t>Gleason Ball</t>
  </si>
  <si>
    <r>
      <t>SiO</t>
    </r>
    <r>
      <rPr>
        <b/>
        <vertAlign val="subscript"/>
        <sz val="16"/>
        <color indexed="8"/>
        <rFont val="Arial"/>
        <family val="2"/>
      </rPr>
      <t>2</t>
    </r>
    <r>
      <rPr>
        <b/>
        <sz val="16"/>
        <color indexed="8"/>
        <rFont val="Arial"/>
        <family val="2"/>
      </rPr>
      <t xml:space="preserve"> </t>
    </r>
  </si>
  <si>
    <t>Mahavir</t>
  </si>
  <si>
    <t>Fortispar</t>
  </si>
  <si>
    <r>
      <t>MnO</t>
    </r>
    <r>
      <rPr>
        <b/>
        <vertAlign val="subscript"/>
        <sz val="16"/>
        <rFont val="Arial"/>
        <family val="2"/>
      </rPr>
      <t>2</t>
    </r>
  </si>
  <si>
    <t>PbO</t>
  </si>
  <si>
    <r>
      <t>TiO</t>
    </r>
    <r>
      <rPr>
        <b/>
        <vertAlign val="subscript"/>
        <sz val="16"/>
        <rFont val="Arial"/>
        <family val="2"/>
      </rPr>
      <t>2</t>
    </r>
  </si>
  <si>
    <t>100 %             Batch</t>
  </si>
  <si>
    <r>
      <t>MnO</t>
    </r>
    <r>
      <rPr>
        <b/>
        <vertAlign val="subscript"/>
        <sz val="11.7"/>
        <color indexed="8"/>
        <rFont val="Arial"/>
        <family val="2"/>
      </rPr>
      <t>2</t>
    </r>
  </si>
  <si>
    <t>Alberta Slip</t>
  </si>
  <si>
    <t>Spanish RIO</t>
  </si>
  <si>
    <t>Iron Sulfate</t>
  </si>
  <si>
    <t>Rutile</t>
  </si>
  <si>
    <t>CuO</t>
  </si>
  <si>
    <t>NiO</t>
  </si>
  <si>
    <r>
      <t>Bi</t>
    </r>
    <r>
      <rPr>
        <b/>
        <vertAlign val="subscript"/>
        <sz val="16"/>
        <color indexed="8"/>
        <rFont val="Arial"/>
        <family val="2"/>
      </rPr>
      <t>2</t>
    </r>
    <r>
      <rPr>
        <b/>
        <sz val="16"/>
        <color indexed="8"/>
        <rFont val="Arial"/>
        <family val="2"/>
      </rPr>
      <t>O</t>
    </r>
    <r>
      <rPr>
        <b/>
        <vertAlign val="subscript"/>
        <sz val="16"/>
        <color indexed="8"/>
        <rFont val="Arial"/>
        <family val="2"/>
      </rPr>
      <t>3</t>
    </r>
  </si>
  <si>
    <t>CoO</t>
  </si>
  <si>
    <r>
      <t>Bi</t>
    </r>
    <r>
      <rPr>
        <b/>
        <vertAlign val="subscript"/>
        <sz val="11.7"/>
        <color indexed="8"/>
        <rFont val="Arial"/>
        <family val="2"/>
      </rPr>
      <t>2</t>
    </r>
    <r>
      <rPr>
        <b/>
        <sz val="11.7"/>
        <color indexed="8"/>
        <rFont val="Arial"/>
        <family val="2"/>
      </rPr>
      <t>O</t>
    </r>
    <r>
      <rPr>
        <b/>
        <vertAlign val="subscript"/>
        <sz val="11.7"/>
        <color indexed="8"/>
        <rFont val="Arial"/>
        <family val="2"/>
      </rPr>
      <t>3</t>
    </r>
  </si>
  <si>
    <t>Ravensgrag Slip</t>
  </si>
  <si>
    <r>
      <t>P</t>
    </r>
    <r>
      <rPr>
        <b/>
        <vertAlign val="subscript"/>
        <sz val="16"/>
        <rFont val="Arial"/>
        <family val="2"/>
      </rPr>
      <t>2</t>
    </r>
    <r>
      <rPr>
        <b/>
        <sz val="16"/>
        <rFont val="Arial"/>
        <family val="2"/>
      </rPr>
      <t>O</t>
    </r>
    <r>
      <rPr>
        <b/>
        <vertAlign val="subscript"/>
        <sz val="16"/>
        <rFont val="Arial"/>
        <family val="2"/>
      </rPr>
      <t>5</t>
    </r>
  </si>
  <si>
    <r>
      <t>SnO</t>
    </r>
    <r>
      <rPr>
        <b/>
        <vertAlign val="subscript"/>
        <sz val="16"/>
        <rFont val="Arial"/>
        <family val="2"/>
      </rPr>
      <t>2</t>
    </r>
  </si>
  <si>
    <r>
      <t>P</t>
    </r>
    <r>
      <rPr>
        <b/>
        <vertAlign val="subscript"/>
        <sz val="11.7"/>
        <color indexed="8"/>
        <rFont val="Arial"/>
        <family val="2"/>
      </rPr>
      <t>2</t>
    </r>
    <r>
      <rPr>
        <b/>
        <sz val="11.7"/>
        <color indexed="8"/>
        <rFont val="Arial"/>
        <family val="2"/>
      </rPr>
      <t>O</t>
    </r>
    <r>
      <rPr>
        <b/>
        <vertAlign val="subscript"/>
        <sz val="11.7"/>
        <color indexed="8"/>
        <rFont val="Arial"/>
        <family val="2"/>
      </rPr>
      <t>5</t>
    </r>
  </si>
  <si>
    <r>
      <t>SnO</t>
    </r>
    <r>
      <rPr>
        <b/>
        <vertAlign val="subscript"/>
        <sz val="11.7"/>
        <color indexed="8"/>
        <rFont val="Arial"/>
        <family val="2"/>
      </rPr>
      <t>2</t>
    </r>
  </si>
  <si>
    <r>
      <t>Cr</t>
    </r>
    <r>
      <rPr>
        <b/>
        <vertAlign val="subscript"/>
        <sz val="16"/>
        <color indexed="8"/>
        <rFont val="Arial"/>
        <family val="2"/>
      </rPr>
      <t>2</t>
    </r>
    <r>
      <rPr>
        <b/>
        <sz val="16"/>
        <color indexed="8"/>
        <rFont val="Arial"/>
        <family val="2"/>
      </rPr>
      <t>O</t>
    </r>
    <r>
      <rPr>
        <b/>
        <vertAlign val="subscript"/>
        <sz val="16"/>
        <color indexed="8"/>
        <rFont val="Arial"/>
        <family val="2"/>
      </rPr>
      <t>3</t>
    </r>
  </si>
  <si>
    <r>
      <t>Cr</t>
    </r>
    <r>
      <rPr>
        <b/>
        <vertAlign val="subscript"/>
        <sz val="11.5"/>
        <color indexed="8"/>
        <rFont val="Arial"/>
        <family val="2"/>
      </rPr>
      <t>2</t>
    </r>
    <r>
      <rPr>
        <b/>
        <sz val="11.5"/>
        <color indexed="8"/>
        <rFont val="Arial"/>
        <family val="2"/>
      </rPr>
      <t>O</t>
    </r>
    <r>
      <rPr>
        <b/>
        <vertAlign val="subscript"/>
        <sz val="11.5"/>
        <color indexed="8"/>
        <rFont val="Arial"/>
        <family val="2"/>
      </rPr>
      <t>3</t>
    </r>
  </si>
  <si>
    <t>Notes</t>
  </si>
  <si>
    <t>Yellow Iron Oxide</t>
  </si>
  <si>
    <t>Manganese Oxide</t>
  </si>
  <si>
    <t>Manganese Carb</t>
  </si>
  <si>
    <t>Bismuth Subnitrate</t>
  </si>
  <si>
    <t>F-644</t>
  </si>
  <si>
    <t>Alumina Hydrate</t>
  </si>
  <si>
    <r>
      <t>SiO</t>
    </r>
    <r>
      <rPr>
        <b/>
        <vertAlign val="subscript"/>
        <sz val="10"/>
        <rFont val="Arial"/>
        <family val="2"/>
      </rPr>
      <t>2</t>
    </r>
  </si>
  <si>
    <r>
      <t>Al</t>
    </r>
    <r>
      <rPr>
        <b/>
        <vertAlign val="subscript"/>
        <sz val="10"/>
        <rFont val="Arial"/>
        <family val="2"/>
      </rPr>
      <t>2</t>
    </r>
    <r>
      <rPr>
        <b/>
        <sz val="10"/>
        <rFont val="Arial"/>
        <family val="2"/>
        <charset val="238"/>
      </rPr>
      <t>O</t>
    </r>
    <r>
      <rPr>
        <b/>
        <vertAlign val="subscript"/>
        <sz val="10"/>
        <rFont val="Arial"/>
        <family val="2"/>
      </rPr>
      <t>3</t>
    </r>
  </si>
  <si>
    <t>RO</t>
  </si>
  <si>
    <t>Trisodium Phosphate</t>
  </si>
  <si>
    <t>Alkaline Earths</t>
  </si>
  <si>
    <t>Wood Ash</t>
  </si>
  <si>
    <t>FeO</t>
  </si>
  <si>
    <t>Gillespie Borate</t>
  </si>
  <si>
    <t>NZ Halloysite</t>
  </si>
  <si>
    <t>Flint</t>
  </si>
  <si>
    <t>Custer 2022</t>
  </si>
  <si>
    <t>Ultrox (Zircopax)</t>
  </si>
  <si>
    <t>Custer</t>
  </si>
  <si>
    <t>Gerstley Borate</t>
  </si>
  <si>
    <t>Nickel Carb (Green)</t>
  </si>
  <si>
    <t>Nickel Oxide (Black)</t>
  </si>
  <si>
    <t>Soda Ash</t>
  </si>
  <si>
    <t>Pearl Ash</t>
  </si>
  <si>
    <t>F-367</t>
  </si>
  <si>
    <t>F-12</t>
  </si>
  <si>
    <t>F-13</t>
  </si>
  <si>
    <t>F-18</t>
  </si>
  <si>
    <t>F-413</t>
  </si>
  <si>
    <t>F-620</t>
  </si>
  <si>
    <t>NYTalc</t>
  </si>
  <si>
    <t>Barnard</t>
  </si>
  <si>
    <t>Aluminum Oxide</t>
  </si>
  <si>
    <r>
      <t xml:space="preserve">  SiO</t>
    </r>
    <r>
      <rPr>
        <b/>
        <vertAlign val="subscript"/>
        <sz val="16"/>
        <rFont val="Arial"/>
        <family val="2"/>
      </rPr>
      <t>2</t>
    </r>
    <r>
      <rPr>
        <b/>
        <sz val="16"/>
        <rFont val="Arial"/>
        <family val="2"/>
      </rPr>
      <t>:Al</t>
    </r>
    <r>
      <rPr>
        <b/>
        <vertAlign val="subscript"/>
        <sz val="16"/>
        <rFont val="Arial"/>
        <family val="2"/>
      </rPr>
      <t>2</t>
    </r>
    <r>
      <rPr>
        <b/>
        <sz val="16"/>
        <rFont val="Arial"/>
        <family val="2"/>
      </rPr>
      <t>O</t>
    </r>
    <r>
      <rPr>
        <b/>
        <vertAlign val="subscript"/>
        <sz val="16"/>
        <rFont val="Arial"/>
        <family val="2"/>
      </rPr>
      <t>3</t>
    </r>
    <r>
      <rPr>
        <b/>
        <sz val="16"/>
        <rFont val="Arial"/>
        <family val="2"/>
      </rPr>
      <t xml:space="preserve"> Ratio</t>
    </r>
  </si>
  <si>
    <t>Glaze Recipe</t>
  </si>
  <si>
    <t>Fluorspar</t>
  </si>
  <si>
    <t xml:space="preserve">Flint </t>
  </si>
  <si>
    <t>CC-257-2</t>
  </si>
  <si>
    <t>F-49</t>
  </si>
  <si>
    <t>GF 110</t>
  </si>
  <si>
    <t>GF 111</t>
  </si>
  <si>
    <t>F-280</t>
  </si>
  <si>
    <t>FZ-16</t>
  </si>
  <si>
    <t>CC-263</t>
  </si>
  <si>
    <t>FA-233</t>
  </si>
  <si>
    <t xml:space="preserve">FB 276 B </t>
  </si>
  <si>
    <t>PC-4X63</t>
  </si>
  <si>
    <t>CC-270</t>
  </si>
  <si>
    <t>F-79</t>
  </si>
  <si>
    <t>CC 250-2</t>
  </si>
  <si>
    <t>CC-272</t>
  </si>
  <si>
    <t>G200 #2R</t>
  </si>
  <si>
    <t>Vardhman</t>
  </si>
  <si>
    <t>Silica/Quartz/Flint</t>
  </si>
  <si>
    <t>Potassium/Kalium Feldspar</t>
  </si>
  <si>
    <t>Sodium/Natrium Feldspar</t>
  </si>
  <si>
    <t>Kaolin/China Clay</t>
  </si>
  <si>
    <t>K11</t>
  </si>
  <si>
    <t xml:space="preserve">  </t>
  </si>
  <si>
    <t>Name</t>
  </si>
  <si>
    <t>CaO</t>
  </si>
  <si>
    <t>MgO</t>
  </si>
  <si>
    <r>
      <t>TiO</t>
    </r>
    <r>
      <rPr>
        <b/>
        <vertAlign val="subscript"/>
        <sz val="10"/>
        <rFont val="Arial"/>
        <family val="2"/>
      </rPr>
      <t>2</t>
    </r>
  </si>
  <si>
    <r>
      <t>B</t>
    </r>
    <r>
      <rPr>
        <b/>
        <vertAlign val="subscript"/>
        <sz val="10"/>
        <rFont val="Arial"/>
        <family val="2"/>
      </rPr>
      <t>2</t>
    </r>
    <r>
      <rPr>
        <b/>
        <sz val="10"/>
        <rFont val="Arial"/>
        <family val="2"/>
        <charset val="238"/>
      </rPr>
      <t>O</t>
    </r>
    <r>
      <rPr>
        <b/>
        <vertAlign val="subscript"/>
        <sz val="10"/>
        <rFont val="Arial"/>
        <family val="2"/>
      </rPr>
      <t>3</t>
    </r>
  </si>
  <si>
    <t>Collective Alumina (Al+Ti+Ni)</t>
  </si>
  <si>
    <t>Pure Alumina</t>
  </si>
  <si>
    <t>Pioneer Talc</t>
  </si>
  <si>
    <t>Cim Talc</t>
  </si>
  <si>
    <t>Hawthorne</t>
  </si>
  <si>
    <t>OH#1 Glaze</t>
  </si>
  <si>
    <t>EPK &lt;2024</t>
  </si>
  <si>
    <t>Neph Sy &lt;2024</t>
  </si>
  <si>
    <t>Bentonite &lt;2024</t>
  </si>
  <si>
    <t>Calcined Kaolin &lt;2024</t>
  </si>
  <si>
    <t>Minspar &lt;2024</t>
  </si>
  <si>
    <t>G200 EU &lt;2024</t>
  </si>
  <si>
    <t>Mahavir &lt;2024</t>
  </si>
  <si>
    <t>G200 #2R &lt;2024</t>
  </si>
  <si>
    <t>Vardhman &lt;2024</t>
  </si>
  <si>
    <t>Talc &lt;2024</t>
  </si>
  <si>
    <t>Grolleg &lt;2024</t>
  </si>
  <si>
    <t>OM4 &lt;2024</t>
  </si>
  <si>
    <t>Red Art &lt;2024</t>
  </si>
  <si>
    <t>010125</t>
  </si>
  <si>
    <r>
      <t>R</t>
    </r>
    <r>
      <rPr>
        <b/>
        <vertAlign val="subscript"/>
        <sz val="10"/>
        <rFont val="Arial"/>
        <family val="2"/>
      </rPr>
      <t>2</t>
    </r>
    <r>
      <rPr>
        <b/>
        <sz val="10"/>
        <rFont val="Arial"/>
        <family val="2"/>
        <charset val="238"/>
      </rPr>
      <t>O</t>
    </r>
  </si>
  <si>
    <t>Si/Al</t>
  </si>
  <si>
    <t>Si/Al+Ti+Ni</t>
  </si>
  <si>
    <t>Al+Ti+Ni</t>
  </si>
  <si>
    <r>
      <t xml:space="preserve">  SiO</t>
    </r>
    <r>
      <rPr>
        <b/>
        <vertAlign val="subscript"/>
        <sz val="16"/>
        <rFont val="Arial"/>
        <family val="2"/>
      </rPr>
      <t>2</t>
    </r>
    <r>
      <rPr>
        <b/>
        <sz val="16"/>
        <rFont val="Arial"/>
        <family val="2"/>
      </rPr>
      <t>:Al</t>
    </r>
    <r>
      <rPr>
        <b/>
        <vertAlign val="subscript"/>
        <sz val="16"/>
        <rFont val="Arial"/>
        <family val="2"/>
      </rPr>
      <t>2</t>
    </r>
    <r>
      <rPr>
        <b/>
        <sz val="16"/>
        <rFont val="Arial"/>
        <family val="2"/>
      </rPr>
      <t>O</t>
    </r>
    <r>
      <rPr>
        <b/>
        <vertAlign val="subscript"/>
        <sz val="16"/>
        <rFont val="Arial"/>
        <family val="2"/>
      </rPr>
      <t>3</t>
    </r>
    <r>
      <rPr>
        <b/>
        <sz val="16"/>
        <rFont val="Arial"/>
        <family val="2"/>
      </rPr>
      <t>+TiO</t>
    </r>
    <r>
      <rPr>
        <b/>
        <vertAlign val="subscript"/>
        <sz val="16"/>
        <rFont val="Arial"/>
        <family val="2"/>
      </rPr>
      <t>2</t>
    </r>
    <r>
      <rPr>
        <b/>
        <sz val="16"/>
        <rFont val="Arial"/>
        <family val="2"/>
      </rPr>
      <t>+NiO Ratio</t>
    </r>
  </si>
  <si>
    <r>
      <t>Al</t>
    </r>
    <r>
      <rPr>
        <b/>
        <vertAlign val="subscript"/>
        <sz val="14"/>
        <color rgb="FF000000"/>
        <rFont val="Arial"/>
        <family val="2"/>
      </rPr>
      <t>2</t>
    </r>
    <r>
      <rPr>
        <b/>
        <sz val="14"/>
        <color indexed="8"/>
        <rFont val="Arial"/>
        <family val="2"/>
      </rPr>
      <t>O</t>
    </r>
    <r>
      <rPr>
        <b/>
        <vertAlign val="subscript"/>
        <sz val="14"/>
        <color rgb="FF000000"/>
        <rFont val="Arial"/>
        <family val="2"/>
      </rPr>
      <t>3</t>
    </r>
    <r>
      <rPr>
        <b/>
        <sz val="14"/>
        <color indexed="8"/>
        <rFont val="Arial"/>
        <family val="2"/>
      </rPr>
      <t>+TiO</t>
    </r>
    <r>
      <rPr>
        <b/>
        <vertAlign val="subscript"/>
        <sz val="14"/>
        <color rgb="FF000000"/>
        <rFont val="Arial"/>
        <family val="2"/>
      </rPr>
      <t>2</t>
    </r>
    <r>
      <rPr>
        <b/>
        <sz val="14"/>
        <color indexed="8"/>
        <rFont val="Arial"/>
        <family val="2"/>
      </rPr>
      <t>+NiO</t>
    </r>
  </si>
  <si>
    <t xml:space="preserve">ceramicmaterialsworkshop.com                                                                 </t>
  </si>
  <si>
    <t>Water Content</t>
  </si>
  <si>
    <t>Temp</t>
  </si>
  <si>
    <t>Date</t>
  </si>
  <si>
    <t xml:space="preserve">  b</t>
  </si>
  <si>
    <t>Gillipsie Borate</t>
  </si>
  <si>
    <t>Fabi Talc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</si>
</sst>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40" x14ac:knownFonts="1">
    <font>
      <sz val="10"/>
      <name val="Arial"/>
    </font>
    <font>
      <sz val="11"/>
      <color theme="1"/>
      <name val="Calibri"/>
      <family val="2"/>
      <scheme val="minor"/>
    </font>
    <font>
      <b/>
      <sz val="36"/>
      <name val="Arial"/>
      <family val="2"/>
    </font>
    <font>
      <b/>
      <sz val="10"/>
      <name val="Arial"/>
      <family val="2"/>
    </font>
    <font>
      <b/>
      <sz val="14"/>
      <name val="Arial"/>
      <family val="2"/>
    </font>
    <font>
      <b/>
      <sz val="11.7"/>
      <color indexed="8"/>
      <name val="Arial"/>
      <family val="2"/>
    </font>
    <font>
      <b/>
      <sz val="7.9"/>
      <color indexed="8"/>
      <name val="Arial"/>
      <family val="2"/>
    </font>
    <font>
      <b/>
      <vertAlign val="subscript"/>
      <sz val="11.7"/>
      <color indexed="8"/>
      <name val="Arial"/>
      <family val="2"/>
    </font>
    <font>
      <b/>
      <sz val="11.7"/>
      <name val="Arial"/>
      <family val="2"/>
    </font>
    <font>
      <sz val="10"/>
      <name val="Arial"/>
      <family val="2"/>
    </font>
    <font>
      <b/>
      <sz val="16"/>
      <name val="Arial"/>
      <family val="2"/>
    </font>
    <font>
      <sz val="16"/>
      <name val="Arial"/>
      <family val="2"/>
    </font>
    <font>
      <b/>
      <sz val="12"/>
      <name val="Arial"/>
      <family val="2"/>
    </font>
    <font>
      <b/>
      <sz val="20"/>
      <name val="Arial"/>
      <family val="2"/>
    </font>
    <font>
      <b/>
      <vertAlign val="subscript"/>
      <sz val="16"/>
      <name val="Arial"/>
      <family val="2"/>
    </font>
    <font>
      <b/>
      <sz val="16"/>
      <color indexed="8"/>
      <name val="Arial"/>
      <family val="2"/>
    </font>
    <font>
      <b/>
      <vertAlign val="subscript"/>
      <sz val="16"/>
      <color indexed="8"/>
      <name val="Arial"/>
      <family val="2"/>
    </font>
    <font>
      <b/>
      <sz val="26"/>
      <name val="Arial"/>
      <family val="2"/>
    </font>
    <font>
      <b/>
      <sz val="72"/>
      <name val="Arial"/>
      <family val="2"/>
    </font>
    <font>
      <b/>
      <sz val="28"/>
      <name val="Arial"/>
      <family val="2"/>
    </font>
    <font>
      <b/>
      <sz val="22"/>
      <name val="Arial"/>
      <family val="2"/>
    </font>
    <font>
      <b/>
      <sz val="14"/>
      <color indexed="8"/>
      <name val="Arial"/>
      <family val="2"/>
    </font>
    <font>
      <b/>
      <sz val="11.5"/>
      <color indexed="8"/>
      <name val="Arial"/>
      <family val="2"/>
    </font>
    <font>
      <b/>
      <vertAlign val="subscript"/>
      <sz val="11.5"/>
      <color indexed="8"/>
      <name val="Arial"/>
      <family val="2"/>
    </font>
    <font>
      <sz val="10"/>
      <name val="Arial"/>
      <family val="2"/>
      <charset val="238"/>
    </font>
    <font>
      <b/>
      <sz val="10"/>
      <name val="Arial"/>
      <family val="2"/>
      <charset val="238"/>
    </font>
    <font>
      <b/>
      <vertAlign val="subscript"/>
      <sz val="10"/>
      <name val="Arial"/>
      <family val="2"/>
    </font>
    <font>
      <b/>
      <sz val="11.5"/>
      <name val="Arial"/>
      <family val="2"/>
    </font>
    <font>
      <sz val="72"/>
      <name val="Arial"/>
      <family val="2"/>
    </font>
    <font>
      <b/>
      <sz val="18"/>
      <name val="Arial"/>
      <family val="2"/>
    </font>
    <font>
      <sz val="12"/>
      <name val="Arial"/>
      <family val="2"/>
    </font>
    <font>
      <sz val="10"/>
      <color theme="1"/>
      <name val="Arial"/>
      <family val="2"/>
    </font>
    <font>
      <sz val="10"/>
      <color rgb="FF000000"/>
      <name val="Arial"/>
      <family val="2"/>
    </font>
    <font>
      <b/>
      <sz val="10"/>
      <color theme="1"/>
      <name val="Arial"/>
      <family val="2"/>
    </font>
    <font>
      <b/>
      <sz val="10"/>
      <color rgb="FF000000"/>
      <name val="Arial"/>
      <family val="2"/>
    </font>
    <font>
      <u/>
      <sz val="10"/>
      <color theme="10"/>
      <name val="Arial"/>
      <family val="2"/>
    </font>
    <font>
      <b/>
      <vertAlign val="subscript"/>
      <sz val="14"/>
      <color rgb="FF000000"/>
      <name val="Arial"/>
      <family val="2"/>
    </font>
    <font>
      <sz val="11"/>
      <color rgb="FF000000"/>
      <name val="Calibri"/>
      <family val="2"/>
      <scheme val="minor"/>
    </font>
    <font>
      <b/>
      <sz val="48"/>
      <name val="Arial"/>
      <family val="2"/>
    </font>
    <font>
      <sz val="48"/>
      <name val="Arial"/>
      <family val="2"/>
    </font>
  </fonts>
  <fills count="15">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00"/>
        <bgColor indexed="64"/>
      </patternFill>
    </fill>
    <fill>
      <patternFill patternType="solid">
        <fgColor rgb="FFCC99FF"/>
        <bgColor indexed="64"/>
      </patternFill>
    </fill>
    <fill>
      <patternFill patternType="solid">
        <fgColor rgb="FFFFCCFF"/>
        <bgColor indexed="64"/>
      </patternFill>
    </fill>
    <fill>
      <patternFill patternType="solid">
        <fgColor rgb="FF00B0F0"/>
        <bgColor indexed="64"/>
      </patternFill>
    </fill>
    <fill>
      <patternFill patternType="solid">
        <fgColor rgb="FFC4D303"/>
        <bgColor indexed="64"/>
      </patternFill>
    </fill>
    <fill>
      <patternFill patternType="solid">
        <fgColor rgb="FFA8E917"/>
        <bgColor indexed="64"/>
      </patternFill>
    </fill>
    <fill>
      <patternFill patternType="solid">
        <fgColor rgb="FFFFFFFF"/>
        <bgColor rgb="FF000000"/>
      </patternFill>
    </fill>
    <fill>
      <patternFill patternType="solid">
        <fgColor theme="0"/>
        <bgColor indexed="64"/>
      </patternFill>
    </fill>
  </fills>
  <borders count="4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medium">
        <color auto="1"/>
      </top>
      <bottom style="medium">
        <color auto="1"/>
      </bottom>
      <diagonal/>
    </border>
    <border>
      <left style="medium">
        <color auto="1"/>
      </left>
      <right/>
      <top/>
      <bottom/>
      <diagonal/>
    </border>
    <border>
      <left style="thin">
        <color auto="1"/>
      </left>
      <right style="thin">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bottom style="medium">
        <color auto="1"/>
      </bottom>
      <diagonal/>
    </border>
    <border>
      <left/>
      <right style="medium">
        <color auto="1"/>
      </right>
      <top style="medium">
        <color auto="1"/>
      </top>
      <bottom/>
      <diagonal/>
    </border>
    <border>
      <left/>
      <right/>
      <top style="medium">
        <color auto="1"/>
      </top>
      <bottom style="medium">
        <color auto="1"/>
      </bottom>
      <diagonal/>
    </border>
    <border>
      <left/>
      <right/>
      <top style="medium">
        <color auto="1"/>
      </top>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indexed="64"/>
      </bottom>
      <diagonal/>
    </border>
    <border>
      <left style="thin">
        <color auto="1"/>
      </left>
      <right/>
      <top style="medium">
        <color indexed="64"/>
      </top>
      <bottom style="medium">
        <color indexed="64"/>
      </bottom>
      <diagonal/>
    </border>
    <border>
      <left style="medium">
        <color auto="1"/>
      </left>
      <right/>
      <top style="medium">
        <color auto="1"/>
      </top>
      <bottom style="thin">
        <color auto="1"/>
      </bottom>
      <diagonal/>
    </border>
    <border>
      <left/>
      <right/>
      <top style="thin">
        <color indexed="64"/>
      </top>
      <bottom/>
      <diagonal/>
    </border>
    <border>
      <left/>
      <right/>
      <top/>
      <bottom style="thin">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s>
  <cellStyleXfs count="4">
    <xf numFmtId="0" fontId="0" fillId="0" borderId="0"/>
    <xf numFmtId="0" fontId="1" fillId="0" borderId="0"/>
    <xf numFmtId="0" fontId="9" fillId="0" borderId="0"/>
    <xf numFmtId="0" fontId="35" fillId="0" borderId="0" applyNumberFormat="0" applyFill="0" applyBorder="0" applyAlignment="0" applyProtection="0"/>
  </cellStyleXfs>
  <cellXfs count="370">
    <xf numFmtId="0" fontId="0" fillId="0" borderId="0" xfId="0"/>
    <xf numFmtId="0" fontId="0" fillId="0" borderId="0" xfId="0" applyAlignment="1">
      <alignment horizontal="right"/>
    </xf>
    <xf numFmtId="0" fontId="0" fillId="0" borderId="0" xfId="0" applyAlignment="1">
      <alignment horizontal="center"/>
    </xf>
    <xf numFmtId="0" fontId="0" fillId="0" borderId="26" xfId="0" applyBorder="1"/>
    <xf numFmtId="0" fontId="0" fillId="0" borderId="30" xfId="0" applyBorder="1" applyAlignment="1">
      <alignment horizontal="right"/>
    </xf>
    <xf numFmtId="0" fontId="0" fillId="0" borderId="30" xfId="0" applyBorder="1" applyAlignment="1">
      <alignment horizontal="center"/>
    </xf>
    <xf numFmtId="0" fontId="0" fillId="0" borderId="30" xfId="0" applyBorder="1"/>
    <xf numFmtId="0" fontId="0" fillId="0" borderId="28" xfId="0" applyBorder="1"/>
    <xf numFmtId="0" fontId="0" fillId="0" borderId="11" xfId="0" applyBorder="1"/>
    <xf numFmtId="0" fontId="3" fillId="0" borderId="0" xfId="0" applyFont="1"/>
    <xf numFmtId="0" fontId="0" fillId="0" borderId="20" xfId="0" applyBorder="1"/>
    <xf numFmtId="0" fontId="0" fillId="0" borderId="7" xfId="0" applyBorder="1"/>
    <xf numFmtId="0" fontId="0" fillId="0" borderId="31" xfId="0" applyBorder="1"/>
    <xf numFmtId="0" fontId="0" fillId="0" borderId="27" xfId="0" applyBorder="1"/>
    <xf numFmtId="49" fontId="18" fillId="0" borderId="0" xfId="0" applyNumberFormat="1" applyFont="1" applyAlignment="1">
      <alignment horizontal="right"/>
    </xf>
    <xf numFmtId="2" fontId="3" fillId="0" borderId="0" xfId="0" applyNumberFormat="1" applyFont="1" applyAlignment="1">
      <alignment horizontal="center"/>
    </xf>
    <xf numFmtId="0" fontId="3" fillId="0" borderId="17" xfId="0" applyFont="1" applyBorder="1" applyAlignment="1">
      <alignment horizontal="right"/>
    </xf>
    <xf numFmtId="0" fontId="3" fillId="0" borderId="0" xfId="0" applyFont="1" applyAlignment="1">
      <alignment horizontal="center"/>
    </xf>
    <xf numFmtId="0" fontId="5" fillId="0" borderId="2" xfId="0" applyFont="1" applyBorder="1" applyAlignment="1">
      <alignment horizontal="center"/>
    </xf>
    <xf numFmtId="0" fontId="5" fillId="0" borderId="23" xfId="0" applyFont="1" applyBorder="1" applyAlignment="1">
      <alignment horizontal="center"/>
    </xf>
    <xf numFmtId="0" fontId="8" fillId="0" borderId="15" xfId="0" applyFont="1" applyBorder="1" applyAlignment="1">
      <alignment horizontal="center"/>
    </xf>
    <xf numFmtId="2" fontId="8" fillId="0" borderId="15" xfId="0" applyNumberFormat="1" applyFont="1" applyBorder="1" applyAlignment="1">
      <alignment horizontal="center"/>
    </xf>
    <xf numFmtId="2" fontId="8" fillId="0" borderId="24" xfId="0" applyNumberFormat="1" applyFont="1" applyBorder="1" applyAlignment="1">
      <alignment horizontal="center"/>
    </xf>
    <xf numFmtId="2" fontId="0" fillId="0" borderId="1" xfId="0" applyNumberFormat="1" applyBorder="1" applyAlignment="1">
      <alignment horizontal="center"/>
    </xf>
    <xf numFmtId="2" fontId="0" fillId="0" borderId="18" xfId="0" applyNumberFormat="1" applyBorder="1" applyAlignment="1">
      <alignment horizontal="center"/>
    </xf>
    <xf numFmtId="2" fontId="0" fillId="0" borderId="18" xfId="0" applyNumberFormat="1" applyBorder="1" applyAlignment="1">
      <alignment horizontal="center" vertical="center"/>
    </xf>
    <xf numFmtId="2" fontId="11" fillId="0" borderId="18" xfId="0" applyNumberFormat="1" applyFont="1" applyBorder="1" applyAlignment="1">
      <alignment horizontal="center"/>
    </xf>
    <xf numFmtId="0" fontId="0" fillId="2" borderId="0" xfId="0" applyFill="1" applyProtection="1">
      <protection locked="0"/>
    </xf>
    <xf numFmtId="0" fontId="10" fillId="2" borderId="0" xfId="0" applyFont="1" applyFill="1" applyProtection="1">
      <protection locked="0"/>
    </xf>
    <xf numFmtId="0" fontId="0" fillId="0" borderId="0" xfId="0" applyProtection="1">
      <protection locked="0"/>
    </xf>
    <xf numFmtId="0" fontId="2" fillId="2" borderId="0" xfId="0" applyFont="1" applyFill="1" applyAlignment="1" applyProtection="1">
      <alignment vertical="center"/>
      <protection locked="0"/>
    </xf>
    <xf numFmtId="0" fontId="5" fillId="0" borderId="0" xfId="0" applyFont="1" applyAlignment="1">
      <alignment horizontal="center"/>
    </xf>
    <xf numFmtId="0" fontId="4" fillId="2" borderId="0" xfId="0" applyFont="1" applyFill="1" applyAlignment="1" applyProtection="1">
      <alignment horizontal="left" vertical="center"/>
      <protection locked="0"/>
    </xf>
    <xf numFmtId="0" fontId="4" fillId="2" borderId="0" xfId="0" applyFont="1" applyFill="1" applyProtection="1">
      <protection locked="0"/>
    </xf>
    <xf numFmtId="2" fontId="3" fillId="0" borderId="0" xfId="0" applyNumberFormat="1" applyFont="1" applyAlignment="1">
      <alignment horizontal="left"/>
    </xf>
    <xf numFmtId="1" fontId="3" fillId="0" borderId="0" xfId="0" applyNumberFormat="1" applyFont="1" applyAlignment="1">
      <alignment horizontal="left"/>
    </xf>
    <xf numFmtId="0" fontId="5" fillId="0" borderId="1" xfId="0" applyFont="1" applyBorder="1" applyAlignment="1">
      <alignment horizontal="center"/>
    </xf>
    <xf numFmtId="0" fontId="5" fillId="0" borderId="3" xfId="0" applyFont="1" applyBorder="1" applyAlignment="1">
      <alignment horizontal="center"/>
    </xf>
    <xf numFmtId="0" fontId="3" fillId="0" borderId="0" xfId="0" applyFont="1" applyAlignment="1">
      <alignment horizontal="left"/>
    </xf>
    <xf numFmtId="0" fontId="0" fillId="0" borderId="0" xfId="0" applyAlignment="1" applyProtection="1">
      <alignment horizontal="center" vertical="center"/>
      <protection locked="0"/>
    </xf>
    <xf numFmtId="0" fontId="0" fillId="0" borderId="0" xfId="0" applyAlignment="1">
      <alignment vertical="center"/>
    </xf>
    <xf numFmtId="2" fontId="8" fillId="0" borderId="14" xfId="0" applyNumberFormat="1" applyFont="1" applyBorder="1" applyAlignment="1">
      <alignment horizontal="center"/>
    </xf>
    <xf numFmtId="2" fontId="8" fillId="0" borderId="16" xfId="0" applyNumberFormat="1" applyFont="1" applyBorder="1" applyAlignment="1">
      <alignment horizontal="center"/>
    </xf>
    <xf numFmtId="0" fontId="0" fillId="0" borderId="0" xfId="0" applyAlignment="1" applyProtection="1">
      <alignment vertical="center"/>
      <protection locked="0"/>
    </xf>
    <xf numFmtId="0" fontId="5" fillId="0" borderId="0" xfId="0" applyFont="1" applyAlignment="1">
      <alignment horizontal="left"/>
    </xf>
    <xf numFmtId="0" fontId="0" fillId="2" borderId="0" xfId="0" applyFill="1" applyAlignment="1" applyProtection="1">
      <alignment horizontal="center"/>
      <protection locked="0"/>
    </xf>
    <xf numFmtId="2" fontId="3" fillId="0" borderId="10" xfId="0" applyNumberFormat="1" applyFont="1" applyBorder="1" applyAlignment="1">
      <alignment horizontal="center"/>
    </xf>
    <xf numFmtId="2" fontId="3" fillId="2" borderId="0" xfId="0" applyNumberFormat="1" applyFont="1" applyFill="1" applyAlignment="1" applyProtection="1">
      <alignment horizontal="center" wrapText="1"/>
      <protection locked="0"/>
    </xf>
    <xf numFmtId="2" fontId="0" fillId="2" borderId="0" xfId="0" applyNumberFormat="1" applyFill="1" applyAlignment="1" applyProtection="1">
      <alignment horizontal="center"/>
      <protection locked="0"/>
    </xf>
    <xf numFmtId="164" fontId="0" fillId="0" borderId="0" xfId="0" applyNumberFormat="1" applyAlignment="1">
      <alignment horizontal="center"/>
    </xf>
    <xf numFmtId="2" fontId="0" fillId="0" borderId="0" xfId="0" applyNumberFormat="1" applyAlignment="1">
      <alignment horizontal="center"/>
    </xf>
    <xf numFmtId="164" fontId="9" fillId="0" borderId="0" xfId="0" applyNumberFormat="1" applyFont="1" applyAlignment="1">
      <alignment horizontal="center"/>
    </xf>
    <xf numFmtId="0" fontId="10" fillId="0" borderId="0" xfId="0" applyFont="1" applyProtection="1">
      <protection locked="0"/>
    </xf>
    <xf numFmtId="2" fontId="9" fillId="0" borderId="18" xfId="0" applyNumberFormat="1" applyFont="1" applyBorder="1" applyAlignment="1">
      <alignment horizontal="center" vertical="center"/>
    </xf>
    <xf numFmtId="2" fontId="0" fillId="0" borderId="0" xfId="0" applyNumberFormat="1"/>
    <xf numFmtId="0" fontId="17" fillId="0" borderId="0" xfId="0" applyFont="1" applyAlignment="1">
      <alignment horizontal="right" vertical="center"/>
    </xf>
    <xf numFmtId="2" fontId="10" fillId="6" borderId="21" xfId="0" applyNumberFormat="1" applyFont="1" applyFill="1" applyBorder="1" applyAlignment="1">
      <alignment horizontal="center"/>
    </xf>
    <xf numFmtId="0" fontId="15" fillId="6" borderId="26" xfId="0" applyFont="1" applyFill="1" applyBorder="1" applyAlignment="1">
      <alignment horizontal="center" vertical="center"/>
    </xf>
    <xf numFmtId="0" fontId="15" fillId="7" borderId="21" xfId="0" applyFont="1" applyFill="1" applyBorder="1" applyAlignment="1">
      <alignment horizontal="center" vertical="center"/>
    </xf>
    <xf numFmtId="0" fontId="5" fillId="0" borderId="2" xfId="1" applyFont="1" applyBorder="1" applyAlignment="1">
      <alignment horizontal="center"/>
    </xf>
    <xf numFmtId="2" fontId="8" fillId="0" borderId="12" xfId="1" applyNumberFormat="1" applyFont="1" applyBorder="1" applyAlignment="1">
      <alignment horizontal="center"/>
    </xf>
    <xf numFmtId="0" fontId="5" fillId="0" borderId="3" xfId="1" applyFont="1" applyBorder="1" applyAlignment="1">
      <alignment horizontal="center"/>
    </xf>
    <xf numFmtId="0" fontId="10" fillId="5" borderId="9" xfId="0" applyFont="1" applyFill="1" applyBorder="1" applyAlignment="1">
      <alignment horizontal="center" vertical="center"/>
    </xf>
    <xf numFmtId="0" fontId="22" fillId="0" borderId="28" xfId="0" applyFont="1" applyBorder="1" applyAlignment="1">
      <alignment horizontal="center" vertical="center"/>
    </xf>
    <xf numFmtId="0" fontId="15" fillId="9" borderId="26" xfId="0" applyFont="1" applyFill="1" applyBorder="1" applyAlignment="1">
      <alignment horizontal="center" vertical="center"/>
    </xf>
    <xf numFmtId="0" fontId="15" fillId="9" borderId="21" xfId="0" applyFont="1" applyFill="1" applyBorder="1" applyAlignment="1">
      <alignment horizontal="center" vertical="center"/>
    </xf>
    <xf numFmtId="0" fontId="15" fillId="9" borderId="28" xfId="0" applyFont="1" applyFill="1" applyBorder="1" applyAlignment="1">
      <alignment horizontal="center" vertical="center"/>
    </xf>
    <xf numFmtId="2" fontId="10" fillId="10" borderId="21" xfId="0" applyNumberFormat="1" applyFont="1" applyFill="1" applyBorder="1" applyAlignment="1">
      <alignment horizontal="center"/>
    </xf>
    <xf numFmtId="0" fontId="10" fillId="10" borderId="21" xfId="0" applyFont="1" applyFill="1" applyBorder="1" applyAlignment="1">
      <alignment horizontal="center" vertical="center"/>
    </xf>
    <xf numFmtId="0" fontId="15" fillId="10" borderId="26" xfId="0" applyFont="1" applyFill="1" applyBorder="1" applyAlignment="1">
      <alignment horizontal="center" vertical="center"/>
    </xf>
    <xf numFmtId="0" fontId="10" fillId="10" borderId="26" xfId="0" applyFont="1" applyFill="1" applyBorder="1" applyAlignment="1">
      <alignment horizontal="center" vertical="center"/>
    </xf>
    <xf numFmtId="0" fontId="10" fillId="4" borderId="17" xfId="0" applyFont="1" applyFill="1" applyBorder="1" applyAlignment="1" applyProtection="1">
      <alignment horizontal="center"/>
      <protection locked="0"/>
    </xf>
    <xf numFmtId="2" fontId="10" fillId="4" borderId="19" xfId="0" applyNumberFormat="1" applyFont="1" applyFill="1" applyBorder="1" applyAlignment="1" applyProtection="1">
      <alignment horizontal="center"/>
      <protection locked="0"/>
    </xf>
    <xf numFmtId="0" fontId="10" fillId="0" borderId="1" xfId="0" applyFont="1" applyBorder="1" applyAlignment="1">
      <alignment horizontal="center"/>
    </xf>
    <xf numFmtId="2" fontId="10" fillId="0" borderId="3" xfId="0" applyNumberFormat="1" applyFont="1" applyBorder="1" applyAlignment="1">
      <alignment horizontal="center"/>
    </xf>
    <xf numFmtId="0" fontId="10" fillId="0" borderId="17" xfId="0" applyFont="1" applyBorder="1" applyAlignment="1">
      <alignment horizontal="center"/>
    </xf>
    <xf numFmtId="2" fontId="10" fillId="0" borderId="19" xfId="0" applyNumberFormat="1" applyFont="1" applyBorder="1" applyAlignment="1">
      <alignment horizontal="center"/>
    </xf>
    <xf numFmtId="0" fontId="15" fillId="8" borderId="21" xfId="0" applyFont="1" applyFill="1" applyBorder="1" applyAlignment="1">
      <alignment horizontal="center" vertical="center"/>
    </xf>
    <xf numFmtId="164" fontId="9" fillId="0" borderId="13" xfId="0" applyNumberFormat="1" applyFont="1" applyBorder="1" applyAlignment="1">
      <alignment horizontal="center"/>
    </xf>
    <xf numFmtId="0" fontId="3" fillId="0" borderId="0" xfId="0" applyFont="1" applyAlignment="1">
      <alignment vertical="center" wrapText="1" shrinkToFit="1"/>
    </xf>
    <xf numFmtId="0" fontId="3" fillId="0" borderId="18" xfId="0" applyFont="1" applyBorder="1" applyAlignment="1">
      <alignment vertical="center" wrapText="1" shrinkToFit="1"/>
    </xf>
    <xf numFmtId="49" fontId="3" fillId="0" borderId="18" xfId="0" applyNumberFormat="1" applyFont="1" applyBorder="1" applyAlignment="1">
      <alignment horizontal="left" vertical="center"/>
    </xf>
    <xf numFmtId="2" fontId="9" fillId="0" borderId="18" xfId="0" applyNumberFormat="1" applyFont="1" applyBorder="1" applyAlignment="1">
      <alignment horizontal="center" wrapText="1"/>
    </xf>
    <xf numFmtId="0" fontId="25" fillId="0" borderId="10" xfId="0" applyFont="1" applyBorder="1" applyAlignment="1">
      <alignment horizontal="center"/>
    </xf>
    <xf numFmtId="0" fontId="25" fillId="0" borderId="22" xfId="0" applyFont="1" applyBorder="1" applyAlignment="1">
      <alignment horizontal="center"/>
    </xf>
    <xf numFmtId="0" fontId="21" fillId="6" borderId="28" xfId="0" applyFont="1" applyFill="1" applyBorder="1" applyAlignment="1">
      <alignment horizontal="center" vertical="center"/>
    </xf>
    <xf numFmtId="0" fontId="15" fillId="11" borderId="21" xfId="0" applyFont="1" applyFill="1" applyBorder="1" applyAlignment="1">
      <alignment horizontal="center" vertical="center"/>
    </xf>
    <xf numFmtId="0" fontId="15" fillId="10" borderId="21" xfId="0" applyFont="1" applyFill="1" applyBorder="1" applyAlignment="1">
      <alignment horizontal="center" vertical="center"/>
    </xf>
    <xf numFmtId="2" fontId="10" fillId="0" borderId="0" xfId="0" applyNumberFormat="1" applyFont="1" applyAlignment="1">
      <alignment horizontal="center"/>
    </xf>
    <xf numFmtId="49" fontId="3" fillId="0" borderId="26" xfId="0" applyNumberFormat="1" applyFont="1" applyBorder="1" applyAlignment="1">
      <alignment horizontal="right"/>
    </xf>
    <xf numFmtId="0" fontId="3" fillId="0" borderId="28" xfId="0" applyFont="1" applyBorder="1" applyAlignment="1">
      <alignment horizontal="left"/>
    </xf>
    <xf numFmtId="0" fontId="3" fillId="0" borderId="1" xfId="0" applyFont="1" applyBorder="1" applyAlignment="1">
      <alignment horizontal="right"/>
    </xf>
    <xf numFmtId="0" fontId="4" fillId="5" borderId="21" xfId="0" applyFont="1" applyFill="1" applyBorder="1" applyAlignment="1">
      <alignment horizontal="center" vertical="center"/>
    </xf>
    <xf numFmtId="0" fontId="4" fillId="5" borderId="8" xfId="0" applyFont="1" applyFill="1" applyBorder="1" applyAlignment="1">
      <alignment horizontal="center" vertical="center"/>
    </xf>
    <xf numFmtId="0" fontId="13" fillId="5" borderId="21" xfId="0" applyFont="1" applyFill="1" applyBorder="1" applyAlignment="1">
      <alignment horizontal="center" vertical="center"/>
    </xf>
    <xf numFmtId="0" fontId="10" fillId="5" borderId="21" xfId="0" applyFont="1" applyFill="1" applyBorder="1" applyAlignment="1">
      <alignment horizontal="center" vertical="center"/>
    </xf>
    <xf numFmtId="0" fontId="10" fillId="5" borderId="8" xfId="0" applyFont="1" applyFill="1" applyBorder="1" applyAlignment="1">
      <alignment horizontal="center" vertical="center"/>
    </xf>
    <xf numFmtId="0" fontId="10" fillId="3" borderId="8" xfId="0" applyFont="1" applyFill="1" applyBorder="1" applyAlignment="1" applyProtection="1">
      <alignment horizontal="center"/>
      <protection locked="0"/>
    </xf>
    <xf numFmtId="2" fontId="10" fillId="12" borderId="27" xfId="0" applyNumberFormat="1" applyFont="1" applyFill="1" applyBorder="1" applyAlignment="1">
      <alignment horizontal="left"/>
    </xf>
    <xf numFmtId="0" fontId="3" fillId="0" borderId="33" xfId="0" applyFont="1" applyBorder="1" applyAlignment="1">
      <alignment horizontal="center" vertical="center"/>
    </xf>
    <xf numFmtId="0" fontId="3" fillId="0" borderId="18" xfId="0" applyFont="1" applyBorder="1"/>
    <xf numFmtId="1" fontId="3" fillId="0" borderId="18" xfId="0" applyNumberFormat="1" applyFont="1" applyBorder="1" applyAlignment="1">
      <alignment horizontal="center"/>
    </xf>
    <xf numFmtId="0" fontId="3" fillId="0" borderId="33" xfId="0" applyFont="1" applyBorder="1" applyAlignment="1">
      <alignment horizontal="center"/>
    </xf>
    <xf numFmtId="49" fontId="3" fillId="0" borderId="33" xfId="0" applyNumberFormat="1" applyFont="1" applyBorder="1" applyAlignment="1">
      <alignment horizontal="center" vertical="center"/>
    </xf>
    <xf numFmtId="0" fontId="24" fillId="0" borderId="0" xfId="0" applyFont="1" applyAlignment="1">
      <alignment horizontal="center"/>
    </xf>
    <xf numFmtId="0" fontId="3" fillId="0" borderId="22" xfId="0" applyFont="1" applyBorder="1" applyAlignment="1">
      <alignment horizontal="center"/>
    </xf>
    <xf numFmtId="0" fontId="25" fillId="0" borderId="32" xfId="0" applyFont="1" applyBorder="1" applyAlignment="1">
      <alignment horizontal="center"/>
    </xf>
    <xf numFmtId="1" fontId="3" fillId="0" borderId="13" xfId="0" applyNumberFormat="1" applyFont="1" applyBorder="1" applyAlignment="1">
      <alignment horizontal="center"/>
    </xf>
    <xf numFmtId="2" fontId="0" fillId="0" borderId="17" xfId="0" applyNumberFormat="1" applyBorder="1" applyAlignment="1">
      <alignment horizontal="center"/>
    </xf>
    <xf numFmtId="2" fontId="0" fillId="0" borderId="19" xfId="0" applyNumberFormat="1" applyBorder="1" applyAlignment="1">
      <alignment horizontal="center"/>
    </xf>
    <xf numFmtId="164" fontId="0" fillId="0" borderId="5" xfId="0" applyNumberFormat="1" applyBorder="1" applyAlignment="1">
      <alignment horizontal="center"/>
    </xf>
    <xf numFmtId="164" fontId="0" fillId="0" borderId="12" xfId="0" applyNumberFormat="1" applyBorder="1" applyAlignment="1">
      <alignment horizontal="center"/>
    </xf>
    <xf numFmtId="164" fontId="0" fillId="0" borderId="6" xfId="0" applyNumberFormat="1" applyBorder="1" applyAlignment="1">
      <alignment horizontal="center"/>
    </xf>
    <xf numFmtId="164" fontId="0" fillId="0" borderId="4" xfId="0" applyNumberFormat="1" applyBorder="1" applyAlignment="1">
      <alignment horizontal="center"/>
    </xf>
    <xf numFmtId="164" fontId="0" fillId="0" borderId="34" xfId="0" applyNumberFormat="1" applyBorder="1" applyAlignment="1">
      <alignment horizontal="center"/>
    </xf>
    <xf numFmtId="164" fontId="0" fillId="0" borderId="35" xfId="0" applyNumberFormat="1" applyBorder="1" applyAlignment="1">
      <alignment horizontal="center"/>
    </xf>
    <xf numFmtId="2" fontId="8" fillId="0" borderId="10" xfId="0" applyNumberFormat="1" applyFont="1" applyBorder="1" applyAlignment="1">
      <alignment horizontal="center"/>
    </xf>
    <xf numFmtId="0" fontId="8" fillId="0" borderId="36" xfId="0" applyFont="1" applyBorder="1" applyAlignment="1">
      <alignment horizontal="center"/>
    </xf>
    <xf numFmtId="2" fontId="8" fillId="0" borderId="36" xfId="0" applyNumberFormat="1" applyFont="1" applyBorder="1" applyAlignment="1">
      <alignment horizontal="center"/>
    </xf>
    <xf numFmtId="2" fontId="8" fillId="0" borderId="36" xfId="1" applyNumberFormat="1" applyFont="1" applyBorder="1" applyAlignment="1">
      <alignment horizontal="center"/>
    </xf>
    <xf numFmtId="2" fontId="8" fillId="0" borderId="22" xfId="0" applyNumberFormat="1" applyFont="1" applyBorder="1" applyAlignment="1">
      <alignment horizontal="center"/>
    </xf>
    <xf numFmtId="0" fontId="10" fillId="9" borderId="0" xfId="0" applyFont="1" applyFill="1" applyAlignment="1" applyProtection="1">
      <alignment horizontal="center"/>
      <protection locked="0"/>
    </xf>
    <xf numFmtId="2" fontId="27" fillId="0" borderId="21" xfId="0" applyNumberFormat="1" applyFont="1" applyBorder="1" applyAlignment="1">
      <alignment horizontal="center"/>
    </xf>
    <xf numFmtId="0" fontId="5" fillId="0" borderId="10" xfId="0" applyFont="1" applyBorder="1" applyAlignment="1">
      <alignment horizontal="center"/>
    </xf>
    <xf numFmtId="0" fontId="5" fillId="0" borderId="36" xfId="0" applyFont="1" applyBorder="1" applyAlignment="1">
      <alignment horizontal="center"/>
    </xf>
    <xf numFmtId="0" fontId="5" fillId="0" borderId="22" xfId="1" applyFont="1" applyBorder="1" applyAlignment="1">
      <alignment horizontal="center"/>
    </xf>
    <xf numFmtId="0" fontId="5" fillId="0" borderId="37" xfId="0" applyFont="1" applyBorder="1" applyAlignment="1">
      <alignment horizontal="center"/>
    </xf>
    <xf numFmtId="0" fontId="22" fillId="0" borderId="13" xfId="0" applyFont="1" applyBorder="1" applyAlignment="1">
      <alignment horizontal="center" vertical="center"/>
    </xf>
    <xf numFmtId="0" fontId="5" fillId="0" borderId="22" xfId="0" applyFont="1" applyBorder="1" applyAlignment="1">
      <alignment horizontal="center"/>
    </xf>
    <xf numFmtId="0" fontId="5" fillId="0" borderId="36" xfId="1" applyFont="1" applyBorder="1" applyAlignment="1">
      <alignment horizontal="center"/>
    </xf>
    <xf numFmtId="0" fontId="25" fillId="0" borderId="25" xfId="0" applyFont="1" applyBorder="1" applyAlignment="1">
      <alignment horizontal="center"/>
    </xf>
    <xf numFmtId="0" fontId="9" fillId="0" borderId="0" xfId="0" applyFont="1" applyAlignment="1">
      <alignment horizontal="center"/>
    </xf>
    <xf numFmtId="2" fontId="27" fillId="0" borderId="2" xfId="0" applyNumberFormat="1" applyFont="1" applyBorder="1" applyAlignment="1">
      <alignment horizontal="center"/>
    </xf>
    <xf numFmtId="2" fontId="8" fillId="0" borderId="12" xfId="0" applyNumberFormat="1" applyFont="1" applyBorder="1" applyAlignment="1">
      <alignment horizontal="center"/>
    </xf>
    <xf numFmtId="0" fontId="28" fillId="0" borderId="0" xfId="0" applyFont="1" applyAlignment="1">
      <alignment horizontal="center" vertical="top"/>
    </xf>
    <xf numFmtId="0" fontId="3" fillId="0" borderId="25" xfId="0" applyFont="1" applyBorder="1"/>
    <xf numFmtId="0" fontId="3" fillId="0" borderId="13" xfId="0" applyFont="1" applyBorder="1"/>
    <xf numFmtId="2" fontId="2" fillId="2" borderId="25" xfId="0" applyNumberFormat="1" applyFont="1" applyFill="1" applyBorder="1" applyAlignment="1">
      <alignment horizontal="left"/>
    </xf>
    <xf numFmtId="2" fontId="2" fillId="2" borderId="29" xfId="0" applyNumberFormat="1" applyFont="1" applyFill="1" applyBorder="1" applyAlignment="1">
      <alignment horizontal="left"/>
    </xf>
    <xf numFmtId="0" fontId="0" fillId="0" borderId="29" xfId="0" applyBorder="1" applyProtection="1">
      <protection locked="0"/>
    </xf>
    <xf numFmtId="2" fontId="2" fillId="2" borderId="13" xfId="0" applyNumberFormat="1" applyFont="1" applyFill="1" applyBorder="1" applyAlignment="1">
      <alignment horizontal="left"/>
    </xf>
    <xf numFmtId="0" fontId="10" fillId="4" borderId="5" xfId="0" applyFont="1" applyFill="1" applyBorder="1" applyAlignment="1" applyProtection="1">
      <alignment horizontal="center"/>
      <protection locked="0"/>
    </xf>
    <xf numFmtId="2" fontId="10" fillId="4" borderId="6" xfId="0" applyNumberFormat="1" applyFont="1" applyFill="1" applyBorder="1" applyAlignment="1" applyProtection="1">
      <alignment horizontal="center"/>
      <protection locked="0"/>
    </xf>
    <xf numFmtId="0" fontId="10" fillId="0" borderId="5" xfId="0" applyFont="1" applyBorder="1" applyAlignment="1">
      <alignment horizontal="center"/>
    </xf>
    <xf numFmtId="2" fontId="10" fillId="0" borderId="6" xfId="0" applyNumberFormat="1" applyFont="1" applyBorder="1" applyAlignment="1">
      <alignment horizontal="center"/>
    </xf>
    <xf numFmtId="0" fontId="10" fillId="4" borderId="1" xfId="0" applyFont="1" applyFill="1" applyBorder="1" applyAlignment="1" applyProtection="1">
      <alignment horizontal="center"/>
      <protection locked="0"/>
    </xf>
    <xf numFmtId="2" fontId="10" fillId="4" borderId="3" xfId="0" applyNumberFormat="1" applyFont="1" applyFill="1" applyBorder="1" applyAlignment="1" applyProtection="1">
      <alignment horizontal="center"/>
      <protection locked="0"/>
    </xf>
    <xf numFmtId="0" fontId="30" fillId="0" borderId="0" xfId="0" applyFont="1"/>
    <xf numFmtId="2" fontId="32" fillId="13" borderId="18" xfId="0" applyNumberFormat="1" applyFont="1" applyFill="1" applyBorder="1" applyAlignment="1">
      <alignment horizontal="center"/>
    </xf>
    <xf numFmtId="2" fontId="9" fillId="14" borderId="18" xfId="0" applyNumberFormat="1" applyFont="1" applyFill="1" applyBorder="1" applyAlignment="1">
      <alignment horizontal="center"/>
    </xf>
    <xf numFmtId="2" fontId="3" fillId="0" borderId="26" xfId="0" applyNumberFormat="1" applyFont="1" applyBorder="1" applyAlignment="1">
      <alignment horizontal="left"/>
    </xf>
    <xf numFmtId="1" fontId="3" fillId="0" borderId="25" xfId="0" applyNumberFormat="1" applyFont="1" applyBorder="1" applyAlignment="1">
      <alignment horizontal="left"/>
    </xf>
    <xf numFmtId="0" fontId="9" fillId="0" borderId="0" xfId="0" applyFont="1"/>
    <xf numFmtId="2" fontId="3" fillId="7" borderId="25" xfId="0" applyNumberFormat="1" applyFont="1" applyFill="1" applyBorder="1" applyAlignment="1">
      <alignment horizontal="left"/>
    </xf>
    <xf numFmtId="2" fontId="3" fillId="0" borderId="25" xfId="0" applyNumberFormat="1" applyFont="1" applyBorder="1" applyAlignment="1">
      <alignment horizontal="left"/>
    </xf>
    <xf numFmtId="1" fontId="3" fillId="7" borderId="25" xfId="0" applyNumberFormat="1" applyFont="1" applyFill="1" applyBorder="1" applyAlignment="1">
      <alignment horizontal="left"/>
    </xf>
    <xf numFmtId="0" fontId="3" fillId="0" borderId="38" xfId="0" applyFont="1" applyBorder="1" applyAlignment="1">
      <alignment horizontal="left"/>
    </xf>
    <xf numFmtId="2" fontId="3" fillId="0" borderId="38" xfId="0" applyNumberFormat="1" applyFont="1" applyBorder="1" applyAlignment="1">
      <alignment horizontal="left"/>
    </xf>
    <xf numFmtId="1" fontId="3" fillId="7" borderId="38" xfId="0" applyNumberFormat="1" applyFont="1" applyFill="1" applyBorder="1" applyAlignment="1">
      <alignment horizontal="left"/>
    </xf>
    <xf numFmtId="0" fontId="3" fillId="7" borderId="38" xfId="0" applyFont="1" applyFill="1" applyBorder="1" applyAlignment="1">
      <alignment horizontal="left"/>
    </xf>
    <xf numFmtId="2" fontId="3" fillId="7" borderId="38" xfId="0" applyNumberFormat="1" applyFont="1" applyFill="1" applyBorder="1" applyAlignment="1">
      <alignment horizontal="left"/>
    </xf>
    <xf numFmtId="1" fontId="3" fillId="0" borderId="38" xfId="0" applyNumberFormat="1" applyFont="1" applyBorder="1" applyAlignment="1">
      <alignment horizontal="left"/>
    </xf>
    <xf numFmtId="1" fontId="3" fillId="0" borderId="26" xfId="0" applyNumberFormat="1" applyFont="1" applyBorder="1" applyAlignment="1">
      <alignment horizontal="left"/>
    </xf>
    <xf numFmtId="0" fontId="3" fillId="0" borderId="25" xfId="0" applyFont="1" applyBorder="1" applyAlignment="1">
      <alignment horizontal="left"/>
    </xf>
    <xf numFmtId="1" fontId="3" fillId="0" borderId="11" xfId="0" applyNumberFormat="1" applyFont="1" applyBorder="1" applyAlignment="1">
      <alignment horizontal="left" vertical="center"/>
    </xf>
    <xf numFmtId="0" fontId="3" fillId="0" borderId="26" xfId="0" applyFont="1" applyBorder="1" applyAlignment="1">
      <alignment horizontal="left"/>
    </xf>
    <xf numFmtId="2" fontId="3" fillId="0" borderId="11" xfId="0" applyNumberFormat="1" applyFont="1" applyBorder="1" applyAlignment="1">
      <alignment horizontal="left"/>
    </xf>
    <xf numFmtId="0" fontId="3" fillId="0" borderId="25" xfId="0" applyFont="1" applyBorder="1" applyAlignment="1">
      <alignment vertical="center" wrapText="1" shrinkToFit="1"/>
    </xf>
    <xf numFmtId="0" fontId="3" fillId="0" borderId="26" xfId="0" applyFont="1" applyBorder="1" applyAlignment="1">
      <alignment vertical="center" wrapText="1" shrinkToFit="1"/>
    </xf>
    <xf numFmtId="0" fontId="33" fillId="0" borderId="25" xfId="0" applyFont="1" applyBorder="1" applyAlignment="1">
      <alignment horizontal="left"/>
    </xf>
    <xf numFmtId="0" fontId="33" fillId="0" borderId="25" xfId="0" applyFont="1" applyBorder="1" applyAlignment="1">
      <alignment horizontal="left" vertical="center"/>
    </xf>
    <xf numFmtId="0" fontId="33" fillId="0" borderId="25" xfId="0" applyFont="1" applyBorder="1"/>
    <xf numFmtId="0" fontId="34" fillId="13" borderId="25" xfId="0" applyFont="1" applyFill="1" applyBorder="1" applyAlignment="1">
      <alignment horizontal="left"/>
    </xf>
    <xf numFmtId="0" fontId="3" fillId="0" borderId="7" xfId="0" applyFont="1" applyBorder="1" applyAlignment="1">
      <alignment horizontal="left"/>
    </xf>
    <xf numFmtId="2" fontId="3" fillId="0" borderId="25" xfId="0" applyNumberFormat="1" applyFont="1" applyBorder="1" applyAlignment="1">
      <alignment horizontal="left" vertical="center"/>
    </xf>
    <xf numFmtId="2" fontId="3" fillId="0" borderId="25" xfId="0" applyNumberFormat="1" applyFont="1" applyBorder="1" applyAlignment="1">
      <alignment horizontal="left" vertical="center" shrinkToFit="1"/>
    </xf>
    <xf numFmtId="0" fontId="3" fillId="0" borderId="25" xfId="0" applyFont="1" applyBorder="1" applyAlignment="1">
      <alignment horizontal="left" vertical="center"/>
    </xf>
    <xf numFmtId="2" fontId="8" fillId="0" borderId="15" xfId="1" applyNumberFormat="1" applyFont="1" applyBorder="1" applyAlignment="1">
      <alignment horizontal="center"/>
    </xf>
    <xf numFmtId="2" fontId="0" fillId="0" borderId="2" xfId="0" applyNumberFormat="1" applyBorder="1" applyAlignment="1">
      <alignment horizontal="center"/>
    </xf>
    <xf numFmtId="2" fontId="9" fillId="0" borderId="17" xfId="0" applyNumberFormat="1" applyFont="1" applyBorder="1" applyAlignment="1">
      <alignment horizontal="center"/>
    </xf>
    <xf numFmtId="2" fontId="9" fillId="14" borderId="17" xfId="0" applyNumberFormat="1" applyFont="1" applyFill="1" applyBorder="1" applyAlignment="1">
      <alignment horizontal="center"/>
    </xf>
    <xf numFmtId="2" fontId="32" fillId="13" borderId="17" xfId="0" applyNumberFormat="1" applyFont="1" applyFill="1" applyBorder="1" applyAlignment="1">
      <alignment horizontal="center"/>
    </xf>
    <xf numFmtId="2" fontId="9" fillId="0" borderId="17" xfId="0" applyNumberFormat="1" applyFont="1" applyBorder="1" applyAlignment="1">
      <alignment horizontal="center" vertical="center"/>
    </xf>
    <xf numFmtId="2" fontId="0" fillId="0" borderId="5" xfId="0" applyNumberFormat="1" applyBorder="1" applyAlignment="1">
      <alignment horizontal="center"/>
    </xf>
    <xf numFmtId="2" fontId="0" fillId="0" borderId="12" xfId="0" applyNumberFormat="1" applyBorder="1" applyAlignment="1">
      <alignment horizontal="center"/>
    </xf>
    <xf numFmtId="0" fontId="3" fillId="7" borderId="25" xfId="0" applyFont="1" applyFill="1" applyBorder="1"/>
    <xf numFmtId="2" fontId="3" fillId="7" borderId="26" xfId="0" applyNumberFormat="1" applyFont="1" applyFill="1" applyBorder="1" applyAlignment="1">
      <alignment horizontal="left"/>
    </xf>
    <xf numFmtId="1" fontId="3" fillId="7" borderId="26" xfId="0" applyNumberFormat="1" applyFont="1" applyFill="1" applyBorder="1" applyAlignment="1">
      <alignment horizontal="left"/>
    </xf>
    <xf numFmtId="2" fontId="0" fillId="0" borderId="18" xfId="0" applyNumberFormat="1" applyBorder="1"/>
    <xf numFmtId="2" fontId="9" fillId="0" borderId="18" xfId="0" applyNumberFormat="1" applyFont="1" applyBorder="1" applyAlignment="1">
      <alignment horizontal="center"/>
    </xf>
    <xf numFmtId="2" fontId="31" fillId="0" borderId="17" xfId="0" applyNumberFormat="1" applyFont="1" applyBorder="1" applyAlignment="1">
      <alignment horizontal="center"/>
    </xf>
    <xf numFmtId="2" fontId="31" fillId="0" borderId="18" xfId="0" applyNumberFormat="1" applyFont="1" applyBorder="1" applyAlignment="1">
      <alignment horizontal="center"/>
    </xf>
    <xf numFmtId="0" fontId="0" fillId="0" borderId="18" xfId="0" applyBorder="1" applyAlignment="1">
      <alignment horizontal="center"/>
    </xf>
    <xf numFmtId="0" fontId="0" fillId="0" borderId="18" xfId="0" applyBorder="1"/>
    <xf numFmtId="0" fontId="0" fillId="0" borderId="31" xfId="0" applyBorder="1" applyAlignment="1">
      <alignment horizontal="center"/>
    </xf>
    <xf numFmtId="0" fontId="28" fillId="0" borderId="31" xfId="0" applyFont="1" applyBorder="1" applyAlignment="1">
      <alignment horizontal="center" vertical="top"/>
    </xf>
    <xf numFmtId="2" fontId="24" fillId="0" borderId="18" xfId="0" applyNumberFormat="1" applyFont="1" applyBorder="1" applyAlignment="1">
      <alignment horizontal="center"/>
    </xf>
    <xf numFmtId="0" fontId="9" fillId="14" borderId="0" xfId="0" applyFont="1" applyFill="1" applyAlignment="1">
      <alignment horizontal="center"/>
    </xf>
    <xf numFmtId="2" fontId="10" fillId="8" borderId="28" xfId="0" applyNumberFormat="1" applyFont="1" applyFill="1" applyBorder="1" applyAlignment="1">
      <alignment horizontal="center"/>
    </xf>
    <xf numFmtId="0" fontId="15" fillId="6" borderId="21" xfId="0" applyFont="1" applyFill="1" applyBorder="1" applyAlignment="1">
      <alignment horizontal="center" vertical="center"/>
    </xf>
    <xf numFmtId="2" fontId="0" fillId="0" borderId="4" xfId="0" applyNumberFormat="1" applyBorder="1" applyAlignment="1">
      <alignment horizontal="center"/>
    </xf>
    <xf numFmtId="0" fontId="22" fillId="0" borderId="2" xfId="0" applyFont="1" applyBorder="1" applyAlignment="1">
      <alignment horizontal="center" vertical="center"/>
    </xf>
    <xf numFmtId="2" fontId="8" fillId="0" borderId="5" xfId="0" applyNumberFormat="1" applyFont="1" applyBorder="1" applyAlignment="1">
      <alignment horizontal="center"/>
    </xf>
    <xf numFmtId="0" fontId="8" fillId="0" borderId="12" xfId="0" applyFont="1" applyBorder="1" applyAlignment="1">
      <alignment horizontal="center"/>
    </xf>
    <xf numFmtId="2" fontId="8" fillId="0" borderId="6" xfId="0" applyNumberFormat="1" applyFont="1" applyBorder="1" applyAlignment="1">
      <alignment horizontal="center"/>
    </xf>
    <xf numFmtId="164" fontId="10" fillId="6" borderId="20" xfId="0" applyNumberFormat="1" applyFont="1" applyFill="1" applyBorder="1" applyAlignment="1">
      <alignment horizontal="center"/>
    </xf>
    <xf numFmtId="164" fontId="10" fillId="9" borderId="27" xfId="0" applyNumberFormat="1" applyFont="1" applyFill="1" applyBorder="1" applyAlignment="1">
      <alignment horizontal="center"/>
    </xf>
    <xf numFmtId="164" fontId="10" fillId="10" borderId="7" xfId="0" applyNumberFormat="1" applyFont="1" applyFill="1" applyBorder="1" applyAlignment="1">
      <alignment horizontal="center"/>
    </xf>
    <xf numFmtId="164" fontId="10" fillId="9" borderId="8" xfId="0" applyNumberFormat="1" applyFont="1" applyFill="1" applyBorder="1" applyAlignment="1">
      <alignment horizontal="center"/>
    </xf>
    <xf numFmtId="164" fontId="10" fillId="10" borderId="8" xfId="0" applyNumberFormat="1" applyFont="1" applyFill="1" applyBorder="1" applyAlignment="1">
      <alignment horizontal="center"/>
    </xf>
    <xf numFmtId="0" fontId="17" fillId="2" borderId="30" xfId="0" applyFont="1" applyFill="1" applyBorder="1" applyAlignment="1">
      <alignment horizontal="right"/>
    </xf>
    <xf numFmtId="0" fontId="17" fillId="2" borderId="28" xfId="0" applyFont="1" applyFill="1" applyBorder="1" applyAlignment="1" applyProtection="1">
      <alignment horizontal="left"/>
      <protection locked="0"/>
    </xf>
    <xf numFmtId="0" fontId="17" fillId="0" borderId="13" xfId="0" applyFont="1" applyBorder="1" applyAlignment="1">
      <alignment horizontal="left" vertical="center"/>
    </xf>
    <xf numFmtId="0" fontId="29" fillId="0" borderId="25" xfId="0" applyFont="1" applyBorder="1" applyAlignment="1">
      <alignment horizontal="right" vertical="center"/>
    </xf>
    <xf numFmtId="0" fontId="3" fillId="0" borderId="18" xfId="0" applyFont="1" applyBorder="1" applyAlignment="1">
      <alignment horizontal="right"/>
    </xf>
    <xf numFmtId="2" fontId="3" fillId="0" borderId="18" xfId="0" applyNumberFormat="1" applyFont="1" applyBorder="1" applyAlignment="1">
      <alignment horizontal="left"/>
    </xf>
    <xf numFmtId="0" fontId="5" fillId="0" borderId="10" xfId="0" applyFont="1" applyBorder="1" applyAlignment="1">
      <alignment horizontal="center" vertical="center"/>
    </xf>
    <xf numFmtId="0" fontId="5" fillId="0" borderId="36" xfId="0" applyFont="1" applyBorder="1" applyAlignment="1">
      <alignment horizontal="center" vertical="center"/>
    </xf>
    <xf numFmtId="0" fontId="5" fillId="0" borderId="36" xfId="1" applyFont="1" applyBorder="1" applyAlignment="1">
      <alignment horizontal="center" vertical="center"/>
    </xf>
    <xf numFmtId="2" fontId="27" fillId="0" borderId="36" xfId="0" applyNumberFormat="1" applyFont="1" applyBorder="1" applyAlignment="1">
      <alignment horizontal="center" vertical="center"/>
    </xf>
    <xf numFmtId="0" fontId="22" fillId="0" borderId="36" xfId="0" applyFont="1" applyBorder="1" applyAlignment="1">
      <alignment horizontal="center" vertical="center"/>
    </xf>
    <xf numFmtId="1" fontId="3" fillId="0" borderId="0" xfId="0" applyNumberFormat="1" applyFont="1"/>
    <xf numFmtId="0" fontId="3" fillId="0" borderId="0" xfId="0" applyFont="1" applyAlignment="1">
      <alignment horizontal="right"/>
    </xf>
    <xf numFmtId="2" fontId="3" fillId="0" borderId="0" xfId="0" applyNumberFormat="1" applyFont="1" applyAlignment="1">
      <alignment horizontal="right"/>
    </xf>
    <xf numFmtId="0" fontId="0" fillId="0" borderId="31" xfId="0" applyBorder="1" applyAlignment="1">
      <alignment horizontal="right"/>
    </xf>
    <xf numFmtId="0" fontId="0" fillId="0" borderId="9" xfId="0" applyBorder="1"/>
    <xf numFmtId="0" fontId="0" fillId="0" borderId="32" xfId="0" applyBorder="1"/>
    <xf numFmtId="2" fontId="3" fillId="0" borderId="29" xfId="0" applyNumberFormat="1" applyFont="1" applyBorder="1" applyAlignment="1">
      <alignment horizontal="center"/>
    </xf>
    <xf numFmtId="0" fontId="0" fillId="14" borderId="0" xfId="0" applyFill="1"/>
    <xf numFmtId="164" fontId="10" fillId="11" borderId="8" xfId="0" applyNumberFormat="1" applyFont="1" applyFill="1" applyBorder="1" applyAlignment="1">
      <alignment horizontal="center"/>
    </xf>
    <xf numFmtId="49" fontId="2" fillId="0" borderId="25" xfId="0" applyNumberFormat="1" applyFont="1" applyBorder="1" applyAlignment="1" applyProtection="1">
      <alignment horizontal="right" vertical="center"/>
      <protection locked="0"/>
    </xf>
    <xf numFmtId="1" fontId="0" fillId="0" borderId="0" xfId="0" applyNumberFormat="1" applyAlignment="1">
      <alignment horizontal="center"/>
    </xf>
    <xf numFmtId="0" fontId="5" fillId="0" borderId="22" xfId="0" applyFont="1" applyBorder="1" applyAlignment="1">
      <alignment horizontal="center" vertical="center"/>
    </xf>
    <xf numFmtId="1" fontId="0" fillId="0" borderId="18" xfId="0" applyNumberFormat="1" applyBorder="1" applyAlignment="1">
      <alignment horizontal="center"/>
    </xf>
    <xf numFmtId="164" fontId="0" fillId="0" borderId="1" xfId="0" applyNumberFormat="1" applyBorder="1" applyAlignment="1">
      <alignment horizontal="center"/>
    </xf>
    <xf numFmtId="1" fontId="0" fillId="0" borderId="2" xfId="0" applyNumberFormat="1" applyBorder="1" applyAlignment="1">
      <alignment horizontal="center"/>
    </xf>
    <xf numFmtId="2" fontId="9" fillId="0" borderId="2" xfId="0" applyNumberFormat="1" applyFont="1" applyBorder="1" applyAlignment="1">
      <alignment horizontal="center"/>
    </xf>
    <xf numFmtId="2" fontId="24" fillId="0" borderId="2" xfId="0" applyNumberFormat="1" applyFont="1" applyBorder="1" applyAlignment="1">
      <alignment horizontal="center"/>
    </xf>
    <xf numFmtId="1" fontId="24" fillId="0" borderId="3" xfId="0" applyNumberFormat="1" applyFont="1" applyBorder="1" applyAlignment="1">
      <alignment horizontal="center"/>
    </xf>
    <xf numFmtId="164" fontId="0" fillId="0" borderId="17" xfId="0" applyNumberFormat="1" applyBorder="1" applyAlignment="1">
      <alignment horizontal="center"/>
    </xf>
    <xf numFmtId="1" fontId="24" fillId="0" borderId="19" xfId="0" applyNumberFormat="1" applyFont="1" applyBorder="1" applyAlignment="1">
      <alignment horizontal="center"/>
    </xf>
    <xf numFmtId="1" fontId="0" fillId="0" borderId="12" xfId="0" applyNumberFormat="1" applyBorder="1" applyAlignment="1">
      <alignment horizontal="center"/>
    </xf>
    <xf numFmtId="2" fontId="9" fillId="0" borderId="12" xfId="0" applyNumberFormat="1" applyFont="1" applyBorder="1" applyAlignment="1">
      <alignment horizontal="center"/>
    </xf>
    <xf numFmtId="2" fontId="24" fillId="0" borderId="12" xfId="0" applyNumberFormat="1" applyFont="1" applyBorder="1" applyAlignment="1">
      <alignment horizontal="center"/>
    </xf>
    <xf numFmtId="1" fontId="24" fillId="0" borderId="6" xfId="0" applyNumberFormat="1" applyFont="1" applyBorder="1" applyAlignment="1">
      <alignment horizontal="center"/>
    </xf>
    <xf numFmtId="2" fontId="3" fillId="0" borderId="15" xfId="0" applyNumberFormat="1" applyFont="1" applyBorder="1" applyAlignment="1">
      <alignment horizontal="left"/>
    </xf>
    <xf numFmtId="0" fontId="3" fillId="0" borderId="15" xfId="0" applyFont="1" applyBorder="1" applyAlignment="1">
      <alignment horizontal="right"/>
    </xf>
    <xf numFmtId="2" fontId="3" fillId="0" borderId="3" xfId="0" applyNumberFormat="1" applyFont="1" applyBorder="1" applyAlignment="1">
      <alignment horizontal="left"/>
    </xf>
    <xf numFmtId="2" fontId="3" fillId="0" borderId="19" xfId="0" applyNumberFormat="1" applyFont="1" applyBorder="1" applyAlignment="1">
      <alignment horizontal="left"/>
    </xf>
    <xf numFmtId="2" fontId="3" fillId="0" borderId="6" xfId="0" applyNumberFormat="1" applyFont="1" applyBorder="1" applyAlignment="1">
      <alignment horizontal="left"/>
    </xf>
    <xf numFmtId="0" fontId="3" fillId="0" borderId="5" xfId="0" applyFont="1" applyBorder="1" applyAlignment="1">
      <alignment horizontal="right"/>
    </xf>
    <xf numFmtId="2" fontId="3" fillId="0" borderId="34" xfId="0" applyNumberFormat="1" applyFont="1" applyBorder="1" applyAlignment="1">
      <alignment horizontal="left"/>
    </xf>
    <xf numFmtId="49" fontId="3" fillId="0" borderId="25" xfId="0" applyNumberFormat="1" applyFont="1" applyBorder="1" applyAlignment="1">
      <alignment horizontal="right"/>
    </xf>
    <xf numFmtId="0" fontId="3" fillId="0" borderId="13" xfId="0" applyFont="1" applyBorder="1" applyAlignment="1">
      <alignment horizontal="left"/>
    </xf>
    <xf numFmtId="0" fontId="3" fillId="0" borderId="34" xfId="0" applyFont="1" applyBorder="1" applyAlignment="1">
      <alignment horizontal="right"/>
    </xf>
    <xf numFmtId="165" fontId="3" fillId="0" borderId="34" xfId="0" applyNumberFormat="1" applyFont="1" applyBorder="1" applyAlignment="1">
      <alignment horizontal="right"/>
    </xf>
    <xf numFmtId="165" fontId="3" fillId="0" borderId="18" xfId="0" applyNumberFormat="1" applyFont="1" applyBorder="1" applyAlignment="1">
      <alignment horizontal="right"/>
    </xf>
    <xf numFmtId="165" fontId="3" fillId="0" borderId="15" xfId="0" applyNumberFormat="1" applyFont="1" applyBorder="1" applyAlignment="1">
      <alignment horizontal="right"/>
    </xf>
    <xf numFmtId="1" fontId="3" fillId="0" borderId="34" xfId="0" applyNumberFormat="1" applyFont="1" applyBorder="1" applyAlignment="1">
      <alignment horizontal="right"/>
    </xf>
    <xf numFmtId="1" fontId="3" fillId="0" borderId="18" xfId="0" applyNumberFormat="1" applyFont="1" applyBorder="1" applyAlignment="1">
      <alignment horizontal="right"/>
    </xf>
    <xf numFmtId="1" fontId="3" fillId="0" borderId="15" xfId="0" applyNumberFormat="1" applyFont="1" applyBorder="1" applyAlignment="1">
      <alignment horizontal="right"/>
    </xf>
    <xf numFmtId="164" fontId="3" fillId="0" borderId="34" xfId="0" applyNumberFormat="1" applyFont="1" applyBorder="1" applyAlignment="1">
      <alignment horizontal="right"/>
    </xf>
    <xf numFmtId="164" fontId="3" fillId="0" borderId="18" xfId="0" applyNumberFormat="1" applyFont="1" applyBorder="1" applyAlignment="1">
      <alignment horizontal="right"/>
    </xf>
    <xf numFmtId="164" fontId="3" fillId="0" borderId="15" xfId="0" applyNumberFormat="1" applyFont="1" applyBorder="1" applyAlignment="1">
      <alignment horizontal="right"/>
    </xf>
    <xf numFmtId="0" fontId="3" fillId="7" borderId="25" xfId="0" applyFont="1" applyFill="1" applyBorder="1" applyAlignment="1">
      <alignment horizontal="left"/>
    </xf>
    <xf numFmtId="2" fontId="0" fillId="0" borderId="2" xfId="0" applyNumberFormat="1" applyBorder="1"/>
    <xf numFmtId="2" fontId="0" fillId="0" borderId="3" xfId="0" applyNumberFormat="1" applyBorder="1" applyAlignment="1">
      <alignment horizontal="center"/>
    </xf>
    <xf numFmtId="0" fontId="0" fillId="0" borderId="17" xfId="0" applyBorder="1" applyAlignment="1">
      <alignment horizontal="center"/>
    </xf>
    <xf numFmtId="2" fontId="9" fillId="14" borderId="19" xfId="0" applyNumberFormat="1" applyFont="1" applyFill="1" applyBorder="1" applyAlignment="1">
      <alignment horizontal="center"/>
    </xf>
    <xf numFmtId="2" fontId="31" fillId="0" borderId="19" xfId="0" applyNumberFormat="1" applyFont="1" applyBorder="1" applyAlignment="1">
      <alignment horizontal="center"/>
    </xf>
    <xf numFmtId="2" fontId="9" fillId="0" borderId="19" xfId="0" applyNumberFormat="1" applyFont="1" applyBorder="1" applyAlignment="1">
      <alignment horizontal="center"/>
    </xf>
    <xf numFmtId="2" fontId="32" fillId="13" borderId="19" xfId="0" applyNumberFormat="1" applyFont="1" applyFill="1" applyBorder="1" applyAlignment="1">
      <alignment horizontal="center"/>
    </xf>
    <xf numFmtId="2" fontId="0" fillId="0" borderId="19" xfId="0" applyNumberFormat="1" applyBorder="1" applyAlignment="1">
      <alignment horizontal="center" vertical="center"/>
    </xf>
    <xf numFmtId="2" fontId="0" fillId="0" borderId="6" xfId="0" applyNumberFormat="1" applyBorder="1" applyAlignment="1">
      <alignment horizontal="center"/>
    </xf>
    <xf numFmtId="2" fontId="0" fillId="0" borderId="43" xfId="0" applyNumberFormat="1" applyBorder="1" applyAlignment="1">
      <alignment horizontal="center"/>
    </xf>
    <xf numFmtId="2" fontId="0" fillId="0" borderId="44" xfId="0" applyNumberFormat="1" applyBorder="1" applyAlignment="1">
      <alignment horizontal="center"/>
    </xf>
    <xf numFmtId="2" fontId="0" fillId="0" borderId="45" xfId="0" applyNumberFormat="1" applyBorder="1" applyAlignment="1">
      <alignment horizontal="center"/>
    </xf>
    <xf numFmtId="2" fontId="37" fillId="0" borderId="18" xfId="0" applyNumberFormat="1" applyFont="1" applyBorder="1" applyAlignment="1">
      <alignment horizontal="center" vertical="center"/>
    </xf>
    <xf numFmtId="2" fontId="37" fillId="0" borderId="17" xfId="0" applyNumberFormat="1" applyFont="1" applyBorder="1" applyAlignment="1">
      <alignment horizontal="center" vertical="center"/>
    </xf>
    <xf numFmtId="0" fontId="0" fillId="0" borderId="19" xfId="0" applyBorder="1"/>
    <xf numFmtId="0" fontId="3" fillId="0" borderId="26" xfId="0" applyFont="1" applyBorder="1"/>
    <xf numFmtId="2" fontId="10" fillId="7" borderId="8" xfId="0" applyNumberFormat="1" applyFont="1" applyFill="1" applyBorder="1" applyAlignment="1">
      <alignment horizontal="center"/>
    </xf>
    <xf numFmtId="2" fontId="10" fillId="6" borderId="7" xfId="0" applyNumberFormat="1" applyFont="1" applyFill="1" applyBorder="1" applyAlignment="1">
      <alignment horizontal="center"/>
    </xf>
    <xf numFmtId="2" fontId="10" fillId="9" borderId="7" xfId="0" applyNumberFormat="1" applyFont="1" applyFill="1" applyBorder="1" applyAlignment="1">
      <alignment horizontal="center"/>
    </xf>
    <xf numFmtId="2" fontId="10" fillId="9" borderId="8" xfId="0" applyNumberFormat="1" applyFont="1" applyFill="1" applyBorder="1" applyAlignment="1">
      <alignment horizontal="center"/>
    </xf>
    <xf numFmtId="2" fontId="10" fillId="10" borderId="7" xfId="0" applyNumberFormat="1" applyFont="1" applyFill="1" applyBorder="1" applyAlignment="1">
      <alignment horizontal="center"/>
    </xf>
    <xf numFmtId="2" fontId="10" fillId="10" borderId="8" xfId="0" applyNumberFormat="1" applyFont="1" applyFill="1" applyBorder="1" applyAlignment="1">
      <alignment horizontal="center"/>
    </xf>
    <xf numFmtId="2" fontId="10" fillId="11" borderId="8" xfId="0" applyNumberFormat="1" applyFont="1" applyFill="1" applyBorder="1" applyAlignment="1">
      <alignment horizontal="center"/>
    </xf>
    <xf numFmtId="2" fontId="10" fillId="6" borderId="20" xfId="0" applyNumberFormat="1" applyFont="1" applyFill="1" applyBorder="1" applyAlignment="1">
      <alignment horizontal="center"/>
    </xf>
    <xf numFmtId="2" fontId="10" fillId="9" borderId="27" xfId="0" applyNumberFormat="1" applyFont="1" applyFill="1" applyBorder="1" applyAlignment="1">
      <alignment horizontal="center"/>
    </xf>
    <xf numFmtId="2" fontId="10" fillId="6" borderId="8" xfId="0" applyNumberFormat="1" applyFont="1" applyFill="1" applyBorder="1" applyAlignment="1">
      <alignment horizontal="center"/>
    </xf>
    <xf numFmtId="2" fontId="10" fillId="9" borderId="9" xfId="0" applyNumberFormat="1" applyFont="1" applyFill="1" applyBorder="1" applyAlignment="1">
      <alignment horizontal="center"/>
    </xf>
    <xf numFmtId="2" fontId="10" fillId="9" borderId="0" xfId="0" applyNumberFormat="1" applyFont="1" applyFill="1" applyAlignment="1" applyProtection="1">
      <alignment horizontal="center"/>
      <protection locked="0"/>
    </xf>
    <xf numFmtId="2" fontId="10" fillId="12" borderId="7" xfId="0" applyNumberFormat="1" applyFont="1" applyFill="1" applyBorder="1" applyAlignment="1">
      <alignment horizontal="right"/>
    </xf>
    <xf numFmtId="2" fontId="10" fillId="8" borderId="8" xfId="0" applyNumberFormat="1" applyFont="1" applyFill="1" applyBorder="1" applyAlignment="1" applyProtection="1">
      <alignment horizontal="center"/>
      <protection locked="0"/>
    </xf>
    <xf numFmtId="2" fontId="10" fillId="8" borderId="27" xfId="0" applyNumberFormat="1" applyFont="1" applyFill="1" applyBorder="1" applyAlignment="1">
      <alignment horizontal="center"/>
    </xf>
    <xf numFmtId="0" fontId="20" fillId="0" borderId="0" xfId="0" applyFont="1" applyAlignment="1">
      <alignment horizontal="right" vertical="center"/>
    </xf>
    <xf numFmtId="1" fontId="20" fillId="0" borderId="0" xfId="0" applyNumberFormat="1" applyFont="1" applyAlignment="1">
      <alignment horizontal="left" vertical="center"/>
    </xf>
    <xf numFmtId="0" fontId="20" fillId="0" borderId="0" xfId="0" applyFont="1" applyAlignment="1">
      <alignment horizontal="left" vertical="center"/>
    </xf>
    <xf numFmtId="2" fontId="10" fillId="12" borderId="26" xfId="0" applyNumberFormat="1" applyFont="1" applyFill="1" applyBorder="1" applyAlignment="1">
      <alignment horizontal="center"/>
    </xf>
    <xf numFmtId="2" fontId="10" fillId="12" borderId="28" xfId="0" applyNumberFormat="1" applyFont="1" applyFill="1" applyBorder="1" applyAlignment="1">
      <alignment horizontal="center"/>
    </xf>
    <xf numFmtId="0" fontId="10" fillId="5" borderId="21"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21"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21" xfId="0" applyFont="1" applyFill="1" applyBorder="1" applyAlignment="1">
      <alignment horizontal="center" wrapText="1"/>
    </xf>
    <xf numFmtId="0" fontId="10" fillId="5" borderId="9" xfId="0" applyFont="1" applyFill="1" applyBorder="1" applyAlignment="1">
      <alignment horizontal="center" wrapText="1"/>
    </xf>
    <xf numFmtId="0" fontId="12" fillId="5" borderId="9" xfId="0" applyFont="1" applyFill="1" applyBorder="1" applyAlignment="1">
      <alignment horizontal="center" vertical="center" wrapText="1"/>
    </xf>
    <xf numFmtId="0" fontId="12" fillId="5" borderId="8" xfId="0" applyFont="1" applyFill="1" applyBorder="1" applyAlignment="1">
      <alignment horizontal="center" vertical="center" wrapText="1"/>
    </xf>
    <xf numFmtId="2" fontId="10" fillId="10" borderId="11" xfId="0" applyNumberFormat="1" applyFont="1" applyFill="1" applyBorder="1" applyAlignment="1">
      <alignment horizontal="center"/>
    </xf>
    <xf numFmtId="2" fontId="10" fillId="10" borderId="20" xfId="0" applyNumberFormat="1" applyFont="1" applyFill="1" applyBorder="1" applyAlignment="1">
      <alignment horizontal="center"/>
    </xf>
    <xf numFmtId="0" fontId="17" fillId="0" borderId="0" xfId="0" applyFont="1" applyAlignment="1">
      <alignment horizontal="right" vertical="center"/>
    </xf>
    <xf numFmtId="0" fontId="19" fillId="0" borderId="0" xfId="0" applyFont="1" applyAlignment="1">
      <alignment horizontal="right" vertical="center"/>
    </xf>
    <xf numFmtId="0" fontId="19" fillId="0" borderId="0" xfId="0" applyFont="1" applyAlignment="1">
      <alignment horizontal="left" vertical="center"/>
    </xf>
    <xf numFmtId="2" fontId="10" fillId="9" borderId="7" xfId="0" applyNumberFormat="1" applyFont="1" applyFill="1" applyBorder="1" applyAlignment="1">
      <alignment horizontal="center"/>
    </xf>
    <xf numFmtId="2" fontId="10" fillId="9" borderId="27" xfId="0" applyNumberFormat="1" applyFont="1" applyFill="1" applyBorder="1" applyAlignment="1">
      <alignment horizontal="center"/>
    </xf>
    <xf numFmtId="2" fontId="10" fillId="10" borderId="7" xfId="0" applyNumberFormat="1" applyFont="1" applyFill="1" applyBorder="1" applyAlignment="1">
      <alignment horizontal="center"/>
    </xf>
    <xf numFmtId="2" fontId="10" fillId="10" borderId="27" xfId="0" applyNumberFormat="1" applyFont="1" applyFill="1" applyBorder="1" applyAlignment="1">
      <alignment horizontal="center"/>
    </xf>
    <xf numFmtId="0" fontId="10" fillId="2" borderId="31" xfId="0" applyFont="1" applyFill="1" applyBorder="1" applyAlignment="1" applyProtection="1">
      <alignment horizontal="center"/>
      <protection locked="0"/>
    </xf>
    <xf numFmtId="0" fontId="0" fillId="0" borderId="31" xfId="0" applyBorder="1" applyAlignment="1">
      <alignment horizontal="center"/>
    </xf>
    <xf numFmtId="0" fontId="2" fillId="0" borderId="25"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5" xfId="0" applyFont="1" applyBorder="1" applyAlignment="1">
      <alignment horizontal="left" vertical="center"/>
    </xf>
    <xf numFmtId="0" fontId="2" fillId="0" borderId="13" xfId="0" applyFont="1" applyBorder="1" applyAlignment="1">
      <alignment horizontal="left" vertical="center"/>
    </xf>
    <xf numFmtId="0" fontId="29" fillId="0" borderId="25" xfId="3" applyFont="1" applyFill="1" applyBorder="1" applyAlignment="1">
      <alignment horizontal="left" vertical="center"/>
    </xf>
    <xf numFmtId="0" fontId="29" fillId="0" borderId="29" xfId="3" applyFont="1" applyFill="1" applyBorder="1" applyAlignment="1">
      <alignment horizontal="left" vertical="center"/>
    </xf>
    <xf numFmtId="2" fontId="10" fillId="9" borderId="11" xfId="0" applyNumberFormat="1" applyFont="1" applyFill="1" applyBorder="1" applyAlignment="1">
      <alignment horizontal="center"/>
    </xf>
    <xf numFmtId="2" fontId="10" fillId="9" borderId="20" xfId="0" applyNumberFormat="1" applyFont="1" applyFill="1" applyBorder="1" applyAlignment="1">
      <alignment horizontal="center"/>
    </xf>
    <xf numFmtId="0" fontId="38" fillId="0" borderId="26" xfId="0" applyFont="1" applyBorder="1" applyAlignment="1">
      <alignment horizontal="center" vertical="top" wrapText="1"/>
    </xf>
    <xf numFmtId="0" fontId="39" fillId="0" borderId="30" xfId="0" applyFont="1" applyBorder="1" applyAlignment="1">
      <alignment horizontal="center" vertical="top" wrapText="1"/>
    </xf>
    <xf numFmtId="0" fontId="39" fillId="0" borderId="28" xfId="0" applyFont="1" applyBorder="1" applyAlignment="1">
      <alignment horizontal="center" vertical="top" wrapText="1"/>
    </xf>
    <xf numFmtId="0" fontId="39" fillId="0" borderId="11" xfId="0" applyFont="1" applyBorder="1" applyAlignment="1">
      <alignment horizontal="center" vertical="top" wrapText="1"/>
    </xf>
    <xf numFmtId="0" fontId="39" fillId="0" borderId="0" xfId="0" applyFont="1" applyAlignment="1">
      <alignment horizontal="center" vertical="top" wrapText="1"/>
    </xf>
    <xf numFmtId="0" fontId="39" fillId="0" borderId="20" xfId="0" applyFont="1" applyBorder="1" applyAlignment="1">
      <alignment horizontal="center" vertical="top" wrapText="1"/>
    </xf>
    <xf numFmtId="0" fontId="39" fillId="0" borderId="7" xfId="0" applyFont="1" applyBorder="1" applyAlignment="1">
      <alignment horizontal="center" vertical="top" wrapText="1"/>
    </xf>
    <xf numFmtId="0" fontId="39" fillId="0" borderId="31" xfId="0" applyFont="1" applyBorder="1" applyAlignment="1">
      <alignment horizontal="center" vertical="top" wrapText="1"/>
    </xf>
    <xf numFmtId="0" fontId="39" fillId="0" borderId="27" xfId="0" applyFont="1" applyBorder="1" applyAlignment="1">
      <alignment horizontal="center" vertical="top" wrapText="1"/>
    </xf>
    <xf numFmtId="1" fontId="3" fillId="0" borderId="25" xfId="0" applyNumberFormat="1" applyFont="1" applyBorder="1" applyAlignment="1">
      <alignment horizontal="center"/>
    </xf>
    <xf numFmtId="1" fontId="3" fillId="0" borderId="13" xfId="0" applyNumberFormat="1" applyFont="1" applyBorder="1" applyAlignment="1">
      <alignment horizontal="center"/>
    </xf>
    <xf numFmtId="0" fontId="3" fillId="0" borderId="25" xfId="0" applyFont="1" applyBorder="1" applyAlignment="1">
      <alignment horizontal="center"/>
    </xf>
    <xf numFmtId="0" fontId="3" fillId="0" borderId="13" xfId="0" applyFont="1" applyBorder="1" applyAlignment="1">
      <alignment horizontal="center"/>
    </xf>
    <xf numFmtId="0" fontId="18" fillId="0" borderId="26" xfId="0" applyFont="1" applyBorder="1" applyAlignment="1">
      <alignment horizontal="center" vertical="top" wrapText="1"/>
    </xf>
    <xf numFmtId="0" fontId="28" fillId="0" borderId="30" xfId="0" applyFont="1" applyBorder="1" applyAlignment="1">
      <alignment horizontal="center" vertical="top" wrapText="1"/>
    </xf>
    <xf numFmtId="0" fontId="28" fillId="0" borderId="28" xfId="0" applyFont="1" applyBorder="1" applyAlignment="1">
      <alignment horizontal="center" vertical="top" wrapText="1"/>
    </xf>
    <xf numFmtId="0" fontId="28" fillId="0" borderId="11" xfId="0" applyFont="1" applyBorder="1" applyAlignment="1">
      <alignment horizontal="center" vertical="top" wrapText="1"/>
    </xf>
    <xf numFmtId="0" fontId="28" fillId="0" borderId="0" xfId="0" applyFont="1" applyAlignment="1">
      <alignment horizontal="center" vertical="top" wrapText="1"/>
    </xf>
    <xf numFmtId="0" fontId="28" fillId="0" borderId="20" xfId="0" applyFont="1" applyBorder="1" applyAlignment="1">
      <alignment horizontal="center" vertical="top" wrapText="1"/>
    </xf>
    <xf numFmtId="0" fontId="28" fillId="0" borderId="7" xfId="0" applyFont="1" applyBorder="1" applyAlignment="1">
      <alignment horizontal="center" vertical="top" wrapText="1"/>
    </xf>
    <xf numFmtId="0" fontId="28" fillId="0" borderId="31" xfId="0" applyFont="1" applyBorder="1" applyAlignment="1">
      <alignment horizontal="center" vertical="top" wrapText="1"/>
    </xf>
    <xf numFmtId="0" fontId="28" fillId="0" borderId="27" xfId="0" applyFont="1" applyBorder="1" applyAlignment="1">
      <alignment horizontal="center" vertical="top" wrapText="1"/>
    </xf>
    <xf numFmtId="0" fontId="12" fillId="0" borderId="1" xfId="0" applyFont="1" applyBorder="1" applyAlignment="1">
      <alignment horizontal="center"/>
    </xf>
    <xf numFmtId="0" fontId="12" fillId="0" borderId="5" xfId="0" applyFont="1" applyBorder="1" applyAlignment="1">
      <alignment horizontal="center"/>
    </xf>
    <xf numFmtId="1" fontId="13" fillId="0" borderId="3" xfId="0" applyNumberFormat="1" applyFont="1" applyBorder="1" applyAlignment="1">
      <alignment horizontal="left"/>
    </xf>
    <xf numFmtId="1" fontId="13" fillId="0" borderId="6" xfId="0" applyNumberFormat="1" applyFont="1" applyBorder="1" applyAlignment="1">
      <alignment horizontal="left"/>
    </xf>
    <xf numFmtId="0" fontId="12" fillId="0" borderId="4" xfId="0" applyFont="1" applyBorder="1" applyAlignment="1">
      <alignment horizontal="center"/>
    </xf>
    <xf numFmtId="1" fontId="13" fillId="0" borderId="35" xfId="0" applyNumberFormat="1" applyFont="1" applyBorder="1" applyAlignment="1">
      <alignment horizontal="left"/>
    </xf>
    <xf numFmtId="1" fontId="13" fillId="0" borderId="41" xfId="0" applyNumberFormat="1" applyFont="1" applyBorder="1" applyAlignment="1">
      <alignment horizontal="left"/>
    </xf>
    <xf numFmtId="1" fontId="13" fillId="0" borderId="42" xfId="0" applyNumberFormat="1" applyFont="1" applyBorder="1" applyAlignment="1">
      <alignment horizontal="left"/>
    </xf>
    <xf numFmtId="0" fontId="20" fillId="14" borderId="0" xfId="0" applyFont="1" applyFill="1" applyAlignment="1">
      <alignment horizontal="center"/>
    </xf>
    <xf numFmtId="0" fontId="20" fillId="0" borderId="0" xfId="0" applyFont="1" applyAlignment="1">
      <alignment horizontal="center"/>
    </xf>
    <xf numFmtId="0" fontId="20" fillId="0" borderId="40" xfId="0" applyFont="1" applyBorder="1" applyAlignment="1">
      <alignment horizontal="center"/>
    </xf>
    <xf numFmtId="0" fontId="0" fillId="0" borderId="39" xfId="0" applyBorder="1" applyAlignment="1">
      <alignment horizontal="center"/>
    </xf>
    <xf numFmtId="0" fontId="0" fillId="0" borderId="0" xfId="0" applyAlignment="1">
      <alignment horizontal="center"/>
    </xf>
    <xf numFmtId="2" fontId="3" fillId="0" borderId="21" xfId="0" applyNumberFormat="1" applyFont="1" applyBorder="1" applyAlignment="1">
      <alignment horizontal="center"/>
    </xf>
    <xf numFmtId="2" fontId="3" fillId="0" borderId="8" xfId="0" applyNumberFormat="1" applyFont="1" applyBorder="1" applyAlignment="1">
      <alignment horizontal="center"/>
    </xf>
    <xf numFmtId="0" fontId="5" fillId="0" borderId="21" xfId="0" applyFont="1" applyBorder="1" applyAlignment="1">
      <alignment horizontal="center"/>
    </xf>
    <xf numFmtId="0" fontId="5" fillId="0" borderId="9" xfId="0" applyFont="1" applyBorder="1" applyAlignment="1">
      <alignment horizontal="center"/>
    </xf>
  </cellXfs>
  <cellStyles count="4">
    <cellStyle name="Hyperlink" xfId="3" builtinId="8"/>
    <cellStyle name="Normal" xfId="0" builtinId="0"/>
    <cellStyle name="Normal 2" xfId="1" xr:uid="{00000000-0005-0000-0000-000001000000}"/>
    <cellStyle name="Normal 3" xfId="2" xr:uid="{304A2A39-742F-4A6A-813B-64ED9104B726}"/>
  </cellStyles>
  <dxfs count="0"/>
  <tableStyles count="0" defaultTableStyle="TableStyleMedium9" defaultPivotStyle="PivotStyleLight16"/>
  <colors>
    <mruColors>
      <color rgb="FFFFCCFF"/>
      <color rgb="FFA8E917"/>
      <color rgb="FFC4D303"/>
      <color rgb="FF66FF33"/>
      <color rgb="FFCC99FF"/>
      <color rgb="FFFF99FF"/>
      <color rgb="FFA9A62C"/>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image" Target="../media/image2.jpg"/></Relationships>
</file>

<file path=xl/charts/_rels/chart100.xml.rels><?xml version="1.0" encoding="UTF-8" standalone="yes"?>
<Relationships xmlns="http://schemas.openxmlformats.org/package/2006/relationships"><Relationship Id="rId1" Type="http://schemas.openxmlformats.org/officeDocument/2006/relationships/image" Target="../media/image2.jpg"/></Relationships>
</file>

<file path=xl/charts/_rels/chart10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101.xml"/></Relationships>
</file>

<file path=xl/charts/_rels/chart102.xml.rels><?xml version="1.0" encoding="UTF-8" standalone="yes"?>
<Relationships xmlns="http://schemas.openxmlformats.org/package/2006/relationships"><Relationship Id="rId1" Type="http://schemas.openxmlformats.org/officeDocument/2006/relationships/image" Target="../media/image2.jpg"/></Relationships>
</file>

<file path=xl/charts/_rels/chart10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51.xml"/><Relationship Id="rId1" Type="http://schemas.microsoft.com/office/2011/relationships/chartStyle" Target="style51.xml"/><Relationship Id="rId4" Type="http://schemas.openxmlformats.org/officeDocument/2006/relationships/chartUserShapes" Target="../drawings/drawing103.xml"/></Relationships>
</file>

<file path=xl/charts/_rels/chart104.xml.rels><?xml version="1.0" encoding="UTF-8" standalone="yes"?>
<Relationships xmlns="http://schemas.openxmlformats.org/package/2006/relationships"><Relationship Id="rId1" Type="http://schemas.openxmlformats.org/officeDocument/2006/relationships/image" Target="../media/image2.jpg"/></Relationships>
</file>

<file path=xl/charts/_rels/chart1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image" Target="../media/image2.jpg"/></Relationships>
</file>

<file path=xl/charts/_rels/chart1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image" Target="../media/image2.jpg"/></Relationships>
</file>

<file path=xl/charts/_rels/chart1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1" Type="http://schemas.openxmlformats.org/officeDocument/2006/relationships/image" Target="../media/image2.jpg"/></Relationships>
</file>

<file path=xl/charts/_rels/chart1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7.xml"/></Relationships>
</file>

<file path=xl/charts/_rels/chart18.xml.rels><?xml version="1.0" encoding="UTF-8" standalone="yes"?>
<Relationships xmlns="http://schemas.openxmlformats.org/package/2006/relationships"><Relationship Id="rId1" Type="http://schemas.openxmlformats.org/officeDocument/2006/relationships/image" Target="../media/image2.jpg"/></Relationships>
</file>

<file path=xl/charts/_rels/chart1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9.xml"/></Relationships>
</file>

<file path=xl/charts/_rels/chart2.xml.rels><?xml version="1.0" encoding="UTF-8" standalone="yes"?>
<Relationships xmlns="http://schemas.openxmlformats.org/package/2006/relationships"><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1" Type="http://schemas.openxmlformats.org/officeDocument/2006/relationships/image" Target="../media/image2.jpg"/></Relationships>
</file>

<file path=xl/charts/_rels/chart2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1.xml"/></Relationships>
</file>

<file path=xl/charts/_rels/chart22.xml.rels><?xml version="1.0" encoding="UTF-8" standalone="yes"?>
<Relationships xmlns="http://schemas.openxmlformats.org/package/2006/relationships"><Relationship Id="rId1" Type="http://schemas.openxmlformats.org/officeDocument/2006/relationships/image" Target="../media/image2.jpg"/></Relationships>
</file>

<file path=xl/charts/_rels/chart2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23.xml"/></Relationships>
</file>

<file path=xl/charts/_rels/chart24.xml.rels><?xml version="1.0" encoding="UTF-8" standalone="yes"?>
<Relationships xmlns="http://schemas.openxmlformats.org/package/2006/relationships"><Relationship Id="rId1" Type="http://schemas.openxmlformats.org/officeDocument/2006/relationships/image" Target="../media/image2.jpg"/></Relationships>
</file>

<file path=xl/charts/_rels/chart2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25.xml"/></Relationships>
</file>

<file path=xl/charts/_rels/chart26.xml.rels><?xml version="1.0" encoding="UTF-8" standalone="yes"?>
<Relationships xmlns="http://schemas.openxmlformats.org/package/2006/relationships"><Relationship Id="rId1" Type="http://schemas.openxmlformats.org/officeDocument/2006/relationships/image" Target="../media/image2.jpg"/></Relationships>
</file>

<file path=xl/charts/_rels/chart2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image" Target="../media/image2.jpg"/></Relationships>
</file>

<file path=xl/charts/_rels/chart2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image" Target="../media/image2.jpg"/></Relationships>
</file>

<file path=xl/charts/_rels/chart30.xml.rels><?xml version="1.0" encoding="UTF-8" standalone="yes"?>
<Relationships xmlns="http://schemas.openxmlformats.org/package/2006/relationships"><Relationship Id="rId1" Type="http://schemas.openxmlformats.org/officeDocument/2006/relationships/image" Target="../media/image2.jpg"/></Relationships>
</file>

<file path=xl/charts/_rels/chart3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image" Target="../media/image2.jpg"/></Relationships>
</file>

<file path=xl/charts/_rels/chart3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image" Target="../media/image2.jpg"/></Relationships>
</file>

<file path=xl/charts/_rels/chart3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35.xml"/></Relationships>
</file>

<file path=xl/charts/_rels/chart36.xml.rels><?xml version="1.0" encoding="UTF-8" standalone="yes"?>
<Relationships xmlns="http://schemas.openxmlformats.org/package/2006/relationships"><Relationship Id="rId1" Type="http://schemas.openxmlformats.org/officeDocument/2006/relationships/image" Target="../media/image2.jpg"/></Relationships>
</file>

<file path=xl/charts/_rels/chart3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37.xml"/></Relationships>
</file>

<file path=xl/charts/_rels/chart38.xml.rels><?xml version="1.0" encoding="UTF-8" standalone="yes"?>
<Relationships xmlns="http://schemas.openxmlformats.org/package/2006/relationships"><Relationship Id="rId1" Type="http://schemas.openxmlformats.org/officeDocument/2006/relationships/image" Target="../media/image2.jpg"/></Relationships>
</file>

<file path=xl/charts/_rels/chart3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39.xml"/></Relationships>
</file>

<file path=xl/charts/_rels/chart4.xml.rels><?xml version="1.0" encoding="UTF-8" standalone="yes"?>
<Relationships xmlns="http://schemas.openxmlformats.org/package/2006/relationships"><Relationship Id="rId1" Type="http://schemas.openxmlformats.org/officeDocument/2006/relationships/image" Target="../media/image2.jpg"/></Relationships>
</file>

<file path=xl/charts/_rels/chart40.xml.rels><?xml version="1.0" encoding="UTF-8" standalone="yes"?>
<Relationships xmlns="http://schemas.openxmlformats.org/package/2006/relationships"><Relationship Id="rId1" Type="http://schemas.openxmlformats.org/officeDocument/2006/relationships/image" Target="../media/image2.jpg"/></Relationships>
</file>

<file path=xl/charts/_rels/chart4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41.xml"/></Relationships>
</file>

<file path=xl/charts/_rels/chart42.xml.rels><?xml version="1.0" encoding="UTF-8" standalone="yes"?>
<Relationships xmlns="http://schemas.openxmlformats.org/package/2006/relationships"><Relationship Id="rId1" Type="http://schemas.openxmlformats.org/officeDocument/2006/relationships/image" Target="../media/image2.jpg"/></Relationships>
</file>

<file path=xl/charts/_rels/chart4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43.xml"/></Relationships>
</file>

<file path=xl/charts/_rels/chart44.xml.rels><?xml version="1.0" encoding="UTF-8" standalone="yes"?>
<Relationships xmlns="http://schemas.openxmlformats.org/package/2006/relationships"><Relationship Id="rId1" Type="http://schemas.openxmlformats.org/officeDocument/2006/relationships/image" Target="../media/image2.jpg"/></Relationships>
</file>

<file path=xl/charts/_rels/chart4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45.xml"/></Relationships>
</file>

<file path=xl/charts/_rels/chart46.xml.rels><?xml version="1.0" encoding="UTF-8" standalone="yes"?>
<Relationships xmlns="http://schemas.openxmlformats.org/package/2006/relationships"><Relationship Id="rId1" Type="http://schemas.openxmlformats.org/officeDocument/2006/relationships/image" Target="../media/image2.jpg"/></Relationships>
</file>

<file path=xl/charts/_rels/chart4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47.xml"/></Relationships>
</file>

<file path=xl/charts/_rels/chart48.xml.rels><?xml version="1.0" encoding="UTF-8" standalone="yes"?>
<Relationships xmlns="http://schemas.openxmlformats.org/package/2006/relationships"><Relationship Id="rId1" Type="http://schemas.openxmlformats.org/officeDocument/2006/relationships/image" Target="../media/image2.jpg"/></Relationships>
</file>

<file path=xl/charts/_rels/chart4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49.xml"/></Relationships>
</file>

<file path=xl/charts/_rels/chart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image" Target="../media/image2.jpg"/></Relationships>
</file>

<file path=xl/charts/_rels/chart5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51.xml"/></Relationships>
</file>

<file path=xl/charts/_rels/chart52.xml.rels><?xml version="1.0" encoding="UTF-8" standalone="yes"?>
<Relationships xmlns="http://schemas.openxmlformats.org/package/2006/relationships"><Relationship Id="rId1" Type="http://schemas.openxmlformats.org/officeDocument/2006/relationships/image" Target="../media/image2.jpg"/></Relationships>
</file>

<file path=xl/charts/_rels/chart5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53.xml"/></Relationships>
</file>

<file path=xl/charts/_rels/chart54.xml.rels><?xml version="1.0" encoding="UTF-8" standalone="yes"?>
<Relationships xmlns="http://schemas.openxmlformats.org/package/2006/relationships"><Relationship Id="rId1" Type="http://schemas.openxmlformats.org/officeDocument/2006/relationships/image" Target="../media/image2.jpg"/></Relationships>
</file>

<file path=xl/charts/_rels/chart5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5.xml"/></Relationships>
</file>

<file path=xl/charts/_rels/chart56.xml.rels><?xml version="1.0" encoding="UTF-8" standalone="yes"?>
<Relationships xmlns="http://schemas.openxmlformats.org/package/2006/relationships"><Relationship Id="rId1" Type="http://schemas.openxmlformats.org/officeDocument/2006/relationships/image" Target="../media/image2.jpg"/></Relationships>
</file>

<file path=xl/charts/_rels/chart5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57.xml"/></Relationships>
</file>

<file path=xl/charts/_rels/chart58.xml.rels><?xml version="1.0" encoding="UTF-8" standalone="yes"?>
<Relationships xmlns="http://schemas.openxmlformats.org/package/2006/relationships"><Relationship Id="rId1" Type="http://schemas.openxmlformats.org/officeDocument/2006/relationships/image" Target="../media/image2.jpg"/></Relationships>
</file>

<file path=xl/charts/_rels/chart5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image" Target="../media/image2.jpg"/></Relationships>
</file>

<file path=xl/charts/_rels/chart60.xml.rels><?xml version="1.0" encoding="UTF-8" standalone="yes"?>
<Relationships xmlns="http://schemas.openxmlformats.org/package/2006/relationships"><Relationship Id="rId1" Type="http://schemas.openxmlformats.org/officeDocument/2006/relationships/image" Target="../media/image2.jpg"/></Relationships>
</file>

<file path=xl/charts/_rels/chart6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61.xml"/></Relationships>
</file>

<file path=xl/charts/_rels/chart62.xml.rels><?xml version="1.0" encoding="UTF-8" standalone="yes"?>
<Relationships xmlns="http://schemas.openxmlformats.org/package/2006/relationships"><Relationship Id="rId1" Type="http://schemas.openxmlformats.org/officeDocument/2006/relationships/image" Target="../media/image2.jpg"/></Relationships>
</file>

<file path=xl/charts/_rels/chart6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63.xml"/></Relationships>
</file>

<file path=xl/charts/_rels/chart64.xml.rels><?xml version="1.0" encoding="UTF-8" standalone="yes"?>
<Relationships xmlns="http://schemas.openxmlformats.org/package/2006/relationships"><Relationship Id="rId1" Type="http://schemas.openxmlformats.org/officeDocument/2006/relationships/image" Target="../media/image2.jpg"/></Relationships>
</file>

<file path=xl/charts/_rels/chart6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65.xml"/></Relationships>
</file>

<file path=xl/charts/_rels/chart66.xml.rels><?xml version="1.0" encoding="UTF-8" standalone="yes"?>
<Relationships xmlns="http://schemas.openxmlformats.org/package/2006/relationships"><Relationship Id="rId1" Type="http://schemas.openxmlformats.org/officeDocument/2006/relationships/image" Target="../media/image2.jpg"/></Relationships>
</file>

<file path=xl/charts/_rels/chart6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67.xml"/></Relationships>
</file>

<file path=xl/charts/_rels/chart68.xml.rels><?xml version="1.0" encoding="UTF-8" standalone="yes"?>
<Relationships xmlns="http://schemas.openxmlformats.org/package/2006/relationships"><Relationship Id="rId1" Type="http://schemas.openxmlformats.org/officeDocument/2006/relationships/image" Target="../media/image2.jpg"/></Relationships>
</file>

<file path=xl/charts/_rels/chart6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69.xml"/></Relationships>
</file>

<file path=xl/charts/_rels/chart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1" Type="http://schemas.openxmlformats.org/officeDocument/2006/relationships/image" Target="../media/image2.jpg"/></Relationships>
</file>

<file path=xl/charts/_rels/chart7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71.xml"/></Relationships>
</file>

<file path=xl/charts/_rels/chart72.xml.rels><?xml version="1.0" encoding="UTF-8" standalone="yes"?>
<Relationships xmlns="http://schemas.openxmlformats.org/package/2006/relationships"><Relationship Id="rId1" Type="http://schemas.openxmlformats.org/officeDocument/2006/relationships/image" Target="../media/image2.jpg"/></Relationships>
</file>

<file path=xl/charts/_rels/chart7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73.xml"/></Relationships>
</file>

<file path=xl/charts/_rels/chart74.xml.rels><?xml version="1.0" encoding="UTF-8" standalone="yes"?>
<Relationships xmlns="http://schemas.openxmlformats.org/package/2006/relationships"><Relationship Id="rId1" Type="http://schemas.openxmlformats.org/officeDocument/2006/relationships/image" Target="../media/image2.jpg"/></Relationships>
</file>

<file path=xl/charts/_rels/chart7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75.xml"/></Relationships>
</file>

<file path=xl/charts/_rels/chart76.xml.rels><?xml version="1.0" encoding="UTF-8" standalone="yes"?>
<Relationships xmlns="http://schemas.openxmlformats.org/package/2006/relationships"><Relationship Id="rId1" Type="http://schemas.openxmlformats.org/officeDocument/2006/relationships/image" Target="../media/image2.jpg"/></Relationships>
</file>

<file path=xl/charts/_rels/chart7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77.xml"/></Relationships>
</file>

<file path=xl/charts/_rels/chart78.xml.rels><?xml version="1.0" encoding="UTF-8" standalone="yes"?>
<Relationships xmlns="http://schemas.openxmlformats.org/package/2006/relationships"><Relationship Id="rId1" Type="http://schemas.openxmlformats.org/officeDocument/2006/relationships/image" Target="../media/image2.jpg"/></Relationships>
</file>

<file path=xl/charts/_rels/chart7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79.xml"/></Relationships>
</file>

<file path=xl/charts/_rels/chart8.xml.rels><?xml version="1.0" encoding="UTF-8" standalone="yes"?>
<Relationships xmlns="http://schemas.openxmlformats.org/package/2006/relationships"><Relationship Id="rId1" Type="http://schemas.openxmlformats.org/officeDocument/2006/relationships/image" Target="../media/image2.jpg"/></Relationships>
</file>

<file path=xl/charts/_rels/chart80.xml.rels><?xml version="1.0" encoding="UTF-8" standalone="yes"?>
<Relationships xmlns="http://schemas.openxmlformats.org/package/2006/relationships"><Relationship Id="rId1" Type="http://schemas.openxmlformats.org/officeDocument/2006/relationships/image" Target="../media/image2.jpg"/></Relationships>
</file>

<file path=xl/charts/_rels/chart8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81.xml"/></Relationships>
</file>

<file path=xl/charts/_rels/chart82.xml.rels><?xml version="1.0" encoding="UTF-8" standalone="yes"?>
<Relationships xmlns="http://schemas.openxmlformats.org/package/2006/relationships"><Relationship Id="rId1" Type="http://schemas.openxmlformats.org/officeDocument/2006/relationships/image" Target="../media/image2.jpg"/></Relationships>
</file>

<file path=xl/charts/_rels/chart8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83.xml"/></Relationships>
</file>

<file path=xl/charts/_rels/chart84.xml.rels><?xml version="1.0" encoding="UTF-8" standalone="yes"?>
<Relationships xmlns="http://schemas.openxmlformats.org/package/2006/relationships"><Relationship Id="rId1" Type="http://schemas.openxmlformats.org/officeDocument/2006/relationships/image" Target="../media/image2.jpg"/></Relationships>
</file>

<file path=xl/charts/_rels/chart8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85.xml"/></Relationships>
</file>

<file path=xl/charts/_rels/chart86.xml.rels><?xml version="1.0" encoding="UTF-8" standalone="yes"?>
<Relationships xmlns="http://schemas.openxmlformats.org/package/2006/relationships"><Relationship Id="rId1" Type="http://schemas.openxmlformats.org/officeDocument/2006/relationships/image" Target="../media/image2.jpg"/></Relationships>
</file>

<file path=xl/charts/_rels/chart8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87.xml"/></Relationships>
</file>

<file path=xl/charts/_rels/chart88.xml.rels><?xml version="1.0" encoding="UTF-8" standalone="yes"?>
<Relationships xmlns="http://schemas.openxmlformats.org/package/2006/relationships"><Relationship Id="rId1" Type="http://schemas.openxmlformats.org/officeDocument/2006/relationships/image" Target="../media/image2.jpg"/></Relationships>
</file>

<file path=xl/charts/_rels/chart8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89.xml"/></Relationships>
</file>

<file path=xl/charts/_rels/chart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90.xml.rels><?xml version="1.0" encoding="UTF-8" standalone="yes"?>
<Relationships xmlns="http://schemas.openxmlformats.org/package/2006/relationships"><Relationship Id="rId1" Type="http://schemas.openxmlformats.org/officeDocument/2006/relationships/image" Target="../media/image2.jpg"/></Relationships>
</file>

<file path=xl/charts/_rels/chart9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5.xml"/><Relationship Id="rId1" Type="http://schemas.microsoft.com/office/2011/relationships/chartStyle" Target="style45.xml"/><Relationship Id="rId4" Type="http://schemas.openxmlformats.org/officeDocument/2006/relationships/chartUserShapes" Target="../drawings/drawing91.xml"/></Relationships>
</file>

<file path=xl/charts/_rels/chart92.xml.rels><?xml version="1.0" encoding="UTF-8" standalone="yes"?>
<Relationships xmlns="http://schemas.openxmlformats.org/package/2006/relationships"><Relationship Id="rId1" Type="http://schemas.openxmlformats.org/officeDocument/2006/relationships/image" Target="../media/image2.jpg"/></Relationships>
</file>

<file path=xl/charts/_rels/chart93.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93.xml"/></Relationships>
</file>

<file path=xl/charts/_rels/chart94.xml.rels><?xml version="1.0" encoding="UTF-8" standalone="yes"?>
<Relationships xmlns="http://schemas.openxmlformats.org/package/2006/relationships"><Relationship Id="rId1" Type="http://schemas.openxmlformats.org/officeDocument/2006/relationships/image" Target="../media/image2.jpg"/></Relationships>
</file>

<file path=xl/charts/_rels/chart95.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95.xml"/></Relationships>
</file>

<file path=xl/charts/_rels/chart96.xml.rels><?xml version="1.0" encoding="UTF-8" standalone="yes"?>
<Relationships xmlns="http://schemas.openxmlformats.org/package/2006/relationships"><Relationship Id="rId1" Type="http://schemas.openxmlformats.org/officeDocument/2006/relationships/image" Target="../media/image2.jpg"/></Relationships>
</file>

<file path=xl/charts/_rels/chart97.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97.xml"/></Relationships>
</file>

<file path=xl/charts/_rels/chart98.xml.rels><?xml version="1.0" encoding="UTF-8" standalone="yes"?>
<Relationships xmlns="http://schemas.openxmlformats.org/package/2006/relationships"><Relationship Id="rId1" Type="http://schemas.openxmlformats.org/officeDocument/2006/relationships/image" Target="../media/image2.jpg"/></Relationships>
</file>

<file path=xl/charts/_rels/chart99.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49.xml"/><Relationship Id="rId1" Type="http://schemas.microsoft.com/office/2011/relationships/chartStyle" Target="style49.xml"/><Relationship Id="rId4" Type="http://schemas.openxmlformats.org/officeDocument/2006/relationships/chartUserShapes" Target="../drawings/drawing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'Reference Recipe'!$B$9</c:f>
              <c:numCache>
                <c:formatCode>0.000</c:formatCode>
                <c:ptCount val="1"/>
                <c:pt idx="0">
                  <c:v>0</c:v>
                </c:pt>
              </c:numCache>
            </c:numRef>
          </c:xVal>
          <c:yVal>
            <c:numRef>
              <c:f>'Reference Recipe'!$Y$59</c:f>
              <c:numCache>
                <c:formatCode>0</c:formatCode>
                <c:ptCount val="1"/>
                <c:pt idx="0">
                  <c:v>1305</c:v>
                </c:pt>
              </c:numCache>
            </c:numRef>
          </c:yVal>
          <c:smooth val="0"/>
          <c:extLst>
            <c:ext xmlns:c16="http://schemas.microsoft.com/office/drawing/2014/chart" uri="{C3380CC4-5D6E-409C-BE32-E72D297353CC}">
              <c16:uniqueId val="{00000000-CC94-42AA-A18B-EF4A6BB1375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107D-40EE-9C80-0CB81929074D}"/>
              </c:ext>
            </c:extLst>
          </c:dPt>
          <c:dLbls>
            <c:delete val="1"/>
          </c:dLbls>
          <c:xVal>
            <c:numRef>
              <c:f>'3'!$B$7</c:f>
              <c:numCache>
                <c:formatCode>0.00</c:formatCode>
                <c:ptCount val="1"/>
                <c:pt idx="0">
                  <c:v>3.3372928132474518</c:v>
                </c:pt>
              </c:numCache>
            </c:numRef>
          </c:xVal>
          <c:yVal>
            <c:numRef>
              <c:f>'3'!$C$7</c:f>
              <c:numCache>
                <c:formatCode>0.00</c:formatCode>
                <c:ptCount val="1"/>
                <c:pt idx="0">
                  <c:v>0.42779666447408932</c:v>
                </c:pt>
              </c:numCache>
            </c:numRef>
          </c:yVal>
          <c:smooth val="0"/>
          <c:extLst>
            <c:ext xmlns:c16="http://schemas.microsoft.com/office/drawing/2014/chart" uri="{C3380CC4-5D6E-409C-BE32-E72D297353CC}">
              <c16:uniqueId val="{00000001-107D-40EE-9C80-0CB81929074D}"/>
            </c:ext>
          </c:extLst>
        </c:ser>
        <c:ser>
          <c:idx val="1"/>
          <c:order val="1"/>
          <c:tx>
            <c:strRef>
              <c:f>'3'!$C$8</c:f>
              <c:strCache>
                <c:ptCount val="1"/>
                <c:pt idx="0">
                  <c:v>Al2O3+TiO2+NiO</c:v>
                </c:pt>
              </c:strCache>
            </c:strRef>
          </c:tx>
          <c:spPr>
            <a:ln w="66675">
              <a:noFill/>
            </a:ln>
          </c:spPr>
          <c:marker>
            <c:symbol val="triangle"/>
            <c:size val="13"/>
            <c:spPr>
              <a:solidFill>
                <a:srgbClr val="FFC000"/>
              </a:solidFill>
              <a:ln>
                <a:noFill/>
              </a:ln>
            </c:spPr>
          </c:marker>
          <c:dLbls>
            <c:delete val="1"/>
          </c:dLbls>
          <c:xVal>
            <c:numRef>
              <c:f>'3'!$B$7</c:f>
              <c:numCache>
                <c:formatCode>0.00</c:formatCode>
                <c:ptCount val="1"/>
                <c:pt idx="0">
                  <c:v>3.3372928132474518</c:v>
                </c:pt>
              </c:numCache>
            </c:numRef>
          </c:xVal>
          <c:yVal>
            <c:numRef>
              <c:f>'3'!$C$9</c:f>
              <c:numCache>
                <c:formatCode>0.00</c:formatCode>
                <c:ptCount val="1"/>
                <c:pt idx="0">
                  <c:v>0.88273041341849079</c:v>
                </c:pt>
              </c:numCache>
            </c:numRef>
          </c:yVal>
          <c:smooth val="0"/>
          <c:extLst>
            <c:ext xmlns:c16="http://schemas.microsoft.com/office/drawing/2014/chart" uri="{C3380CC4-5D6E-409C-BE32-E72D297353CC}">
              <c16:uniqueId val="{00000002-107D-40EE-9C80-0CB81929074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254B-4E7F-BAA2-47B7E07574DD}"/>
              </c:ext>
            </c:extLst>
          </c:dPt>
          <c:dLbls>
            <c:delete val="1"/>
          </c:dLbls>
          <c:xVal>
            <c:numRef>
              <c:f>'48'!$B$7</c:f>
              <c:numCache>
                <c:formatCode>0.00</c:formatCode>
                <c:ptCount val="1"/>
                <c:pt idx="0">
                  <c:v>3.3372928132474518</c:v>
                </c:pt>
              </c:numCache>
            </c:numRef>
          </c:xVal>
          <c:yVal>
            <c:numRef>
              <c:f>'48'!$C$7</c:f>
              <c:numCache>
                <c:formatCode>0.00</c:formatCode>
                <c:ptCount val="1"/>
                <c:pt idx="0">
                  <c:v>0.42779666447408932</c:v>
                </c:pt>
              </c:numCache>
            </c:numRef>
          </c:yVal>
          <c:smooth val="0"/>
          <c:extLst>
            <c:ext xmlns:c16="http://schemas.microsoft.com/office/drawing/2014/chart" uri="{C3380CC4-5D6E-409C-BE32-E72D297353CC}">
              <c16:uniqueId val="{00000001-254B-4E7F-BAA2-47B7E07574DD}"/>
            </c:ext>
          </c:extLst>
        </c:ser>
        <c:ser>
          <c:idx val="1"/>
          <c:order val="1"/>
          <c:tx>
            <c:strRef>
              <c:f>'48'!$C$8</c:f>
              <c:strCache>
                <c:ptCount val="1"/>
                <c:pt idx="0">
                  <c:v>Al2O3+TiO2+NiO</c:v>
                </c:pt>
              </c:strCache>
            </c:strRef>
          </c:tx>
          <c:spPr>
            <a:ln w="66675">
              <a:noFill/>
            </a:ln>
          </c:spPr>
          <c:marker>
            <c:symbol val="triangle"/>
            <c:size val="13"/>
            <c:spPr>
              <a:solidFill>
                <a:srgbClr val="FFC000"/>
              </a:solidFill>
              <a:ln>
                <a:noFill/>
              </a:ln>
            </c:spPr>
          </c:marker>
          <c:dLbls>
            <c:delete val="1"/>
          </c:dLbls>
          <c:xVal>
            <c:numRef>
              <c:f>'48'!$B$7</c:f>
              <c:numCache>
                <c:formatCode>0.00</c:formatCode>
                <c:ptCount val="1"/>
                <c:pt idx="0">
                  <c:v>3.3372928132474518</c:v>
                </c:pt>
              </c:numCache>
            </c:numRef>
          </c:xVal>
          <c:yVal>
            <c:numRef>
              <c:f>'48'!$C$9</c:f>
              <c:numCache>
                <c:formatCode>0.00</c:formatCode>
                <c:ptCount val="1"/>
                <c:pt idx="0">
                  <c:v>0.88273041341849079</c:v>
                </c:pt>
              </c:numCache>
            </c:numRef>
          </c:yVal>
          <c:smooth val="0"/>
          <c:extLst>
            <c:ext xmlns:c16="http://schemas.microsoft.com/office/drawing/2014/chart" uri="{C3380CC4-5D6E-409C-BE32-E72D297353CC}">
              <c16:uniqueId val="{00000002-254B-4E7F-BAA2-47B7E07574D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'49'!$B$9</c:f>
              <c:numCache>
                <c:formatCode>0.00</c:formatCode>
                <c:ptCount val="1"/>
                <c:pt idx="0">
                  <c:v>0</c:v>
                </c:pt>
              </c:numCache>
            </c:numRef>
          </c:xVal>
          <c:yVal>
            <c:numRef>
              <c:f>'49'!$Y$59</c:f>
              <c:numCache>
                <c:formatCode>0</c:formatCode>
                <c:ptCount val="1"/>
                <c:pt idx="0">
                  <c:v>1305</c:v>
                </c:pt>
              </c:numCache>
            </c:numRef>
          </c:yVal>
          <c:smooth val="0"/>
          <c:extLst>
            <c:ext xmlns:c16="http://schemas.microsoft.com/office/drawing/2014/chart" uri="{C3380CC4-5D6E-409C-BE32-E72D297353CC}">
              <c16:uniqueId val="{00000000-02CD-43D7-B65C-75EF573F806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5FF-4E3D-8028-0FA7FD95046B}"/>
              </c:ext>
            </c:extLst>
          </c:dPt>
          <c:dLbls>
            <c:delete val="1"/>
          </c:dLbls>
          <c:xVal>
            <c:numRef>
              <c:f>'49'!$B$7</c:f>
              <c:numCache>
                <c:formatCode>0.00</c:formatCode>
                <c:ptCount val="1"/>
                <c:pt idx="0">
                  <c:v>3.3372928132474518</c:v>
                </c:pt>
              </c:numCache>
            </c:numRef>
          </c:xVal>
          <c:yVal>
            <c:numRef>
              <c:f>'49'!$C$7</c:f>
              <c:numCache>
                <c:formatCode>0.00</c:formatCode>
                <c:ptCount val="1"/>
                <c:pt idx="0">
                  <c:v>0.42779666447408932</c:v>
                </c:pt>
              </c:numCache>
            </c:numRef>
          </c:yVal>
          <c:smooth val="0"/>
          <c:extLst>
            <c:ext xmlns:c16="http://schemas.microsoft.com/office/drawing/2014/chart" uri="{C3380CC4-5D6E-409C-BE32-E72D297353CC}">
              <c16:uniqueId val="{00000001-C5FF-4E3D-8028-0FA7FD95046B}"/>
            </c:ext>
          </c:extLst>
        </c:ser>
        <c:ser>
          <c:idx val="1"/>
          <c:order val="1"/>
          <c:tx>
            <c:strRef>
              <c:f>'49'!$C$8</c:f>
              <c:strCache>
                <c:ptCount val="1"/>
                <c:pt idx="0">
                  <c:v>Al2O3+TiO2+NiO</c:v>
                </c:pt>
              </c:strCache>
            </c:strRef>
          </c:tx>
          <c:spPr>
            <a:ln w="66675">
              <a:noFill/>
            </a:ln>
          </c:spPr>
          <c:marker>
            <c:symbol val="triangle"/>
            <c:size val="13"/>
            <c:spPr>
              <a:solidFill>
                <a:srgbClr val="FFC000"/>
              </a:solidFill>
              <a:ln>
                <a:noFill/>
              </a:ln>
            </c:spPr>
          </c:marker>
          <c:dLbls>
            <c:delete val="1"/>
          </c:dLbls>
          <c:xVal>
            <c:numRef>
              <c:f>'49'!$B$7</c:f>
              <c:numCache>
                <c:formatCode>0.00</c:formatCode>
                <c:ptCount val="1"/>
                <c:pt idx="0">
                  <c:v>3.3372928132474518</c:v>
                </c:pt>
              </c:numCache>
            </c:numRef>
          </c:xVal>
          <c:yVal>
            <c:numRef>
              <c:f>'49'!$C$9</c:f>
              <c:numCache>
                <c:formatCode>0.00</c:formatCode>
                <c:ptCount val="1"/>
                <c:pt idx="0">
                  <c:v>0.88273041341849079</c:v>
                </c:pt>
              </c:numCache>
            </c:numRef>
          </c:yVal>
          <c:smooth val="0"/>
          <c:extLst>
            <c:ext xmlns:c16="http://schemas.microsoft.com/office/drawing/2014/chart" uri="{C3380CC4-5D6E-409C-BE32-E72D297353CC}">
              <c16:uniqueId val="{00000002-C5FF-4E3D-8028-0FA7FD95046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'50'!$B$9</c:f>
              <c:numCache>
                <c:formatCode>0.00</c:formatCode>
                <c:ptCount val="1"/>
                <c:pt idx="0">
                  <c:v>0</c:v>
                </c:pt>
              </c:numCache>
            </c:numRef>
          </c:xVal>
          <c:yVal>
            <c:numRef>
              <c:f>'50'!$Y$59</c:f>
              <c:numCache>
                <c:formatCode>0</c:formatCode>
                <c:ptCount val="1"/>
                <c:pt idx="0">
                  <c:v>1305</c:v>
                </c:pt>
              </c:numCache>
            </c:numRef>
          </c:yVal>
          <c:smooth val="0"/>
          <c:extLst>
            <c:ext xmlns:c16="http://schemas.microsoft.com/office/drawing/2014/chart" uri="{C3380CC4-5D6E-409C-BE32-E72D297353CC}">
              <c16:uniqueId val="{00000000-E638-4D9F-B98B-FFC772FD1EC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'50'!$C$6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66C4-4A10-80C1-7366C7418C2F}"/>
              </c:ext>
            </c:extLst>
          </c:dPt>
          <c:dLbls>
            <c:delete val="1"/>
          </c:dLbls>
          <c:xVal>
            <c:numRef>
              <c:f>'50'!$B$7</c:f>
              <c:numCache>
                <c:formatCode>0.00</c:formatCode>
                <c:ptCount val="1"/>
                <c:pt idx="0">
                  <c:v>3.3372928132474518</c:v>
                </c:pt>
              </c:numCache>
            </c:numRef>
          </c:xVal>
          <c:yVal>
            <c:numRef>
              <c:f>'50'!$C$7</c:f>
              <c:numCache>
                <c:formatCode>0.00</c:formatCode>
                <c:ptCount val="1"/>
                <c:pt idx="0">
                  <c:v>0.42779666447408932</c:v>
                </c:pt>
              </c:numCache>
            </c:numRef>
          </c:yVal>
          <c:smooth val="0"/>
          <c:extLst>
            <c:ext xmlns:c16="http://schemas.microsoft.com/office/drawing/2014/chart" uri="{C3380CC4-5D6E-409C-BE32-E72D297353CC}">
              <c16:uniqueId val="{00000001-66C4-4A10-80C1-7366C7418C2F}"/>
            </c:ext>
          </c:extLst>
        </c:ser>
        <c:ser>
          <c:idx val="1"/>
          <c:order val="1"/>
          <c:tx>
            <c:strRef>
              <c:f>'50'!$C$8</c:f>
              <c:strCache>
                <c:ptCount val="1"/>
                <c:pt idx="0">
                  <c:v>Al2O3+TiO2+NiO</c:v>
                </c:pt>
              </c:strCache>
            </c:strRef>
          </c:tx>
          <c:spPr>
            <a:ln w="66675">
              <a:noFill/>
            </a:ln>
          </c:spPr>
          <c:marker>
            <c:symbol val="triangle"/>
            <c:size val="13"/>
            <c:spPr>
              <a:solidFill>
                <a:srgbClr val="FFC000"/>
              </a:solidFill>
              <a:ln>
                <a:noFill/>
              </a:ln>
            </c:spPr>
          </c:marker>
          <c:dLbls>
            <c:delete val="1"/>
          </c:dLbls>
          <c:xVal>
            <c:numRef>
              <c:f>'50'!$B$7</c:f>
              <c:numCache>
                <c:formatCode>0.00</c:formatCode>
                <c:ptCount val="1"/>
                <c:pt idx="0">
                  <c:v>3.3372928132474518</c:v>
                </c:pt>
              </c:numCache>
            </c:numRef>
          </c:xVal>
          <c:yVal>
            <c:numRef>
              <c:f>'50'!$C$9</c:f>
              <c:numCache>
                <c:formatCode>0.00</c:formatCode>
                <c:ptCount val="1"/>
                <c:pt idx="0">
                  <c:v>0.88273041341849079</c:v>
                </c:pt>
              </c:numCache>
            </c:numRef>
          </c:yVal>
          <c:smooth val="0"/>
          <c:extLst>
            <c:ext xmlns:c16="http://schemas.microsoft.com/office/drawing/2014/chart" uri="{C3380CC4-5D6E-409C-BE32-E72D297353CC}">
              <c16:uniqueId val="{00000002-66C4-4A10-80C1-7366C7418C2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'4'!$B$9</c:f>
              <c:numCache>
                <c:formatCode>0.00</c:formatCode>
                <c:ptCount val="1"/>
                <c:pt idx="0">
                  <c:v>0</c:v>
                </c:pt>
              </c:numCache>
            </c:numRef>
          </c:xVal>
          <c:yVal>
            <c:numRef>
              <c:f>'4'!$Y$59</c:f>
              <c:numCache>
                <c:formatCode>0</c:formatCode>
                <c:ptCount val="1"/>
                <c:pt idx="0">
                  <c:v>1305</c:v>
                </c:pt>
              </c:numCache>
            </c:numRef>
          </c:yVal>
          <c:smooth val="0"/>
          <c:extLst>
            <c:ext xmlns:c16="http://schemas.microsoft.com/office/drawing/2014/chart" uri="{C3380CC4-5D6E-409C-BE32-E72D297353CC}">
              <c16:uniqueId val="{00000000-B1E5-43E3-99E8-74B012C169F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68AE-48DD-AC09-FC8042B01F5A}"/>
              </c:ext>
            </c:extLst>
          </c:dPt>
          <c:dLbls>
            <c:delete val="1"/>
          </c:dLbls>
          <c:xVal>
            <c:numRef>
              <c:f>'4'!$B$7</c:f>
              <c:numCache>
                <c:formatCode>0.00</c:formatCode>
                <c:ptCount val="1"/>
                <c:pt idx="0">
                  <c:v>3.3372928132474518</c:v>
                </c:pt>
              </c:numCache>
            </c:numRef>
          </c:xVal>
          <c:yVal>
            <c:numRef>
              <c:f>'4'!$C$7</c:f>
              <c:numCache>
                <c:formatCode>0.00</c:formatCode>
                <c:ptCount val="1"/>
                <c:pt idx="0">
                  <c:v>0.42779666447408932</c:v>
                </c:pt>
              </c:numCache>
            </c:numRef>
          </c:yVal>
          <c:smooth val="0"/>
          <c:extLst>
            <c:ext xmlns:c16="http://schemas.microsoft.com/office/drawing/2014/chart" uri="{C3380CC4-5D6E-409C-BE32-E72D297353CC}">
              <c16:uniqueId val="{00000001-68AE-48DD-AC09-FC8042B01F5A}"/>
            </c:ext>
          </c:extLst>
        </c:ser>
        <c:ser>
          <c:idx val="1"/>
          <c:order val="1"/>
          <c:tx>
            <c:strRef>
              <c:f>'4'!$C$8</c:f>
              <c:strCache>
                <c:ptCount val="1"/>
                <c:pt idx="0">
                  <c:v>Al2O3+TiO2+NiO</c:v>
                </c:pt>
              </c:strCache>
            </c:strRef>
          </c:tx>
          <c:spPr>
            <a:ln w="66675">
              <a:noFill/>
            </a:ln>
          </c:spPr>
          <c:marker>
            <c:symbol val="triangle"/>
            <c:size val="13"/>
            <c:spPr>
              <a:solidFill>
                <a:srgbClr val="FFC000"/>
              </a:solidFill>
              <a:ln>
                <a:noFill/>
              </a:ln>
            </c:spPr>
          </c:marker>
          <c:dLbls>
            <c:delete val="1"/>
          </c:dLbls>
          <c:xVal>
            <c:numRef>
              <c:f>'4'!$B$7</c:f>
              <c:numCache>
                <c:formatCode>0.00</c:formatCode>
                <c:ptCount val="1"/>
                <c:pt idx="0">
                  <c:v>3.3372928132474518</c:v>
                </c:pt>
              </c:numCache>
            </c:numRef>
          </c:xVal>
          <c:yVal>
            <c:numRef>
              <c:f>'4'!$C$9</c:f>
              <c:numCache>
                <c:formatCode>0.00</c:formatCode>
                <c:ptCount val="1"/>
                <c:pt idx="0">
                  <c:v>0.88273041341849079</c:v>
                </c:pt>
              </c:numCache>
            </c:numRef>
          </c:yVal>
          <c:smooth val="0"/>
          <c:extLst>
            <c:ext xmlns:c16="http://schemas.microsoft.com/office/drawing/2014/chart" uri="{C3380CC4-5D6E-409C-BE32-E72D297353CC}">
              <c16:uniqueId val="{00000002-68AE-48DD-AC09-FC8042B01F5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'5'!$B$9</c:f>
              <c:numCache>
                <c:formatCode>0.00</c:formatCode>
                <c:ptCount val="1"/>
                <c:pt idx="0">
                  <c:v>0</c:v>
                </c:pt>
              </c:numCache>
            </c:numRef>
          </c:xVal>
          <c:yVal>
            <c:numRef>
              <c:f>'5'!$Y$59</c:f>
              <c:numCache>
                <c:formatCode>0</c:formatCode>
                <c:ptCount val="1"/>
                <c:pt idx="0">
                  <c:v>1305</c:v>
                </c:pt>
              </c:numCache>
            </c:numRef>
          </c:yVal>
          <c:smooth val="0"/>
          <c:extLst>
            <c:ext xmlns:c16="http://schemas.microsoft.com/office/drawing/2014/chart" uri="{C3380CC4-5D6E-409C-BE32-E72D297353CC}">
              <c16:uniqueId val="{00000000-B4DA-48B7-8EC3-4A128C96922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E64-4C7C-9D28-B5C8A6BB8C47}"/>
              </c:ext>
            </c:extLst>
          </c:dPt>
          <c:dLbls>
            <c:delete val="1"/>
          </c:dLbls>
          <c:xVal>
            <c:numRef>
              <c:f>'5'!$B$7</c:f>
              <c:numCache>
                <c:formatCode>0.00</c:formatCode>
                <c:ptCount val="1"/>
                <c:pt idx="0">
                  <c:v>3.3372928132474518</c:v>
                </c:pt>
              </c:numCache>
            </c:numRef>
          </c:xVal>
          <c:yVal>
            <c:numRef>
              <c:f>'5'!$C$7</c:f>
              <c:numCache>
                <c:formatCode>0.00</c:formatCode>
                <c:ptCount val="1"/>
                <c:pt idx="0">
                  <c:v>0.42779666447408932</c:v>
                </c:pt>
              </c:numCache>
            </c:numRef>
          </c:yVal>
          <c:smooth val="0"/>
          <c:extLst>
            <c:ext xmlns:c16="http://schemas.microsoft.com/office/drawing/2014/chart" uri="{C3380CC4-5D6E-409C-BE32-E72D297353CC}">
              <c16:uniqueId val="{00000001-7E64-4C7C-9D28-B5C8A6BB8C47}"/>
            </c:ext>
          </c:extLst>
        </c:ser>
        <c:ser>
          <c:idx val="1"/>
          <c:order val="1"/>
          <c:tx>
            <c:strRef>
              <c:f>'5'!$C$8</c:f>
              <c:strCache>
                <c:ptCount val="1"/>
                <c:pt idx="0">
                  <c:v>Al2O3+TiO2+NiO</c:v>
                </c:pt>
              </c:strCache>
            </c:strRef>
          </c:tx>
          <c:spPr>
            <a:ln w="66675">
              <a:noFill/>
            </a:ln>
          </c:spPr>
          <c:marker>
            <c:symbol val="triangle"/>
            <c:size val="13"/>
            <c:spPr>
              <a:solidFill>
                <a:srgbClr val="FFC000"/>
              </a:solidFill>
              <a:ln>
                <a:noFill/>
              </a:ln>
            </c:spPr>
          </c:marker>
          <c:dLbls>
            <c:delete val="1"/>
          </c:dLbls>
          <c:xVal>
            <c:numRef>
              <c:f>'5'!$B$7</c:f>
              <c:numCache>
                <c:formatCode>0.00</c:formatCode>
                <c:ptCount val="1"/>
                <c:pt idx="0">
                  <c:v>3.3372928132474518</c:v>
                </c:pt>
              </c:numCache>
            </c:numRef>
          </c:xVal>
          <c:yVal>
            <c:numRef>
              <c:f>'5'!$C$9</c:f>
              <c:numCache>
                <c:formatCode>0.00</c:formatCode>
                <c:ptCount val="1"/>
                <c:pt idx="0">
                  <c:v>0.88273041341849079</c:v>
                </c:pt>
              </c:numCache>
            </c:numRef>
          </c:yVal>
          <c:smooth val="0"/>
          <c:extLst>
            <c:ext xmlns:c16="http://schemas.microsoft.com/office/drawing/2014/chart" uri="{C3380CC4-5D6E-409C-BE32-E72D297353CC}">
              <c16:uniqueId val="{00000002-7E64-4C7C-9D28-B5C8A6BB8C47}"/>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'6'!$B$9</c:f>
              <c:numCache>
                <c:formatCode>0.00</c:formatCode>
                <c:ptCount val="1"/>
                <c:pt idx="0">
                  <c:v>0</c:v>
                </c:pt>
              </c:numCache>
            </c:numRef>
          </c:xVal>
          <c:yVal>
            <c:numRef>
              <c:f>'6'!$Y$59</c:f>
              <c:numCache>
                <c:formatCode>0</c:formatCode>
                <c:ptCount val="1"/>
                <c:pt idx="0">
                  <c:v>1305</c:v>
                </c:pt>
              </c:numCache>
            </c:numRef>
          </c:yVal>
          <c:smooth val="0"/>
          <c:extLst>
            <c:ext xmlns:c16="http://schemas.microsoft.com/office/drawing/2014/chart" uri="{C3380CC4-5D6E-409C-BE32-E72D297353CC}">
              <c16:uniqueId val="{00000000-0BF2-40AD-984A-A9A71AD6F31E}"/>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D89-456D-817A-824A3A6408CC}"/>
              </c:ext>
            </c:extLst>
          </c:dPt>
          <c:dLbls>
            <c:delete val="1"/>
          </c:dLbls>
          <c:xVal>
            <c:numRef>
              <c:f>'6'!$B$7</c:f>
              <c:numCache>
                <c:formatCode>0.00</c:formatCode>
                <c:ptCount val="1"/>
                <c:pt idx="0">
                  <c:v>3.3372928132474518</c:v>
                </c:pt>
              </c:numCache>
            </c:numRef>
          </c:xVal>
          <c:yVal>
            <c:numRef>
              <c:f>'6'!$C$7</c:f>
              <c:numCache>
                <c:formatCode>0.00</c:formatCode>
                <c:ptCount val="1"/>
                <c:pt idx="0">
                  <c:v>0.42779666447408932</c:v>
                </c:pt>
              </c:numCache>
            </c:numRef>
          </c:yVal>
          <c:smooth val="0"/>
          <c:extLst>
            <c:ext xmlns:c16="http://schemas.microsoft.com/office/drawing/2014/chart" uri="{C3380CC4-5D6E-409C-BE32-E72D297353CC}">
              <c16:uniqueId val="{00000001-5D89-456D-817A-824A3A6408CC}"/>
            </c:ext>
          </c:extLst>
        </c:ser>
        <c:ser>
          <c:idx val="1"/>
          <c:order val="1"/>
          <c:tx>
            <c:strRef>
              <c:f>'6'!$C$8</c:f>
              <c:strCache>
                <c:ptCount val="1"/>
                <c:pt idx="0">
                  <c:v>Al2O3+TiO2+NiO</c:v>
                </c:pt>
              </c:strCache>
            </c:strRef>
          </c:tx>
          <c:spPr>
            <a:ln w="66675">
              <a:noFill/>
            </a:ln>
          </c:spPr>
          <c:marker>
            <c:symbol val="triangle"/>
            <c:size val="13"/>
            <c:spPr>
              <a:solidFill>
                <a:srgbClr val="FFC000"/>
              </a:solidFill>
              <a:ln>
                <a:noFill/>
              </a:ln>
            </c:spPr>
          </c:marker>
          <c:dLbls>
            <c:delete val="1"/>
          </c:dLbls>
          <c:xVal>
            <c:numRef>
              <c:f>'6'!$B$7</c:f>
              <c:numCache>
                <c:formatCode>0.00</c:formatCode>
                <c:ptCount val="1"/>
                <c:pt idx="0">
                  <c:v>3.3372928132474518</c:v>
                </c:pt>
              </c:numCache>
            </c:numRef>
          </c:xVal>
          <c:yVal>
            <c:numRef>
              <c:f>'6'!$C$9</c:f>
              <c:numCache>
                <c:formatCode>0.00</c:formatCode>
                <c:ptCount val="1"/>
                <c:pt idx="0">
                  <c:v>0.88273041341849079</c:v>
                </c:pt>
              </c:numCache>
            </c:numRef>
          </c:yVal>
          <c:smooth val="0"/>
          <c:extLst>
            <c:ext xmlns:c16="http://schemas.microsoft.com/office/drawing/2014/chart" uri="{C3380CC4-5D6E-409C-BE32-E72D297353CC}">
              <c16:uniqueId val="{00000002-5D89-456D-817A-824A3A6408C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'7'!$B$9</c:f>
              <c:numCache>
                <c:formatCode>0.00</c:formatCode>
                <c:ptCount val="1"/>
                <c:pt idx="0">
                  <c:v>0</c:v>
                </c:pt>
              </c:numCache>
            </c:numRef>
          </c:xVal>
          <c:yVal>
            <c:numRef>
              <c:f>'7'!$Y$59</c:f>
              <c:numCache>
                <c:formatCode>0</c:formatCode>
                <c:ptCount val="1"/>
                <c:pt idx="0">
                  <c:v>1305</c:v>
                </c:pt>
              </c:numCache>
            </c:numRef>
          </c:yVal>
          <c:smooth val="0"/>
          <c:extLst>
            <c:ext xmlns:c16="http://schemas.microsoft.com/office/drawing/2014/chart" uri="{C3380CC4-5D6E-409C-BE32-E72D297353CC}">
              <c16:uniqueId val="{00000000-65DD-4286-8285-F24BDB1F09C4}"/>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E1B5-4206-A499-AAE7E44A1AC1}"/>
              </c:ext>
            </c:extLst>
          </c:dPt>
          <c:dLbls>
            <c:delete val="1"/>
          </c:dLbls>
          <c:xVal>
            <c:numRef>
              <c:f>'7'!$B$7</c:f>
              <c:numCache>
                <c:formatCode>0.00</c:formatCode>
                <c:ptCount val="1"/>
                <c:pt idx="0">
                  <c:v>3.3372928132474518</c:v>
                </c:pt>
              </c:numCache>
            </c:numRef>
          </c:xVal>
          <c:yVal>
            <c:numRef>
              <c:f>'7'!$C$7</c:f>
              <c:numCache>
                <c:formatCode>0.00</c:formatCode>
                <c:ptCount val="1"/>
                <c:pt idx="0">
                  <c:v>0.42779666447408932</c:v>
                </c:pt>
              </c:numCache>
            </c:numRef>
          </c:yVal>
          <c:smooth val="0"/>
          <c:extLst>
            <c:ext xmlns:c16="http://schemas.microsoft.com/office/drawing/2014/chart" uri="{C3380CC4-5D6E-409C-BE32-E72D297353CC}">
              <c16:uniqueId val="{00000001-E1B5-4206-A499-AAE7E44A1AC1}"/>
            </c:ext>
          </c:extLst>
        </c:ser>
        <c:ser>
          <c:idx val="1"/>
          <c:order val="1"/>
          <c:tx>
            <c:strRef>
              <c:f>'7'!$C$8</c:f>
              <c:strCache>
                <c:ptCount val="1"/>
                <c:pt idx="0">
                  <c:v>Al2O3+TiO2+NiO</c:v>
                </c:pt>
              </c:strCache>
            </c:strRef>
          </c:tx>
          <c:spPr>
            <a:ln w="66675">
              <a:noFill/>
            </a:ln>
          </c:spPr>
          <c:marker>
            <c:symbol val="triangle"/>
            <c:size val="13"/>
            <c:spPr>
              <a:solidFill>
                <a:srgbClr val="FFC000"/>
              </a:solidFill>
              <a:ln>
                <a:noFill/>
              </a:ln>
            </c:spPr>
          </c:marker>
          <c:dLbls>
            <c:delete val="1"/>
          </c:dLbls>
          <c:xVal>
            <c:numRef>
              <c:f>'7'!$B$7</c:f>
              <c:numCache>
                <c:formatCode>0.00</c:formatCode>
                <c:ptCount val="1"/>
                <c:pt idx="0">
                  <c:v>3.3372928132474518</c:v>
                </c:pt>
              </c:numCache>
            </c:numRef>
          </c:xVal>
          <c:yVal>
            <c:numRef>
              <c:f>'7'!$C$9</c:f>
              <c:numCache>
                <c:formatCode>0.00</c:formatCode>
                <c:ptCount val="1"/>
                <c:pt idx="0">
                  <c:v>0.88273041341849079</c:v>
                </c:pt>
              </c:numCache>
            </c:numRef>
          </c:yVal>
          <c:smooth val="0"/>
          <c:extLst>
            <c:ext xmlns:c16="http://schemas.microsoft.com/office/drawing/2014/chart" uri="{C3380CC4-5D6E-409C-BE32-E72D297353CC}">
              <c16:uniqueId val="{00000002-E1B5-4206-A499-AAE7E44A1AC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'8'!$B$9</c:f>
              <c:numCache>
                <c:formatCode>0.00</c:formatCode>
                <c:ptCount val="1"/>
                <c:pt idx="0">
                  <c:v>0</c:v>
                </c:pt>
              </c:numCache>
            </c:numRef>
          </c:xVal>
          <c:yVal>
            <c:numRef>
              <c:f>'8'!$Y$59</c:f>
              <c:numCache>
                <c:formatCode>0</c:formatCode>
                <c:ptCount val="1"/>
                <c:pt idx="0">
                  <c:v>1305</c:v>
                </c:pt>
              </c:numCache>
            </c:numRef>
          </c:yVal>
          <c:smooth val="0"/>
          <c:extLst>
            <c:ext xmlns:c16="http://schemas.microsoft.com/office/drawing/2014/chart" uri="{C3380CC4-5D6E-409C-BE32-E72D297353CC}">
              <c16:uniqueId val="{00000000-8969-4B7A-8485-54DCA026B0F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'Reference Recipe'!$C$6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32B-491A-9261-2668F155C0AC}"/>
              </c:ext>
            </c:extLst>
          </c:dPt>
          <c:dLbls>
            <c:delete val="1"/>
          </c:dLbls>
          <c:xVal>
            <c:numRef>
              <c:f>'Reference Recipe'!$B$7</c:f>
              <c:numCache>
                <c:formatCode>0.00</c:formatCode>
                <c:ptCount val="1"/>
                <c:pt idx="0">
                  <c:v>2.780728595962223</c:v>
                </c:pt>
              </c:numCache>
            </c:numRef>
          </c:xVal>
          <c:yVal>
            <c:numRef>
              <c:f>'Reference Recipe'!$C$7</c:f>
              <c:numCache>
                <c:formatCode>0.00</c:formatCode>
                <c:ptCount val="1"/>
                <c:pt idx="0">
                  <c:v>0.42667238642237199</c:v>
                </c:pt>
              </c:numCache>
            </c:numRef>
          </c:yVal>
          <c:smooth val="0"/>
          <c:extLst>
            <c:ext xmlns:c16="http://schemas.microsoft.com/office/drawing/2014/chart" uri="{C3380CC4-5D6E-409C-BE32-E72D297353CC}">
              <c16:uniqueId val="{00000001-332B-491A-9261-2668F155C0AC}"/>
            </c:ext>
          </c:extLst>
        </c:ser>
        <c:ser>
          <c:idx val="1"/>
          <c:order val="1"/>
          <c:tx>
            <c:strRef>
              <c:f>'Reference Recipe'!$C$8</c:f>
              <c:strCache>
                <c:ptCount val="1"/>
                <c:pt idx="0">
                  <c:v>Al2O3+TiO2+NiO</c:v>
                </c:pt>
              </c:strCache>
            </c:strRef>
          </c:tx>
          <c:spPr>
            <a:ln w="66675">
              <a:noFill/>
            </a:ln>
          </c:spPr>
          <c:marker>
            <c:symbol val="triangle"/>
            <c:size val="13"/>
            <c:spPr>
              <a:solidFill>
                <a:srgbClr val="FFC000"/>
              </a:solidFill>
              <a:ln>
                <a:noFill/>
              </a:ln>
            </c:spPr>
          </c:marker>
          <c:dLbls>
            <c:delete val="1"/>
          </c:dLbls>
          <c:xVal>
            <c:numRef>
              <c:f>'Reference Recipe'!$B$7</c:f>
              <c:numCache>
                <c:formatCode>0.00</c:formatCode>
                <c:ptCount val="1"/>
                <c:pt idx="0">
                  <c:v>2.780728595962223</c:v>
                </c:pt>
              </c:numCache>
            </c:numRef>
          </c:xVal>
          <c:yVal>
            <c:numRef>
              <c:f>'Reference Recipe'!$C$9</c:f>
              <c:numCache>
                <c:formatCode>0.000</c:formatCode>
                <c:ptCount val="1"/>
                <c:pt idx="0">
                  <c:v>0.88165039956319302</c:v>
                </c:pt>
              </c:numCache>
            </c:numRef>
          </c:yVal>
          <c:smooth val="0"/>
          <c:extLst>
            <c:ext xmlns:c16="http://schemas.microsoft.com/office/drawing/2014/chart" uri="{C3380CC4-5D6E-409C-BE32-E72D297353CC}">
              <c16:uniqueId val="{00000002-332B-491A-9261-2668F155C0A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E6B-4F73-877D-53D122B17856}"/>
              </c:ext>
            </c:extLst>
          </c:dPt>
          <c:dLbls>
            <c:delete val="1"/>
          </c:dLbls>
          <c:xVal>
            <c:numRef>
              <c:f>'8'!$B$7</c:f>
              <c:numCache>
                <c:formatCode>0.00</c:formatCode>
                <c:ptCount val="1"/>
                <c:pt idx="0">
                  <c:v>3.3372928132474518</c:v>
                </c:pt>
              </c:numCache>
            </c:numRef>
          </c:xVal>
          <c:yVal>
            <c:numRef>
              <c:f>'8'!$C$7</c:f>
              <c:numCache>
                <c:formatCode>0.00</c:formatCode>
                <c:ptCount val="1"/>
                <c:pt idx="0">
                  <c:v>0.42779666447408932</c:v>
                </c:pt>
              </c:numCache>
            </c:numRef>
          </c:yVal>
          <c:smooth val="0"/>
          <c:extLst>
            <c:ext xmlns:c16="http://schemas.microsoft.com/office/drawing/2014/chart" uri="{C3380CC4-5D6E-409C-BE32-E72D297353CC}">
              <c16:uniqueId val="{00000001-CE6B-4F73-877D-53D122B17856}"/>
            </c:ext>
          </c:extLst>
        </c:ser>
        <c:ser>
          <c:idx val="1"/>
          <c:order val="1"/>
          <c:tx>
            <c:strRef>
              <c:f>'8'!$C$8</c:f>
              <c:strCache>
                <c:ptCount val="1"/>
                <c:pt idx="0">
                  <c:v>Al2O3+TiO2+NiO</c:v>
                </c:pt>
              </c:strCache>
            </c:strRef>
          </c:tx>
          <c:spPr>
            <a:ln w="66675">
              <a:noFill/>
            </a:ln>
          </c:spPr>
          <c:marker>
            <c:symbol val="triangle"/>
            <c:size val="13"/>
            <c:spPr>
              <a:solidFill>
                <a:srgbClr val="FFC000"/>
              </a:solidFill>
              <a:ln>
                <a:noFill/>
              </a:ln>
            </c:spPr>
          </c:marker>
          <c:dLbls>
            <c:delete val="1"/>
          </c:dLbls>
          <c:xVal>
            <c:numRef>
              <c:f>'8'!$B$7</c:f>
              <c:numCache>
                <c:formatCode>0.00</c:formatCode>
                <c:ptCount val="1"/>
                <c:pt idx="0">
                  <c:v>3.3372928132474518</c:v>
                </c:pt>
              </c:numCache>
            </c:numRef>
          </c:xVal>
          <c:yVal>
            <c:numRef>
              <c:f>'8'!$C$9</c:f>
              <c:numCache>
                <c:formatCode>0.00</c:formatCode>
                <c:ptCount val="1"/>
                <c:pt idx="0">
                  <c:v>0.88273041341849079</c:v>
                </c:pt>
              </c:numCache>
            </c:numRef>
          </c:yVal>
          <c:smooth val="0"/>
          <c:extLst>
            <c:ext xmlns:c16="http://schemas.microsoft.com/office/drawing/2014/chart" uri="{C3380CC4-5D6E-409C-BE32-E72D297353CC}">
              <c16:uniqueId val="{00000002-CE6B-4F73-877D-53D122B17856}"/>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'9'!$B$9</c:f>
              <c:numCache>
                <c:formatCode>0.00</c:formatCode>
                <c:ptCount val="1"/>
                <c:pt idx="0">
                  <c:v>0</c:v>
                </c:pt>
              </c:numCache>
            </c:numRef>
          </c:xVal>
          <c:yVal>
            <c:numRef>
              <c:f>'9'!$Y$59</c:f>
              <c:numCache>
                <c:formatCode>0</c:formatCode>
                <c:ptCount val="1"/>
                <c:pt idx="0">
                  <c:v>1305</c:v>
                </c:pt>
              </c:numCache>
            </c:numRef>
          </c:yVal>
          <c:smooth val="0"/>
          <c:extLst>
            <c:ext xmlns:c16="http://schemas.microsoft.com/office/drawing/2014/chart" uri="{C3380CC4-5D6E-409C-BE32-E72D297353CC}">
              <c16:uniqueId val="{00000000-B446-462A-A9A7-6463614FE90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B3E-4DFB-B7D5-3E5332F093B1}"/>
              </c:ext>
            </c:extLst>
          </c:dPt>
          <c:dLbls>
            <c:delete val="1"/>
          </c:dLbls>
          <c:xVal>
            <c:numRef>
              <c:f>'9'!$B$7</c:f>
              <c:numCache>
                <c:formatCode>0.00</c:formatCode>
                <c:ptCount val="1"/>
                <c:pt idx="0">
                  <c:v>3.3372928132474518</c:v>
                </c:pt>
              </c:numCache>
            </c:numRef>
          </c:xVal>
          <c:yVal>
            <c:numRef>
              <c:f>'9'!$C$7</c:f>
              <c:numCache>
                <c:formatCode>0.00</c:formatCode>
                <c:ptCount val="1"/>
                <c:pt idx="0">
                  <c:v>0.42779666447408932</c:v>
                </c:pt>
              </c:numCache>
            </c:numRef>
          </c:yVal>
          <c:smooth val="0"/>
          <c:extLst>
            <c:ext xmlns:c16="http://schemas.microsoft.com/office/drawing/2014/chart" uri="{C3380CC4-5D6E-409C-BE32-E72D297353CC}">
              <c16:uniqueId val="{00000001-5B3E-4DFB-B7D5-3E5332F093B1}"/>
            </c:ext>
          </c:extLst>
        </c:ser>
        <c:ser>
          <c:idx val="1"/>
          <c:order val="1"/>
          <c:tx>
            <c:strRef>
              <c:f>'9'!$C$8</c:f>
              <c:strCache>
                <c:ptCount val="1"/>
                <c:pt idx="0">
                  <c:v>Al2O3+TiO2+NiO</c:v>
                </c:pt>
              </c:strCache>
            </c:strRef>
          </c:tx>
          <c:spPr>
            <a:ln w="66675">
              <a:noFill/>
            </a:ln>
          </c:spPr>
          <c:marker>
            <c:symbol val="triangle"/>
            <c:size val="13"/>
            <c:spPr>
              <a:solidFill>
                <a:srgbClr val="FFC000"/>
              </a:solidFill>
              <a:ln>
                <a:noFill/>
              </a:ln>
            </c:spPr>
          </c:marker>
          <c:dLbls>
            <c:delete val="1"/>
          </c:dLbls>
          <c:xVal>
            <c:numRef>
              <c:f>'9'!$B$7</c:f>
              <c:numCache>
                <c:formatCode>0.00</c:formatCode>
                <c:ptCount val="1"/>
                <c:pt idx="0">
                  <c:v>3.3372928132474518</c:v>
                </c:pt>
              </c:numCache>
            </c:numRef>
          </c:xVal>
          <c:yVal>
            <c:numRef>
              <c:f>'9'!$C$9</c:f>
              <c:numCache>
                <c:formatCode>0.00</c:formatCode>
                <c:ptCount val="1"/>
                <c:pt idx="0">
                  <c:v>0.88273041341849079</c:v>
                </c:pt>
              </c:numCache>
            </c:numRef>
          </c:yVal>
          <c:smooth val="0"/>
          <c:extLst>
            <c:ext xmlns:c16="http://schemas.microsoft.com/office/drawing/2014/chart" uri="{C3380CC4-5D6E-409C-BE32-E72D297353CC}">
              <c16:uniqueId val="{00000002-5B3E-4DFB-B7D5-3E5332F093B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'10'!$B$9</c:f>
              <c:numCache>
                <c:formatCode>0.00</c:formatCode>
                <c:ptCount val="1"/>
                <c:pt idx="0">
                  <c:v>0</c:v>
                </c:pt>
              </c:numCache>
            </c:numRef>
          </c:xVal>
          <c:yVal>
            <c:numRef>
              <c:f>'10'!$Y$59</c:f>
              <c:numCache>
                <c:formatCode>0</c:formatCode>
                <c:ptCount val="1"/>
                <c:pt idx="0">
                  <c:v>1305</c:v>
                </c:pt>
              </c:numCache>
            </c:numRef>
          </c:yVal>
          <c:smooth val="0"/>
          <c:extLst>
            <c:ext xmlns:c16="http://schemas.microsoft.com/office/drawing/2014/chart" uri="{C3380CC4-5D6E-409C-BE32-E72D297353CC}">
              <c16:uniqueId val="{00000000-187D-4E69-A2DA-6063DDBC24C8}"/>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E46-470C-9573-FCE763638BE1}"/>
              </c:ext>
            </c:extLst>
          </c:dPt>
          <c:dLbls>
            <c:delete val="1"/>
          </c:dLbls>
          <c:xVal>
            <c:numRef>
              <c:f>'10'!$B$7</c:f>
              <c:numCache>
                <c:formatCode>0.00</c:formatCode>
                <c:ptCount val="1"/>
                <c:pt idx="0">
                  <c:v>3.3372928132474518</c:v>
                </c:pt>
              </c:numCache>
            </c:numRef>
          </c:xVal>
          <c:yVal>
            <c:numRef>
              <c:f>'10'!$C$7</c:f>
              <c:numCache>
                <c:formatCode>0.00</c:formatCode>
                <c:ptCount val="1"/>
                <c:pt idx="0">
                  <c:v>0.42779666447408932</c:v>
                </c:pt>
              </c:numCache>
            </c:numRef>
          </c:yVal>
          <c:smooth val="0"/>
          <c:extLst>
            <c:ext xmlns:c16="http://schemas.microsoft.com/office/drawing/2014/chart" uri="{C3380CC4-5D6E-409C-BE32-E72D297353CC}">
              <c16:uniqueId val="{00000001-5E46-470C-9573-FCE763638BE1}"/>
            </c:ext>
          </c:extLst>
        </c:ser>
        <c:ser>
          <c:idx val="1"/>
          <c:order val="1"/>
          <c:tx>
            <c:strRef>
              <c:f>'10'!$C$8</c:f>
              <c:strCache>
                <c:ptCount val="1"/>
                <c:pt idx="0">
                  <c:v>Al2O3+TiO2+NiO</c:v>
                </c:pt>
              </c:strCache>
            </c:strRef>
          </c:tx>
          <c:spPr>
            <a:ln w="66675">
              <a:noFill/>
            </a:ln>
          </c:spPr>
          <c:marker>
            <c:symbol val="triangle"/>
            <c:size val="13"/>
            <c:spPr>
              <a:solidFill>
                <a:srgbClr val="FFC000"/>
              </a:solidFill>
              <a:ln>
                <a:noFill/>
              </a:ln>
            </c:spPr>
          </c:marker>
          <c:dLbls>
            <c:delete val="1"/>
          </c:dLbls>
          <c:xVal>
            <c:numRef>
              <c:f>'10'!$B$7</c:f>
              <c:numCache>
                <c:formatCode>0.00</c:formatCode>
                <c:ptCount val="1"/>
                <c:pt idx="0">
                  <c:v>3.3372928132474518</c:v>
                </c:pt>
              </c:numCache>
            </c:numRef>
          </c:xVal>
          <c:yVal>
            <c:numRef>
              <c:f>'10'!$C$9</c:f>
              <c:numCache>
                <c:formatCode>0.00</c:formatCode>
                <c:ptCount val="1"/>
                <c:pt idx="0">
                  <c:v>0.88273041341849079</c:v>
                </c:pt>
              </c:numCache>
            </c:numRef>
          </c:yVal>
          <c:smooth val="0"/>
          <c:extLst>
            <c:ext xmlns:c16="http://schemas.microsoft.com/office/drawing/2014/chart" uri="{C3380CC4-5D6E-409C-BE32-E72D297353CC}">
              <c16:uniqueId val="{00000002-5E46-470C-9573-FCE763638BE1}"/>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'11'!$B$9</c:f>
              <c:numCache>
                <c:formatCode>0.00</c:formatCode>
                <c:ptCount val="1"/>
                <c:pt idx="0">
                  <c:v>0</c:v>
                </c:pt>
              </c:numCache>
            </c:numRef>
          </c:xVal>
          <c:yVal>
            <c:numRef>
              <c:f>'11'!$Y$59</c:f>
              <c:numCache>
                <c:formatCode>0</c:formatCode>
                <c:ptCount val="1"/>
                <c:pt idx="0">
                  <c:v>1305</c:v>
                </c:pt>
              </c:numCache>
            </c:numRef>
          </c:yVal>
          <c:smooth val="0"/>
          <c:extLst>
            <c:ext xmlns:c16="http://schemas.microsoft.com/office/drawing/2014/chart" uri="{C3380CC4-5D6E-409C-BE32-E72D297353CC}">
              <c16:uniqueId val="{00000000-D9D0-44A8-991B-143E9A5616D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D84-4335-AECD-393DEE19E720}"/>
              </c:ext>
            </c:extLst>
          </c:dPt>
          <c:dLbls>
            <c:delete val="1"/>
          </c:dLbls>
          <c:xVal>
            <c:numRef>
              <c:f>'11'!$B$7</c:f>
              <c:numCache>
                <c:formatCode>0.00</c:formatCode>
                <c:ptCount val="1"/>
                <c:pt idx="0">
                  <c:v>3.3372928132474518</c:v>
                </c:pt>
              </c:numCache>
            </c:numRef>
          </c:xVal>
          <c:yVal>
            <c:numRef>
              <c:f>'11'!$C$7</c:f>
              <c:numCache>
                <c:formatCode>0.00</c:formatCode>
                <c:ptCount val="1"/>
                <c:pt idx="0">
                  <c:v>0.42779666447408932</c:v>
                </c:pt>
              </c:numCache>
            </c:numRef>
          </c:yVal>
          <c:smooth val="0"/>
          <c:extLst>
            <c:ext xmlns:c16="http://schemas.microsoft.com/office/drawing/2014/chart" uri="{C3380CC4-5D6E-409C-BE32-E72D297353CC}">
              <c16:uniqueId val="{00000001-CD84-4335-AECD-393DEE19E720}"/>
            </c:ext>
          </c:extLst>
        </c:ser>
        <c:ser>
          <c:idx val="1"/>
          <c:order val="1"/>
          <c:tx>
            <c:strRef>
              <c:f>'11'!$C$8</c:f>
              <c:strCache>
                <c:ptCount val="1"/>
                <c:pt idx="0">
                  <c:v>Al2O3+TiO2+NiO</c:v>
                </c:pt>
              </c:strCache>
            </c:strRef>
          </c:tx>
          <c:spPr>
            <a:ln w="66675">
              <a:noFill/>
            </a:ln>
          </c:spPr>
          <c:marker>
            <c:symbol val="triangle"/>
            <c:size val="13"/>
            <c:spPr>
              <a:solidFill>
                <a:srgbClr val="FFC000"/>
              </a:solidFill>
              <a:ln>
                <a:noFill/>
              </a:ln>
            </c:spPr>
          </c:marker>
          <c:dLbls>
            <c:delete val="1"/>
          </c:dLbls>
          <c:xVal>
            <c:numRef>
              <c:f>'11'!$B$7</c:f>
              <c:numCache>
                <c:formatCode>0.00</c:formatCode>
                <c:ptCount val="1"/>
                <c:pt idx="0">
                  <c:v>3.3372928132474518</c:v>
                </c:pt>
              </c:numCache>
            </c:numRef>
          </c:xVal>
          <c:yVal>
            <c:numRef>
              <c:f>'11'!$C$9</c:f>
              <c:numCache>
                <c:formatCode>0.00</c:formatCode>
                <c:ptCount val="1"/>
                <c:pt idx="0">
                  <c:v>0.88273041341849079</c:v>
                </c:pt>
              </c:numCache>
            </c:numRef>
          </c:yVal>
          <c:smooth val="0"/>
          <c:extLst>
            <c:ext xmlns:c16="http://schemas.microsoft.com/office/drawing/2014/chart" uri="{C3380CC4-5D6E-409C-BE32-E72D297353CC}">
              <c16:uniqueId val="{00000002-CD84-4335-AECD-393DEE19E72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'12'!$B$9</c:f>
              <c:numCache>
                <c:formatCode>0.00</c:formatCode>
                <c:ptCount val="1"/>
                <c:pt idx="0">
                  <c:v>0</c:v>
                </c:pt>
              </c:numCache>
            </c:numRef>
          </c:xVal>
          <c:yVal>
            <c:numRef>
              <c:f>'12'!$Y$59</c:f>
              <c:numCache>
                <c:formatCode>0</c:formatCode>
                <c:ptCount val="1"/>
                <c:pt idx="0">
                  <c:v>1305</c:v>
                </c:pt>
              </c:numCache>
            </c:numRef>
          </c:yVal>
          <c:smooth val="0"/>
          <c:extLst>
            <c:ext xmlns:c16="http://schemas.microsoft.com/office/drawing/2014/chart" uri="{C3380CC4-5D6E-409C-BE32-E72D297353CC}">
              <c16:uniqueId val="{00000000-3F1E-4A5D-8B4C-B1FF753A801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753-4DEE-A2D5-7EE0DA82798F}"/>
              </c:ext>
            </c:extLst>
          </c:dPt>
          <c:dLbls>
            <c:delete val="1"/>
          </c:dLbls>
          <c:xVal>
            <c:numRef>
              <c:f>'12'!$B$7</c:f>
              <c:numCache>
                <c:formatCode>0.00</c:formatCode>
                <c:ptCount val="1"/>
                <c:pt idx="0">
                  <c:v>3.3372928132474518</c:v>
                </c:pt>
              </c:numCache>
            </c:numRef>
          </c:xVal>
          <c:yVal>
            <c:numRef>
              <c:f>'12'!$C$7</c:f>
              <c:numCache>
                <c:formatCode>0.00</c:formatCode>
                <c:ptCount val="1"/>
                <c:pt idx="0">
                  <c:v>0.42779666447408932</c:v>
                </c:pt>
              </c:numCache>
            </c:numRef>
          </c:yVal>
          <c:smooth val="0"/>
          <c:extLst>
            <c:ext xmlns:c16="http://schemas.microsoft.com/office/drawing/2014/chart" uri="{C3380CC4-5D6E-409C-BE32-E72D297353CC}">
              <c16:uniqueId val="{00000001-4753-4DEE-A2D5-7EE0DA82798F}"/>
            </c:ext>
          </c:extLst>
        </c:ser>
        <c:ser>
          <c:idx val="1"/>
          <c:order val="1"/>
          <c:tx>
            <c:strRef>
              <c:f>'12'!$C$8</c:f>
              <c:strCache>
                <c:ptCount val="1"/>
                <c:pt idx="0">
                  <c:v>Al2O3+TiO2+NiO</c:v>
                </c:pt>
              </c:strCache>
            </c:strRef>
          </c:tx>
          <c:spPr>
            <a:ln w="66675">
              <a:noFill/>
            </a:ln>
          </c:spPr>
          <c:marker>
            <c:symbol val="triangle"/>
            <c:size val="13"/>
            <c:spPr>
              <a:solidFill>
                <a:srgbClr val="FFC000"/>
              </a:solidFill>
              <a:ln>
                <a:noFill/>
              </a:ln>
            </c:spPr>
          </c:marker>
          <c:dLbls>
            <c:delete val="1"/>
          </c:dLbls>
          <c:xVal>
            <c:numRef>
              <c:f>'12'!$B$7</c:f>
              <c:numCache>
                <c:formatCode>0.00</c:formatCode>
                <c:ptCount val="1"/>
                <c:pt idx="0">
                  <c:v>3.3372928132474518</c:v>
                </c:pt>
              </c:numCache>
            </c:numRef>
          </c:xVal>
          <c:yVal>
            <c:numRef>
              <c:f>'12'!$C$9</c:f>
              <c:numCache>
                <c:formatCode>0.00</c:formatCode>
                <c:ptCount val="1"/>
                <c:pt idx="0">
                  <c:v>0.88273041341849079</c:v>
                </c:pt>
              </c:numCache>
            </c:numRef>
          </c:yVal>
          <c:smooth val="0"/>
          <c:extLst>
            <c:ext xmlns:c16="http://schemas.microsoft.com/office/drawing/2014/chart" uri="{C3380CC4-5D6E-409C-BE32-E72D297353CC}">
              <c16:uniqueId val="{00000002-4753-4DEE-A2D5-7EE0DA82798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'13'!$B$9</c:f>
              <c:numCache>
                <c:formatCode>0.00</c:formatCode>
                <c:ptCount val="1"/>
                <c:pt idx="0">
                  <c:v>0</c:v>
                </c:pt>
              </c:numCache>
            </c:numRef>
          </c:xVal>
          <c:yVal>
            <c:numRef>
              <c:f>'13'!$Y$59</c:f>
              <c:numCache>
                <c:formatCode>0</c:formatCode>
                <c:ptCount val="1"/>
                <c:pt idx="0">
                  <c:v>1305</c:v>
                </c:pt>
              </c:numCache>
            </c:numRef>
          </c:yVal>
          <c:smooth val="0"/>
          <c:extLst>
            <c:ext xmlns:c16="http://schemas.microsoft.com/office/drawing/2014/chart" uri="{C3380CC4-5D6E-409C-BE32-E72D297353CC}">
              <c16:uniqueId val="{00000000-2048-402B-9344-FF4FF618D8D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hr-HR"/>
              <a:t>STULL </a:t>
            </a:r>
          </a:p>
        </c:rich>
      </c:tx>
      <c:layout>
        <c:manualLayout>
          <c:xMode val="edge"/>
          <c:yMode val="edge"/>
          <c:x val="0.48560753580913374"/>
          <c:y val="3.5065727531013841E-3"/>
        </c:manualLayout>
      </c:layout>
      <c:overlay val="0"/>
    </c:title>
    <c:autoTitleDeleted val="0"/>
    <c:plotArea>
      <c:layout>
        <c:manualLayout>
          <c:layoutTarget val="inner"/>
          <c:xMode val="edge"/>
          <c:yMode val="edge"/>
          <c:x val="8.1525902419256419E-2"/>
          <c:y val="4.159184446069468E-2"/>
          <c:w val="0.87754491570490467"/>
          <c:h val="0.88853132035177462"/>
        </c:manualLayout>
      </c:layout>
      <c:scatterChart>
        <c:scatterStyle val="lineMarker"/>
        <c:varyColors val="0"/>
        <c:ser>
          <c:idx val="0"/>
          <c:order val="0"/>
          <c:spPr>
            <a:ln w="44450">
              <a:noFill/>
            </a:ln>
            <a:effectLst>
              <a:glow>
                <a:schemeClr val="accent1"/>
              </a:glow>
              <a:outerShdw blurRad="50800" dist="38100" dir="2700000" algn="tl" rotWithShape="0">
                <a:prstClr val="black">
                  <a:alpha val="40000"/>
                </a:prstClr>
              </a:outerShdw>
              <a:softEdge rad="0"/>
            </a:effectLst>
          </c:spPr>
          <c:marker>
            <c:symbol val="diamond"/>
            <c:size val="8"/>
            <c:spPr>
              <a:solidFill>
                <a:srgbClr val="FF0000"/>
              </a:solidFill>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bubble3D val="0"/>
            <c:extLst>
              <c:ext xmlns:c16="http://schemas.microsoft.com/office/drawing/2014/chart" uri="{C3380CC4-5D6E-409C-BE32-E72D297353CC}">
                <c16:uniqueId val="{00000000-02B0-435D-A30F-0F0FB8CCD1E0}"/>
              </c:ext>
            </c:extLst>
          </c:dPt>
          <c:dPt>
            <c:idx val="9"/>
            <c:marker>
              <c:spPr>
                <a:solidFill>
                  <a:schemeClr val="tx2"/>
                </a:solidFill>
                <a:ln>
                  <a:solidFill>
                    <a:schemeClr val="tx2"/>
                  </a:solidFill>
                </a:ln>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1-02B0-435D-A30F-0F0FB8CCD1E0}"/>
              </c:ext>
            </c:extLst>
          </c:dPt>
          <c:dLbls>
            <c:dLbl>
              <c:idx val="0"/>
              <c:tx>
                <c:rich>
                  <a:bodyPr/>
                  <a:lstStyle/>
                  <a:p>
                    <a:fld id="{9931364F-D013-4E7D-B3AA-997F7505A2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2B0-435D-A30F-0F0FB8CCD1E0}"/>
                </c:ext>
              </c:extLst>
            </c:dLbl>
            <c:dLbl>
              <c:idx val="1"/>
              <c:tx>
                <c:rich>
                  <a:bodyPr/>
                  <a:lstStyle/>
                  <a:p>
                    <a:fld id="{C40E6705-A79C-4F17-AF78-E23F21575A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40-4F65-9922-A7E4DFBDE417}"/>
                </c:ext>
              </c:extLst>
            </c:dLbl>
            <c:dLbl>
              <c:idx val="2"/>
              <c:tx>
                <c:rich>
                  <a:bodyPr/>
                  <a:lstStyle/>
                  <a:p>
                    <a:fld id="{37876934-B5ED-427D-B301-F83564033B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40-4F65-9922-A7E4DFBDE417}"/>
                </c:ext>
              </c:extLst>
            </c:dLbl>
            <c:dLbl>
              <c:idx val="3"/>
              <c:tx>
                <c:rich>
                  <a:bodyPr/>
                  <a:lstStyle/>
                  <a:p>
                    <a:fld id="{A0682F61-1864-4E4A-9775-D61780F2A7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40-4F65-9922-A7E4DFBDE417}"/>
                </c:ext>
              </c:extLst>
            </c:dLbl>
            <c:dLbl>
              <c:idx val="4"/>
              <c:tx>
                <c:rich>
                  <a:bodyPr/>
                  <a:lstStyle/>
                  <a:p>
                    <a:fld id="{4022B732-F30C-49CF-8816-1A12AEC7D9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40-4F65-9922-A7E4DFBDE417}"/>
                </c:ext>
              </c:extLst>
            </c:dLbl>
            <c:dLbl>
              <c:idx val="5"/>
              <c:tx>
                <c:rich>
                  <a:bodyPr/>
                  <a:lstStyle/>
                  <a:p>
                    <a:fld id="{250A85C6-631A-4E06-B67F-2D5CAB4396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40-4F65-9922-A7E4DFBDE417}"/>
                </c:ext>
              </c:extLst>
            </c:dLbl>
            <c:dLbl>
              <c:idx val="6"/>
              <c:tx>
                <c:rich>
                  <a:bodyPr/>
                  <a:lstStyle/>
                  <a:p>
                    <a:fld id="{856FF133-797D-4D0E-9D73-3249C6CCEE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40-4F65-9922-A7E4DFBDE417}"/>
                </c:ext>
              </c:extLst>
            </c:dLbl>
            <c:dLbl>
              <c:idx val="7"/>
              <c:tx>
                <c:rich>
                  <a:bodyPr/>
                  <a:lstStyle/>
                  <a:p>
                    <a:fld id="{F6041FCB-EDE4-4565-973C-98EF8D4D54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40-4F65-9922-A7E4DFBDE417}"/>
                </c:ext>
              </c:extLst>
            </c:dLbl>
            <c:dLbl>
              <c:idx val="8"/>
              <c:tx>
                <c:rich>
                  <a:bodyPr/>
                  <a:lstStyle/>
                  <a:p>
                    <a:fld id="{59B6CBFB-9A3C-4519-8C38-8EAE7DA89E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40-4F65-9922-A7E4DFBDE417}"/>
                </c:ext>
              </c:extLst>
            </c:dLbl>
            <c:dLbl>
              <c:idx val="9"/>
              <c:tx>
                <c:rich>
                  <a:bodyPr/>
                  <a:lstStyle/>
                  <a:p>
                    <a:fld id="{270ED0F2-A596-4DDA-8320-913BDFA000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2B0-435D-A30F-0F0FB8CCD1E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2D6-409E-9A8A-2E07F676DA15}"/>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D6-409E-9A8A-2E07F676DA15}"/>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D6-409E-9A8A-2E07F676DA15}"/>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D6-409E-9A8A-2E07F676DA15}"/>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D6-409E-9A8A-2E07F676DA15}"/>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D6-409E-9A8A-2E07F676DA15}"/>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D6-409E-9A8A-2E07F676DA15}"/>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D6-409E-9A8A-2E07F676DA15}"/>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2D6-409E-9A8A-2E07F676DA15}"/>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2D6-409E-9A8A-2E07F676DA15}"/>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2D6-409E-9A8A-2E07F676DA15}"/>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2D6-409E-9A8A-2E07F676DA15}"/>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2D6-409E-9A8A-2E07F676DA15}"/>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2D6-409E-9A8A-2E07F676DA15}"/>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2D6-409E-9A8A-2E07F676DA15}"/>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2D6-409E-9A8A-2E07F676DA15}"/>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2D6-409E-9A8A-2E07F676DA15}"/>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2D6-409E-9A8A-2E07F676DA15}"/>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2D6-409E-9A8A-2E07F676DA15}"/>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2D6-409E-9A8A-2E07F676DA15}"/>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D2D6-409E-9A8A-2E07F676DA15}"/>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D2D6-409E-9A8A-2E07F676DA15}"/>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D2D6-409E-9A8A-2E07F676DA15}"/>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D2D6-409E-9A8A-2E07F676DA15}"/>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D2D6-409E-9A8A-2E07F676DA15}"/>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D2D6-409E-9A8A-2E07F676DA15}"/>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D2D6-409E-9A8A-2E07F676DA15}"/>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D2D6-409E-9A8A-2E07F676DA15}"/>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D2D6-409E-9A8A-2E07F676DA15}"/>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D2D6-409E-9A8A-2E07F676DA15}"/>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D2D6-409E-9A8A-2E07F676DA15}"/>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D2D6-409E-9A8A-2E07F676DA15}"/>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D2D6-409E-9A8A-2E07F676DA15}"/>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D2D6-409E-9A8A-2E07F676DA15}"/>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D2D6-409E-9A8A-2E07F676DA15}"/>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2D6-409E-9A8A-2E07F676DA15}"/>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D2D6-409E-9A8A-2E07F676DA15}"/>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D2D6-409E-9A8A-2E07F676DA15}"/>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D2D6-409E-9A8A-2E07F676DA15}"/>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D2D6-409E-9A8A-2E07F676DA15}"/>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D2D6-409E-9A8A-2E07F676DA15}"/>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D2D6-409E-9A8A-2E07F676DA15}"/>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D2D6-409E-9A8A-2E07F676DA15}"/>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D2D6-409E-9A8A-2E07F676DA15}"/>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D2D6-409E-9A8A-2E07F676DA15}"/>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2D6-409E-9A8A-2E07F676DA15}"/>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D2D6-409E-9A8A-2E07F676DA15}"/>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2D6-409E-9A8A-2E07F676DA15}"/>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D2D6-409E-9A8A-2E07F676DA15}"/>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D2D6-409E-9A8A-2E07F676DA15}"/>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D2D6-409E-9A8A-2E07F676DA15}"/>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D2D6-409E-9A8A-2E07F676DA15}"/>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D2D6-409E-9A8A-2E07F676DA15}"/>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D2D6-409E-9A8A-2E07F676DA15}"/>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D2D6-409E-9A8A-2E07F676DA15}"/>
                </c:ext>
              </c:extLst>
            </c:dLbl>
            <c:dLbl>
              <c:idx val="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D2D6-409E-9A8A-2E07F676DA15}"/>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D2D6-409E-9A8A-2E07F676DA15}"/>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2D6-409E-9A8A-2E07F676DA15}"/>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D2D6-409E-9A8A-2E07F676DA15}"/>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D2D6-409E-9A8A-2E07F676DA15}"/>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D2D6-409E-9A8A-2E07F676DA15}"/>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D2D6-409E-9A8A-2E07F676DA15}"/>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D2D6-409E-9A8A-2E07F676DA15}"/>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D2D6-409E-9A8A-2E07F676DA15}"/>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D2D6-409E-9A8A-2E07F676DA15}"/>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D2D6-409E-9A8A-2E07F676DA15}"/>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D2D6-409E-9A8A-2E07F676DA15}"/>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D2D6-409E-9A8A-2E07F676DA15}"/>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D2D6-409E-9A8A-2E07F676DA15}"/>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D2D6-409E-9A8A-2E07F676DA15}"/>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D2D6-409E-9A8A-2E07F676DA15}"/>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D2D6-409E-9A8A-2E07F676DA15}"/>
                </c:ext>
              </c:extLst>
            </c:dLbl>
            <c:dLbl>
              <c:idx val="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D2D6-409E-9A8A-2E07F676DA15}"/>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D2D6-409E-9A8A-2E07F676DA15}"/>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D2D6-409E-9A8A-2E07F676DA15}"/>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D2D6-409E-9A8A-2E07F676DA15}"/>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D2D6-409E-9A8A-2E07F676DA15}"/>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D2D6-409E-9A8A-2E07F676DA15}"/>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D2D6-409E-9A8A-2E07F676DA15}"/>
                </c:ext>
              </c:extLst>
            </c:dLbl>
            <c:dLbl>
              <c:idx val="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D2D6-409E-9A8A-2E07F676DA15}"/>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D2D6-409E-9A8A-2E07F676DA15}"/>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D2D6-409E-9A8A-2E07F676DA15}"/>
                </c:ext>
              </c:extLst>
            </c:dLbl>
            <c:dLbl>
              <c:idx val="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D2D6-409E-9A8A-2E07F676DA15}"/>
                </c:ext>
              </c:extLst>
            </c:dLbl>
            <c:dLbl>
              <c:idx val="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D2D6-409E-9A8A-2E07F676DA15}"/>
                </c:ext>
              </c:extLst>
            </c:dLbl>
            <c:dLbl>
              <c:idx val="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D2D6-409E-9A8A-2E07F676DA15}"/>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D2D6-409E-9A8A-2E07F676DA15}"/>
                </c:ext>
              </c:extLst>
            </c:dLbl>
            <c:dLbl>
              <c:idx val="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D2D6-409E-9A8A-2E07F676DA15}"/>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D2D6-409E-9A8A-2E07F676DA15}"/>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D2D6-409E-9A8A-2E07F676DA15}"/>
                </c:ext>
              </c:extLst>
            </c:dLbl>
            <c:dLbl>
              <c:idx val="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D2D6-409E-9A8A-2E07F676DA15}"/>
                </c:ext>
              </c:extLst>
            </c:dLbl>
            <c:dLbl>
              <c:idx val="1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D2D6-409E-9A8A-2E07F676DA15}"/>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D2D6-409E-9A8A-2E07F676DA15}"/>
                </c:ext>
              </c:extLst>
            </c:dLbl>
            <c:dLbl>
              <c:idx val="1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D2D6-409E-9A8A-2E07F676DA15}"/>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D2D6-409E-9A8A-2E07F676DA15}"/>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D2D6-409E-9A8A-2E07F676DA15}"/>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D2D6-409E-9A8A-2E07F676DA15}"/>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D2D6-409E-9A8A-2E07F676DA15}"/>
                </c:ext>
              </c:extLst>
            </c:dLbl>
            <c:dLbl>
              <c:idx val="1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D2D6-409E-9A8A-2E07F676DA15}"/>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D2D6-409E-9A8A-2E07F676DA15}"/>
                </c:ext>
              </c:extLst>
            </c:dLbl>
            <c:dLbl>
              <c:idx val="1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D2D6-409E-9A8A-2E07F676DA15}"/>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D2D6-409E-9A8A-2E07F676DA15}"/>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D2D6-409E-9A8A-2E07F676DA15}"/>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D2D6-409E-9A8A-2E07F676DA15}"/>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D2D6-409E-9A8A-2E07F676DA15}"/>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D2D6-409E-9A8A-2E07F676DA15}"/>
                </c:ext>
              </c:extLst>
            </c:dLbl>
            <c:dLbl>
              <c:idx val="1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D2D6-409E-9A8A-2E07F676DA15}"/>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D2D6-409E-9A8A-2E07F676DA15}"/>
                </c:ext>
              </c:extLst>
            </c:dLbl>
            <c:dLbl>
              <c:idx val="1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D2D6-409E-9A8A-2E07F676DA15}"/>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D2D6-409E-9A8A-2E07F676DA15}"/>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D2D6-409E-9A8A-2E07F676DA15}"/>
                </c:ext>
              </c:extLst>
            </c:dLbl>
            <c:dLbl>
              <c:idx val="1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D2D6-409E-9A8A-2E07F676DA15}"/>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D2D6-409E-9A8A-2E07F676DA15}"/>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D2D6-409E-9A8A-2E07F676DA15}"/>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D2D6-409E-9A8A-2E07F676DA15}"/>
                </c:ext>
              </c:extLst>
            </c:dLbl>
            <c:dLbl>
              <c:idx val="1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D2D6-409E-9A8A-2E07F676DA15}"/>
                </c:ext>
              </c:extLst>
            </c:dLbl>
            <c:dLbl>
              <c:idx val="1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D2D6-409E-9A8A-2E07F676DA15}"/>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D2D6-409E-9A8A-2E07F676DA15}"/>
                </c:ext>
              </c:extLst>
            </c:dLbl>
            <c:dLbl>
              <c:idx val="1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D2D6-409E-9A8A-2E07F676DA15}"/>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D2D6-409E-9A8A-2E07F676DA15}"/>
                </c:ext>
              </c:extLst>
            </c:dLbl>
            <c:dLbl>
              <c:idx val="1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D2D6-409E-9A8A-2E07F676DA15}"/>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D2D6-409E-9A8A-2E07F676DA15}"/>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D2D6-409E-9A8A-2E07F676DA15}"/>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D2D6-409E-9A8A-2E07F676DA15}"/>
                </c:ext>
              </c:extLst>
            </c:dLbl>
            <c:dLbl>
              <c:idx val="1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D2D6-409E-9A8A-2E07F676DA15}"/>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D2D6-409E-9A8A-2E07F676DA15}"/>
                </c:ext>
              </c:extLst>
            </c:dLbl>
            <c:dLbl>
              <c:idx val="1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D2D6-409E-9A8A-2E07F676DA15}"/>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D2D6-409E-9A8A-2E07F676DA15}"/>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D2D6-409E-9A8A-2E07F676DA15}"/>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D2D6-409E-9A8A-2E07F676DA15}"/>
                </c:ext>
              </c:extLst>
            </c:dLbl>
            <c:dLbl>
              <c:idx val="1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D2D6-409E-9A8A-2E07F676DA15}"/>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D2D6-409E-9A8A-2E07F676DA15}"/>
                </c:ext>
              </c:extLst>
            </c:dLbl>
            <c:dLbl>
              <c:idx val="1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D2D6-409E-9A8A-2E07F676DA15}"/>
                </c:ext>
              </c:extLst>
            </c:dLbl>
            <c:dLbl>
              <c:idx val="1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D2D6-409E-9A8A-2E07F676DA15}"/>
                </c:ext>
              </c:extLst>
            </c:dLbl>
            <c:dLbl>
              <c:idx val="1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D2D6-409E-9A8A-2E07F676DA15}"/>
                </c:ext>
              </c:extLst>
            </c:dLbl>
            <c:dLbl>
              <c:idx val="1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D2D6-409E-9A8A-2E07F676DA15}"/>
                </c:ext>
              </c:extLst>
            </c:dLbl>
            <c:dLbl>
              <c:idx val="1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D2D6-409E-9A8A-2E07F676DA15}"/>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D2D6-409E-9A8A-2E07F676DA15}"/>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D2D6-409E-9A8A-2E07F676DA15}"/>
                </c:ext>
              </c:extLst>
            </c:dLbl>
            <c:dLbl>
              <c:idx val="1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D2D6-409E-9A8A-2E07F676DA15}"/>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D2D6-409E-9A8A-2E07F676DA15}"/>
                </c:ext>
              </c:extLst>
            </c:dLbl>
            <c:dLbl>
              <c:idx val="1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D2D6-409E-9A8A-2E07F676DA15}"/>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D2D6-409E-9A8A-2E07F676DA15}"/>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D2D6-409E-9A8A-2E07F676DA15}"/>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D2D6-409E-9A8A-2E07F676DA15}"/>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D2D6-409E-9A8A-2E07F676DA15}"/>
                </c:ext>
              </c:extLst>
            </c:dLbl>
            <c:dLbl>
              <c:idx val="1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D2D6-409E-9A8A-2E07F676DA15}"/>
                </c:ext>
              </c:extLst>
            </c:dLbl>
            <c:dLbl>
              <c:idx val="1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D2D6-409E-9A8A-2E07F676DA15}"/>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D2D6-409E-9A8A-2E07F676DA15}"/>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D2D6-409E-9A8A-2E07F676DA15}"/>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D2D6-409E-9A8A-2E07F676DA15}"/>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D2D6-409E-9A8A-2E07F676DA15}"/>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D2D6-409E-9A8A-2E07F676DA15}"/>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D2D6-409E-9A8A-2E07F676DA15}"/>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D2D6-409E-9A8A-2E07F676DA15}"/>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D2D6-409E-9A8A-2E07F676DA15}"/>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D2D6-409E-9A8A-2E07F676DA15}"/>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D2D6-409E-9A8A-2E07F676DA15}"/>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D2D6-409E-9A8A-2E07F676DA15}"/>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D2D6-409E-9A8A-2E07F676DA15}"/>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D2D6-409E-9A8A-2E07F676DA15}"/>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D2D6-409E-9A8A-2E07F676DA15}"/>
                </c:ext>
              </c:extLst>
            </c:dLbl>
            <c:dLbl>
              <c:idx val="1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D2D6-409E-9A8A-2E07F676DA15}"/>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D2D6-409E-9A8A-2E07F676DA15}"/>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D2D6-409E-9A8A-2E07F676DA15}"/>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D2D6-409E-9A8A-2E07F676DA15}"/>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D2D6-409E-9A8A-2E07F676DA15}"/>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D2D6-409E-9A8A-2E07F676DA15}"/>
                </c:ext>
              </c:extLst>
            </c:dLbl>
            <c:dLbl>
              <c:idx val="1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D2D6-409E-9A8A-2E07F676DA15}"/>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D2D6-409E-9A8A-2E07F676DA15}"/>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D2D6-409E-9A8A-2E07F676DA15}"/>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D2D6-409E-9A8A-2E07F676DA15}"/>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D2D6-409E-9A8A-2E07F676DA15}"/>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D2D6-409E-9A8A-2E07F676DA15}"/>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D2D6-409E-9A8A-2E07F676DA15}"/>
                </c:ext>
              </c:extLst>
            </c:dLbl>
            <c:dLbl>
              <c:idx val="1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D2D6-409E-9A8A-2E07F676DA15}"/>
                </c:ext>
              </c:extLst>
            </c:dLbl>
            <c:dLbl>
              <c:idx val="1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D2D6-409E-9A8A-2E07F676DA15}"/>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D2D6-409E-9A8A-2E07F676DA15}"/>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D2D6-409E-9A8A-2E07F676DA15}"/>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D2D6-409E-9A8A-2E07F676DA15}"/>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D2D6-409E-9A8A-2E07F676DA15}"/>
                </c:ext>
              </c:extLst>
            </c:dLbl>
            <c:dLbl>
              <c:idx val="1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D2D6-409E-9A8A-2E07F676DA15}"/>
                </c:ext>
              </c:extLst>
            </c:dLbl>
            <c:dLbl>
              <c:idx val="1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D2D6-409E-9A8A-2E07F676DA15}"/>
                </c:ext>
              </c:extLst>
            </c:dLbl>
            <c:dLbl>
              <c:idx val="1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D2D6-409E-9A8A-2E07F676DA15}"/>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D2D6-409E-9A8A-2E07F676DA15}"/>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D2D6-409E-9A8A-2E07F676DA15}"/>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D2D6-409E-9A8A-2E07F676DA15}"/>
                </c:ext>
              </c:extLst>
            </c:dLbl>
            <c:dLbl>
              <c:idx val="1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D2D6-409E-9A8A-2E07F676DA15}"/>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D2D6-409E-9A8A-2E07F676DA15}"/>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D2D6-409E-9A8A-2E07F676DA15}"/>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D2D6-409E-9A8A-2E07F676DA15}"/>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D2D6-409E-9A8A-2E07F676DA15}"/>
                </c:ext>
              </c:extLst>
            </c:dLbl>
            <c:dLbl>
              <c:idx val="2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D2D6-409E-9A8A-2E07F676DA15}"/>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D2D6-409E-9A8A-2E07F676DA15}"/>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D2D6-409E-9A8A-2E07F676DA15}"/>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D2D6-409E-9A8A-2E07F676DA15}"/>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D2D6-409E-9A8A-2E07F676DA15}"/>
                </c:ext>
              </c:extLst>
            </c:dLbl>
            <c:dLbl>
              <c:idx val="2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D2D6-409E-9A8A-2E07F676DA15}"/>
                </c:ext>
              </c:extLst>
            </c:dLbl>
            <c:dLbl>
              <c:idx val="2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D2D6-409E-9A8A-2E07F676DA15}"/>
                </c:ext>
              </c:extLst>
            </c:dLbl>
            <c:dLbl>
              <c:idx val="2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D2D6-409E-9A8A-2E07F676DA15}"/>
                </c:ext>
              </c:extLst>
            </c:dLbl>
            <c:dLbl>
              <c:idx val="2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D2D6-409E-9A8A-2E07F676DA15}"/>
                </c:ext>
              </c:extLst>
            </c:dLbl>
            <c:dLbl>
              <c:idx val="2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D2D6-409E-9A8A-2E07F676DA15}"/>
                </c:ext>
              </c:extLst>
            </c:dLbl>
            <c:dLbl>
              <c:idx val="2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D2D6-409E-9A8A-2E07F676DA15}"/>
                </c:ext>
              </c:extLst>
            </c:dLbl>
            <c:dLbl>
              <c:idx val="2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D2D6-409E-9A8A-2E07F676DA15}"/>
                </c:ext>
              </c:extLst>
            </c:dLbl>
            <c:dLbl>
              <c:idx val="2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D2D6-409E-9A8A-2E07F676DA15}"/>
                </c:ext>
              </c:extLst>
            </c:dLbl>
            <c:dLbl>
              <c:idx val="2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D2D6-409E-9A8A-2E07F676DA15}"/>
                </c:ext>
              </c:extLst>
            </c:dLbl>
            <c:dLbl>
              <c:idx val="2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D2D6-409E-9A8A-2E07F676DA15}"/>
                </c:ext>
              </c:extLst>
            </c:dLbl>
            <c:dLbl>
              <c:idx val="2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D2D6-409E-9A8A-2E07F676DA15}"/>
                </c:ext>
              </c:extLst>
            </c:dLbl>
            <c:dLbl>
              <c:idx val="2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D2D6-409E-9A8A-2E07F676DA15}"/>
                </c:ext>
              </c:extLst>
            </c:dLbl>
            <c:dLbl>
              <c:idx val="2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D2D6-409E-9A8A-2E07F676DA15}"/>
                </c:ext>
              </c:extLst>
            </c:dLbl>
            <c:dLbl>
              <c:idx val="2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D2D6-409E-9A8A-2E07F676DA15}"/>
                </c:ext>
              </c:extLst>
            </c:dLbl>
            <c:dLbl>
              <c:idx val="2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D2D6-409E-9A8A-2E07F676DA15}"/>
                </c:ext>
              </c:extLst>
            </c:dLbl>
            <c:dLbl>
              <c:idx val="2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D2D6-409E-9A8A-2E07F676DA15}"/>
                </c:ext>
              </c:extLst>
            </c:dLbl>
            <c:dLbl>
              <c:idx val="2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D2D6-409E-9A8A-2E07F676DA15}"/>
                </c:ext>
              </c:extLst>
            </c:dLbl>
            <c:dLbl>
              <c:idx val="2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D2D6-409E-9A8A-2E07F676DA15}"/>
                </c:ext>
              </c:extLst>
            </c:dLbl>
            <c:dLbl>
              <c:idx val="2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D2D6-409E-9A8A-2E07F676DA15}"/>
                </c:ext>
              </c:extLst>
            </c:dLbl>
            <c:dLbl>
              <c:idx val="2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D2D6-409E-9A8A-2E07F676DA15}"/>
                </c:ext>
              </c:extLst>
            </c:dLbl>
            <c:dLbl>
              <c:idx val="2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D2D6-409E-9A8A-2E07F676DA15}"/>
                </c:ext>
              </c:extLst>
            </c:dLbl>
            <c:dLbl>
              <c:idx val="2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D2D6-409E-9A8A-2E07F676DA15}"/>
                </c:ext>
              </c:extLst>
            </c:dLbl>
            <c:dLbl>
              <c:idx val="2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D2D6-409E-9A8A-2E07F676DA15}"/>
                </c:ext>
              </c:extLst>
            </c:dLbl>
            <c:dLbl>
              <c:idx val="2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D2D6-409E-9A8A-2E07F676DA15}"/>
                </c:ext>
              </c:extLst>
            </c:dLbl>
            <c:dLbl>
              <c:idx val="2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D2D6-409E-9A8A-2E07F676DA15}"/>
                </c:ext>
              </c:extLst>
            </c:dLbl>
            <c:dLbl>
              <c:idx val="2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D2D6-409E-9A8A-2E07F676DA15}"/>
                </c:ext>
              </c:extLst>
            </c:dLbl>
            <c:dLbl>
              <c:idx val="2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D2D6-409E-9A8A-2E07F676DA15}"/>
                </c:ext>
              </c:extLst>
            </c:dLbl>
            <c:dLbl>
              <c:idx val="2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D2D6-409E-9A8A-2E07F676DA15}"/>
                </c:ext>
              </c:extLst>
            </c:dLbl>
            <c:dLbl>
              <c:idx val="2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D2D6-409E-9A8A-2E07F676DA15}"/>
                </c:ext>
              </c:extLst>
            </c:dLbl>
            <c:dLbl>
              <c:idx val="2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D2D6-409E-9A8A-2E07F676DA15}"/>
                </c:ext>
              </c:extLst>
            </c:dLbl>
            <c:dLbl>
              <c:idx val="2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D2D6-409E-9A8A-2E07F676DA15}"/>
                </c:ext>
              </c:extLst>
            </c:dLbl>
            <c:dLbl>
              <c:idx val="2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D2D6-409E-9A8A-2E07F676DA15}"/>
                </c:ext>
              </c:extLst>
            </c:dLbl>
            <c:dLbl>
              <c:idx val="2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D2D6-409E-9A8A-2E07F676DA15}"/>
                </c:ext>
              </c:extLst>
            </c:dLbl>
            <c:dLbl>
              <c:idx val="2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D2D6-409E-9A8A-2E07F676DA15}"/>
                </c:ext>
              </c:extLst>
            </c:dLbl>
            <c:dLbl>
              <c:idx val="2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D2D6-409E-9A8A-2E07F676DA15}"/>
                </c:ext>
              </c:extLst>
            </c:dLbl>
            <c:dLbl>
              <c:idx val="2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D2D6-409E-9A8A-2E07F676DA15}"/>
                </c:ext>
              </c:extLst>
            </c:dLbl>
            <c:dLbl>
              <c:idx val="2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D2D6-409E-9A8A-2E07F676DA15}"/>
                </c:ext>
              </c:extLst>
            </c:dLbl>
            <c:dLbl>
              <c:idx val="2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D2D6-409E-9A8A-2E07F676DA15}"/>
                </c:ext>
              </c:extLst>
            </c:dLbl>
            <c:dLbl>
              <c:idx val="2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D2D6-409E-9A8A-2E07F676DA15}"/>
                </c:ext>
              </c:extLst>
            </c:dLbl>
            <c:dLbl>
              <c:idx val="2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D2D6-409E-9A8A-2E07F676DA15}"/>
                </c:ext>
              </c:extLst>
            </c:dLbl>
            <c:dLbl>
              <c:idx val="2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D2D6-409E-9A8A-2E07F676DA15}"/>
                </c:ext>
              </c:extLst>
            </c:dLbl>
            <c:dLbl>
              <c:idx val="2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D2D6-409E-9A8A-2E07F676DA15}"/>
                </c:ext>
              </c:extLst>
            </c:dLbl>
            <c:dLbl>
              <c:idx val="2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D2D6-409E-9A8A-2E07F676DA15}"/>
                </c:ext>
              </c:extLst>
            </c:dLbl>
            <c:dLbl>
              <c:idx val="2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D2D6-409E-9A8A-2E07F676DA15}"/>
                </c:ext>
              </c:extLst>
            </c:dLbl>
            <c:dLbl>
              <c:idx val="2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D2D6-409E-9A8A-2E07F676DA15}"/>
                </c:ext>
              </c:extLst>
            </c:dLbl>
            <c:dLbl>
              <c:idx val="2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D2D6-409E-9A8A-2E07F676DA15}"/>
                </c:ext>
              </c:extLst>
            </c:dLbl>
            <c:dLbl>
              <c:idx val="2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D2D6-409E-9A8A-2E07F676DA15}"/>
                </c:ext>
              </c:extLst>
            </c:dLbl>
            <c:dLbl>
              <c:idx val="2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D2D6-409E-9A8A-2E07F676DA15}"/>
                </c:ext>
              </c:extLst>
            </c:dLbl>
            <c:dLbl>
              <c:idx val="2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D2D6-409E-9A8A-2E07F676DA15}"/>
                </c:ext>
              </c:extLst>
            </c:dLbl>
            <c:dLbl>
              <c:idx val="2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D2D6-409E-9A8A-2E07F676DA15}"/>
                </c:ext>
              </c:extLst>
            </c:dLbl>
            <c:dLbl>
              <c:idx val="2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D2D6-409E-9A8A-2E07F676DA15}"/>
                </c:ext>
              </c:extLst>
            </c:dLbl>
            <c:dLbl>
              <c:idx val="2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D2D6-409E-9A8A-2E07F676DA15}"/>
                </c:ext>
              </c:extLst>
            </c:dLbl>
            <c:dLbl>
              <c:idx val="2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D2D6-409E-9A8A-2E07F676DA15}"/>
                </c:ext>
              </c:extLst>
            </c:dLbl>
            <c:dLbl>
              <c:idx val="2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D2D6-409E-9A8A-2E07F676DA15}"/>
                </c:ext>
              </c:extLst>
            </c:dLbl>
            <c:dLbl>
              <c:idx val="2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D2D6-409E-9A8A-2E07F676DA15}"/>
                </c:ext>
              </c:extLst>
            </c:dLbl>
            <c:dLbl>
              <c:idx val="2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D2D6-409E-9A8A-2E07F676DA15}"/>
                </c:ext>
              </c:extLst>
            </c:dLbl>
            <c:dLbl>
              <c:idx val="2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D2D6-409E-9A8A-2E07F676DA15}"/>
                </c:ext>
              </c:extLst>
            </c:dLbl>
            <c:dLbl>
              <c:idx val="2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D2D6-409E-9A8A-2E07F676DA15}"/>
                </c:ext>
              </c:extLst>
            </c:dLbl>
            <c:dLbl>
              <c:idx val="2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D2D6-409E-9A8A-2E07F676DA15}"/>
                </c:ext>
              </c:extLst>
            </c:dLbl>
            <c:dLbl>
              <c:idx val="2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D2D6-409E-9A8A-2E07F676DA15}"/>
                </c:ext>
              </c:extLst>
            </c:dLbl>
            <c:dLbl>
              <c:idx val="2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D2D6-409E-9A8A-2E07F676DA15}"/>
                </c:ext>
              </c:extLst>
            </c:dLbl>
            <c:dLbl>
              <c:idx val="2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D2D6-409E-9A8A-2E07F676DA15}"/>
                </c:ext>
              </c:extLst>
            </c:dLbl>
            <c:dLbl>
              <c:idx val="2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D2D6-409E-9A8A-2E07F676DA15}"/>
                </c:ext>
              </c:extLst>
            </c:dLbl>
            <c:dLbl>
              <c:idx val="2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D2D6-409E-9A8A-2E07F676DA15}"/>
                </c:ext>
              </c:extLst>
            </c:dLbl>
            <c:dLbl>
              <c:idx val="2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D2D6-409E-9A8A-2E07F676DA15}"/>
                </c:ext>
              </c:extLst>
            </c:dLbl>
            <c:dLbl>
              <c:idx val="2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D2D6-409E-9A8A-2E07F676DA15}"/>
                </c:ext>
              </c:extLst>
            </c:dLbl>
            <c:dLbl>
              <c:idx val="2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D2D6-409E-9A8A-2E07F676DA15}"/>
                </c:ext>
              </c:extLst>
            </c:dLbl>
            <c:dLbl>
              <c:idx val="2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D2D6-409E-9A8A-2E07F676DA15}"/>
                </c:ext>
              </c:extLst>
            </c:dLbl>
            <c:dLbl>
              <c:idx val="2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D2D6-409E-9A8A-2E07F676DA15}"/>
                </c:ext>
              </c:extLst>
            </c:dLbl>
            <c:dLbl>
              <c:idx val="2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D2D6-409E-9A8A-2E07F676DA15}"/>
                </c:ext>
              </c:extLst>
            </c:dLbl>
            <c:dLbl>
              <c:idx val="2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D2D6-409E-9A8A-2E07F676DA15}"/>
                </c:ext>
              </c:extLst>
            </c:dLbl>
            <c:dLbl>
              <c:idx val="2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D2D6-409E-9A8A-2E07F676DA15}"/>
                </c:ext>
              </c:extLst>
            </c:dLbl>
            <c:dLbl>
              <c:idx val="2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D2D6-409E-9A8A-2E07F676DA15}"/>
                </c:ext>
              </c:extLst>
            </c:dLbl>
            <c:dLbl>
              <c:idx val="2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D2D6-409E-9A8A-2E07F676DA15}"/>
                </c:ext>
              </c:extLst>
            </c:dLbl>
            <c:dLbl>
              <c:idx val="2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D2D6-409E-9A8A-2E07F676DA15}"/>
                </c:ext>
              </c:extLst>
            </c:dLbl>
            <c:dLbl>
              <c:idx val="2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D2D6-409E-9A8A-2E07F676DA15}"/>
                </c:ext>
              </c:extLst>
            </c:dLbl>
            <c:dLbl>
              <c:idx val="2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D2D6-409E-9A8A-2E07F676DA15}"/>
                </c:ext>
              </c:extLst>
            </c:dLbl>
            <c:dLbl>
              <c:idx val="2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D2D6-409E-9A8A-2E07F676DA15}"/>
                </c:ext>
              </c:extLst>
            </c:dLbl>
            <c:dLbl>
              <c:idx val="2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D2D6-409E-9A8A-2E07F676DA15}"/>
                </c:ext>
              </c:extLst>
            </c:dLbl>
            <c:dLbl>
              <c:idx val="2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D2D6-409E-9A8A-2E07F676DA15}"/>
                </c:ext>
              </c:extLst>
            </c:dLbl>
            <c:dLbl>
              <c:idx val="2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D2D6-409E-9A8A-2E07F676DA15}"/>
                </c:ext>
              </c:extLst>
            </c:dLbl>
            <c:dLbl>
              <c:idx val="2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D2D6-409E-9A8A-2E07F676DA15}"/>
                </c:ext>
              </c:extLst>
            </c:dLbl>
            <c:dLbl>
              <c:idx val="2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D2D6-409E-9A8A-2E07F676DA15}"/>
                </c:ext>
              </c:extLst>
            </c:dLbl>
            <c:dLbl>
              <c:idx val="2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D2D6-409E-9A8A-2E07F676DA15}"/>
                </c:ext>
              </c:extLst>
            </c:dLbl>
            <c:dLbl>
              <c:idx val="2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D2D6-409E-9A8A-2E07F676DA15}"/>
                </c:ext>
              </c:extLst>
            </c:dLbl>
            <c:dLbl>
              <c:idx val="2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D2D6-409E-9A8A-2E07F676DA15}"/>
                </c:ext>
              </c:extLst>
            </c:dLbl>
            <c:dLbl>
              <c:idx val="2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D2D6-409E-9A8A-2E07F676DA15}"/>
                </c:ext>
              </c:extLst>
            </c:dLbl>
            <c:dLbl>
              <c:idx val="2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D2D6-409E-9A8A-2E07F676DA15}"/>
                </c:ext>
              </c:extLst>
            </c:dLbl>
            <c:dLbl>
              <c:idx val="2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D2D6-409E-9A8A-2E07F676DA15}"/>
                </c:ext>
              </c:extLst>
            </c:dLbl>
            <c:dLbl>
              <c:idx val="2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D2D6-409E-9A8A-2E07F676DA15}"/>
                </c:ext>
              </c:extLst>
            </c:dLbl>
            <c:dLbl>
              <c:idx val="2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D2D6-409E-9A8A-2E07F676DA15}"/>
                </c:ext>
              </c:extLst>
            </c:dLbl>
            <c:dLbl>
              <c:idx val="2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D2D6-409E-9A8A-2E07F676DA15}"/>
                </c:ext>
              </c:extLst>
            </c:dLbl>
            <c:dLbl>
              <c:idx val="2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D2D6-409E-9A8A-2E07F676DA15}"/>
                </c:ext>
              </c:extLst>
            </c:dLbl>
            <c:dLbl>
              <c:idx val="2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D2D6-409E-9A8A-2E07F676DA15}"/>
                </c:ext>
              </c:extLst>
            </c:dLbl>
            <c:dLbl>
              <c:idx val="3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D2D6-409E-9A8A-2E07F676DA15}"/>
                </c:ext>
              </c:extLst>
            </c:dLbl>
            <c:dLbl>
              <c:idx val="3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D2D6-409E-9A8A-2E07F676DA15}"/>
                </c:ext>
              </c:extLst>
            </c:dLbl>
            <c:dLbl>
              <c:idx val="3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D2D6-409E-9A8A-2E07F676DA15}"/>
                </c:ext>
              </c:extLst>
            </c:dLbl>
            <c:dLbl>
              <c:idx val="3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D2D6-409E-9A8A-2E07F676DA15}"/>
                </c:ext>
              </c:extLst>
            </c:dLbl>
            <c:dLbl>
              <c:idx val="3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D2D6-409E-9A8A-2E07F676DA15}"/>
                </c:ext>
              </c:extLst>
            </c:dLbl>
            <c:dLbl>
              <c:idx val="3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D2D6-409E-9A8A-2E07F676DA15}"/>
                </c:ext>
              </c:extLst>
            </c:dLbl>
            <c:dLbl>
              <c:idx val="3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D2D6-409E-9A8A-2E07F676DA15}"/>
                </c:ext>
              </c:extLst>
            </c:dLbl>
            <c:dLbl>
              <c:idx val="3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D2D6-409E-9A8A-2E07F676DA15}"/>
                </c:ext>
              </c:extLst>
            </c:dLbl>
            <c:dLbl>
              <c:idx val="3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D2D6-409E-9A8A-2E07F676DA15}"/>
                </c:ext>
              </c:extLst>
            </c:dLbl>
            <c:dLbl>
              <c:idx val="3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D2D6-409E-9A8A-2E07F676DA15}"/>
                </c:ext>
              </c:extLst>
            </c:dLbl>
            <c:dLbl>
              <c:idx val="3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D2D6-409E-9A8A-2E07F676DA15}"/>
                </c:ext>
              </c:extLst>
            </c:dLbl>
            <c:dLbl>
              <c:idx val="3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D2D6-409E-9A8A-2E07F676DA15}"/>
                </c:ext>
              </c:extLst>
            </c:dLbl>
            <c:dLbl>
              <c:idx val="3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D2D6-409E-9A8A-2E07F676DA15}"/>
                </c:ext>
              </c:extLst>
            </c:dLbl>
            <c:dLbl>
              <c:idx val="3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D2D6-409E-9A8A-2E07F676DA15}"/>
                </c:ext>
              </c:extLst>
            </c:dLbl>
            <c:dLbl>
              <c:idx val="3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D2D6-409E-9A8A-2E07F676DA15}"/>
                </c:ext>
              </c:extLst>
            </c:dLbl>
            <c:dLbl>
              <c:idx val="3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D2D6-409E-9A8A-2E07F676DA15}"/>
                </c:ext>
              </c:extLst>
            </c:dLbl>
            <c:dLbl>
              <c:idx val="3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D2D6-409E-9A8A-2E07F676DA15}"/>
                </c:ext>
              </c:extLst>
            </c:dLbl>
            <c:dLbl>
              <c:idx val="3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D2D6-409E-9A8A-2E07F676DA15}"/>
                </c:ext>
              </c:extLst>
            </c:dLbl>
            <c:dLbl>
              <c:idx val="3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D2D6-409E-9A8A-2E07F676DA15}"/>
                </c:ext>
              </c:extLst>
            </c:dLbl>
            <c:dLbl>
              <c:idx val="3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D2D6-409E-9A8A-2E07F676DA15}"/>
                </c:ext>
              </c:extLst>
            </c:dLbl>
            <c:dLbl>
              <c:idx val="3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D2D6-409E-9A8A-2E07F676DA15}"/>
                </c:ext>
              </c:extLst>
            </c:dLbl>
            <c:dLbl>
              <c:idx val="3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D2D6-409E-9A8A-2E07F676DA15}"/>
                </c:ext>
              </c:extLst>
            </c:dLbl>
            <c:dLbl>
              <c:idx val="3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D2D6-409E-9A8A-2E07F676DA15}"/>
                </c:ext>
              </c:extLst>
            </c:dLbl>
            <c:dLbl>
              <c:idx val="3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D2D6-409E-9A8A-2E07F676DA15}"/>
                </c:ext>
              </c:extLst>
            </c:dLbl>
            <c:dLbl>
              <c:idx val="3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D2D6-409E-9A8A-2E07F676DA15}"/>
                </c:ext>
              </c:extLst>
            </c:dLbl>
            <c:dLbl>
              <c:idx val="3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D2D6-409E-9A8A-2E07F676DA15}"/>
                </c:ext>
              </c:extLst>
            </c:dLbl>
            <c:dLbl>
              <c:idx val="3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D2D6-409E-9A8A-2E07F676DA15}"/>
                </c:ext>
              </c:extLst>
            </c:dLbl>
            <c:dLbl>
              <c:idx val="3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D2D6-409E-9A8A-2E07F676DA15}"/>
                </c:ext>
              </c:extLst>
            </c:dLbl>
            <c:dLbl>
              <c:idx val="3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D2D6-409E-9A8A-2E07F676DA15}"/>
                </c:ext>
              </c:extLst>
            </c:dLbl>
            <c:dLbl>
              <c:idx val="3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D2D6-409E-9A8A-2E07F676DA15}"/>
                </c:ext>
              </c:extLst>
            </c:dLbl>
            <c:dLbl>
              <c:idx val="3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D2D6-409E-9A8A-2E07F676DA15}"/>
                </c:ext>
              </c:extLst>
            </c:dLbl>
            <c:dLbl>
              <c:idx val="3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D2D6-409E-9A8A-2E07F676DA15}"/>
                </c:ext>
              </c:extLst>
            </c:dLbl>
            <c:dLbl>
              <c:idx val="3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D2D6-409E-9A8A-2E07F676DA15}"/>
                </c:ext>
              </c:extLst>
            </c:dLbl>
            <c:dLbl>
              <c:idx val="3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D2D6-409E-9A8A-2E07F676DA15}"/>
                </c:ext>
              </c:extLst>
            </c:dLbl>
            <c:dLbl>
              <c:idx val="3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D2D6-409E-9A8A-2E07F676DA15}"/>
                </c:ext>
              </c:extLst>
            </c:dLbl>
            <c:dLbl>
              <c:idx val="3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D2D6-409E-9A8A-2E07F676DA15}"/>
                </c:ext>
              </c:extLst>
            </c:dLbl>
            <c:dLbl>
              <c:idx val="3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D2D6-409E-9A8A-2E07F676DA15}"/>
                </c:ext>
              </c:extLst>
            </c:dLbl>
            <c:dLbl>
              <c:idx val="3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D2D6-409E-9A8A-2E07F676DA15}"/>
                </c:ext>
              </c:extLst>
            </c:dLbl>
            <c:dLbl>
              <c:idx val="3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D2D6-409E-9A8A-2E07F676DA15}"/>
                </c:ext>
              </c:extLst>
            </c:dLbl>
            <c:dLbl>
              <c:idx val="3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D2D6-409E-9A8A-2E07F676DA15}"/>
                </c:ext>
              </c:extLst>
            </c:dLbl>
            <c:dLbl>
              <c:idx val="3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D2D6-409E-9A8A-2E07F676DA15}"/>
                </c:ext>
              </c:extLst>
            </c:dLbl>
            <c:dLbl>
              <c:idx val="3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D2D6-409E-9A8A-2E07F676DA15}"/>
                </c:ext>
              </c:extLst>
            </c:dLbl>
            <c:dLbl>
              <c:idx val="3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D2D6-409E-9A8A-2E07F676DA15}"/>
                </c:ext>
              </c:extLst>
            </c:dLbl>
            <c:dLbl>
              <c:idx val="3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D2D6-409E-9A8A-2E07F676DA15}"/>
                </c:ext>
              </c:extLst>
            </c:dLbl>
            <c:dLbl>
              <c:idx val="3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D2D6-409E-9A8A-2E07F676DA15}"/>
                </c:ext>
              </c:extLst>
            </c:dLbl>
            <c:dLbl>
              <c:idx val="3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D2D6-409E-9A8A-2E07F676DA15}"/>
                </c:ext>
              </c:extLst>
            </c:dLbl>
            <c:dLbl>
              <c:idx val="3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D2D6-409E-9A8A-2E07F676DA15}"/>
                </c:ext>
              </c:extLst>
            </c:dLbl>
            <c:dLbl>
              <c:idx val="3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D2D6-409E-9A8A-2E07F676DA15}"/>
                </c:ext>
              </c:extLst>
            </c:dLbl>
            <c:dLbl>
              <c:idx val="3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D2D6-409E-9A8A-2E07F676DA15}"/>
                </c:ext>
              </c:extLst>
            </c:dLbl>
            <c:dLbl>
              <c:idx val="3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D2D6-409E-9A8A-2E07F676DA15}"/>
                </c:ext>
              </c:extLst>
            </c:dLbl>
            <c:dLbl>
              <c:idx val="3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D2D6-409E-9A8A-2E07F676DA15}"/>
                </c:ext>
              </c:extLst>
            </c:dLbl>
            <c:dLbl>
              <c:idx val="3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D2D6-409E-9A8A-2E07F676DA15}"/>
                </c:ext>
              </c:extLst>
            </c:dLbl>
            <c:dLbl>
              <c:idx val="3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D2D6-409E-9A8A-2E07F676DA15}"/>
                </c:ext>
              </c:extLst>
            </c:dLbl>
            <c:dLbl>
              <c:idx val="3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D2D6-409E-9A8A-2E07F676DA15}"/>
                </c:ext>
              </c:extLst>
            </c:dLbl>
            <c:dLbl>
              <c:idx val="3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D2D6-409E-9A8A-2E07F676DA15}"/>
                </c:ext>
              </c:extLst>
            </c:dLbl>
            <c:dLbl>
              <c:idx val="3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D2D6-409E-9A8A-2E07F676DA15}"/>
                </c:ext>
              </c:extLst>
            </c:dLbl>
            <c:dLbl>
              <c:idx val="3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D2D6-409E-9A8A-2E07F676DA15}"/>
                </c:ext>
              </c:extLst>
            </c:dLbl>
            <c:dLbl>
              <c:idx val="3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D2D6-409E-9A8A-2E07F676DA15}"/>
                </c:ext>
              </c:extLst>
            </c:dLbl>
            <c:dLbl>
              <c:idx val="3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D2D6-409E-9A8A-2E07F676DA15}"/>
                </c:ext>
              </c:extLst>
            </c:dLbl>
            <c:dLbl>
              <c:idx val="3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D2D6-409E-9A8A-2E07F676DA15}"/>
                </c:ext>
              </c:extLst>
            </c:dLbl>
            <c:dLbl>
              <c:idx val="3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D2D6-409E-9A8A-2E07F676DA15}"/>
                </c:ext>
              </c:extLst>
            </c:dLbl>
            <c:dLbl>
              <c:idx val="3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D2D6-409E-9A8A-2E07F676DA15}"/>
                </c:ext>
              </c:extLst>
            </c:dLbl>
            <c:dLbl>
              <c:idx val="3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D2D6-409E-9A8A-2E07F676DA15}"/>
                </c:ext>
              </c:extLst>
            </c:dLbl>
            <c:dLbl>
              <c:idx val="3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D2D6-409E-9A8A-2E07F676DA15}"/>
                </c:ext>
              </c:extLst>
            </c:dLbl>
            <c:dLbl>
              <c:idx val="3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D2D6-409E-9A8A-2E07F676DA15}"/>
                </c:ext>
              </c:extLst>
            </c:dLbl>
            <c:dLbl>
              <c:idx val="3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D2D6-409E-9A8A-2E07F676DA15}"/>
                </c:ext>
              </c:extLst>
            </c:dLbl>
            <c:dLbl>
              <c:idx val="3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D2D6-409E-9A8A-2E07F676DA15}"/>
                </c:ext>
              </c:extLst>
            </c:dLbl>
            <c:dLbl>
              <c:idx val="3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D2D6-409E-9A8A-2E07F676DA15}"/>
                </c:ext>
              </c:extLst>
            </c:dLbl>
            <c:dLbl>
              <c:idx val="3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D2D6-409E-9A8A-2E07F676DA15}"/>
                </c:ext>
              </c:extLst>
            </c:dLbl>
            <c:dLbl>
              <c:idx val="3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D2D6-409E-9A8A-2E07F676DA15}"/>
                </c:ext>
              </c:extLst>
            </c:dLbl>
            <c:dLbl>
              <c:idx val="3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D2D6-409E-9A8A-2E07F676DA15}"/>
                </c:ext>
              </c:extLst>
            </c:dLbl>
            <c:dLbl>
              <c:idx val="3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D2D6-409E-9A8A-2E07F676DA15}"/>
                </c:ext>
              </c:extLst>
            </c:dLbl>
            <c:dLbl>
              <c:idx val="3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D2D6-409E-9A8A-2E07F676DA15}"/>
                </c:ext>
              </c:extLst>
            </c:dLbl>
            <c:dLbl>
              <c:idx val="3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D2D6-409E-9A8A-2E07F676DA15}"/>
                </c:ext>
              </c:extLst>
            </c:dLbl>
            <c:dLbl>
              <c:idx val="3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D2D6-409E-9A8A-2E07F676DA15}"/>
                </c:ext>
              </c:extLst>
            </c:dLbl>
            <c:dLbl>
              <c:idx val="3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D2D6-409E-9A8A-2E07F676DA15}"/>
                </c:ext>
              </c:extLst>
            </c:dLbl>
            <c:dLbl>
              <c:idx val="3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D2D6-409E-9A8A-2E07F676DA15}"/>
                </c:ext>
              </c:extLst>
            </c:dLbl>
            <c:dLbl>
              <c:idx val="3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D2D6-409E-9A8A-2E07F676DA15}"/>
                </c:ext>
              </c:extLst>
            </c:dLbl>
            <c:dLbl>
              <c:idx val="3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D2D6-409E-9A8A-2E07F676DA15}"/>
                </c:ext>
              </c:extLst>
            </c:dLbl>
            <c:dLbl>
              <c:idx val="3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D2D6-409E-9A8A-2E07F676DA15}"/>
                </c:ext>
              </c:extLst>
            </c:dLbl>
            <c:dLbl>
              <c:idx val="3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D2D6-409E-9A8A-2E07F676DA15}"/>
                </c:ext>
              </c:extLst>
            </c:dLbl>
            <c:dLbl>
              <c:idx val="3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D2D6-409E-9A8A-2E07F676DA15}"/>
                </c:ext>
              </c:extLst>
            </c:dLbl>
            <c:dLbl>
              <c:idx val="3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D2D6-409E-9A8A-2E07F676DA15}"/>
                </c:ext>
              </c:extLst>
            </c:dLbl>
            <c:dLbl>
              <c:idx val="3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D2D6-409E-9A8A-2E07F676DA15}"/>
                </c:ext>
              </c:extLst>
            </c:dLbl>
            <c:dLbl>
              <c:idx val="3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D2D6-409E-9A8A-2E07F676DA15}"/>
                </c:ext>
              </c:extLst>
            </c:dLbl>
            <c:dLbl>
              <c:idx val="3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D2D6-409E-9A8A-2E07F676DA15}"/>
                </c:ext>
              </c:extLst>
            </c:dLbl>
            <c:dLbl>
              <c:idx val="3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D2D6-409E-9A8A-2E07F676DA15}"/>
                </c:ext>
              </c:extLst>
            </c:dLbl>
            <c:dLbl>
              <c:idx val="3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D2D6-409E-9A8A-2E07F676DA15}"/>
                </c:ext>
              </c:extLst>
            </c:dLbl>
            <c:dLbl>
              <c:idx val="3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D2D6-409E-9A8A-2E07F676DA15}"/>
                </c:ext>
              </c:extLst>
            </c:dLbl>
            <c:dLbl>
              <c:idx val="3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D2D6-409E-9A8A-2E07F676DA15}"/>
                </c:ext>
              </c:extLst>
            </c:dLbl>
            <c:dLbl>
              <c:idx val="3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D2D6-409E-9A8A-2E07F676DA15}"/>
                </c:ext>
              </c:extLst>
            </c:dLbl>
            <c:dLbl>
              <c:idx val="3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D2D6-409E-9A8A-2E07F676DA15}"/>
                </c:ext>
              </c:extLst>
            </c:dLbl>
            <c:dLbl>
              <c:idx val="3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D2D6-409E-9A8A-2E07F676DA15}"/>
                </c:ext>
              </c:extLst>
            </c:dLbl>
            <c:dLbl>
              <c:idx val="3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D2D6-409E-9A8A-2E07F676DA15}"/>
                </c:ext>
              </c:extLst>
            </c:dLbl>
            <c:dLbl>
              <c:idx val="3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D2D6-409E-9A8A-2E07F676DA15}"/>
                </c:ext>
              </c:extLst>
            </c:dLbl>
            <c:dLbl>
              <c:idx val="3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D2D6-409E-9A8A-2E07F676DA15}"/>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'Collective Maps'!$T$3:$T$52</c:f>
              <c:numCache>
                <c:formatCode>0.00</c:formatCode>
                <c:ptCount val="50"/>
                <c:pt idx="0">
                  <c:v>3.3372928132474518</c:v>
                </c:pt>
                <c:pt idx="1">
                  <c:v>3.3372928132474518</c:v>
                </c:pt>
                <c:pt idx="2">
                  <c:v>3.3372928132474518</c:v>
                </c:pt>
                <c:pt idx="3">
                  <c:v>3.3372928132474518</c:v>
                </c:pt>
                <c:pt idx="4">
                  <c:v>3.3372928132474518</c:v>
                </c:pt>
                <c:pt idx="5">
                  <c:v>3.3372928132474518</c:v>
                </c:pt>
                <c:pt idx="6">
                  <c:v>3.3372928132474518</c:v>
                </c:pt>
                <c:pt idx="7">
                  <c:v>3.3372928132474518</c:v>
                </c:pt>
                <c:pt idx="8">
                  <c:v>3.3372928132474518</c:v>
                </c:pt>
                <c:pt idx="9">
                  <c:v>3.3372928132474518</c:v>
                </c:pt>
                <c:pt idx="10">
                  <c:v>3.3372928132474518</c:v>
                </c:pt>
                <c:pt idx="11">
                  <c:v>3.3372928132474518</c:v>
                </c:pt>
                <c:pt idx="12">
                  <c:v>3.3372928132474518</c:v>
                </c:pt>
                <c:pt idx="13">
                  <c:v>3.3372928132474518</c:v>
                </c:pt>
                <c:pt idx="14">
                  <c:v>3.3372928132474518</c:v>
                </c:pt>
                <c:pt idx="15">
                  <c:v>3.3372928132474518</c:v>
                </c:pt>
                <c:pt idx="16">
                  <c:v>3.3372928132474518</c:v>
                </c:pt>
                <c:pt idx="17">
                  <c:v>3.3372928132474518</c:v>
                </c:pt>
                <c:pt idx="18">
                  <c:v>3.3372928132474518</c:v>
                </c:pt>
                <c:pt idx="19">
                  <c:v>3.3372928132474518</c:v>
                </c:pt>
                <c:pt idx="20">
                  <c:v>3.3372928132474518</c:v>
                </c:pt>
                <c:pt idx="21">
                  <c:v>3.3372928132474518</c:v>
                </c:pt>
                <c:pt idx="22">
                  <c:v>3.3372928132474518</c:v>
                </c:pt>
                <c:pt idx="23">
                  <c:v>3.3372928132474518</c:v>
                </c:pt>
                <c:pt idx="24">
                  <c:v>3.3372928132474518</c:v>
                </c:pt>
                <c:pt idx="25">
                  <c:v>3.3372928132474518</c:v>
                </c:pt>
                <c:pt idx="26">
                  <c:v>3.3372928132474518</c:v>
                </c:pt>
                <c:pt idx="27">
                  <c:v>3.3372928132474518</c:v>
                </c:pt>
                <c:pt idx="28">
                  <c:v>3.3372928132474518</c:v>
                </c:pt>
                <c:pt idx="29">
                  <c:v>3.3372928132474518</c:v>
                </c:pt>
                <c:pt idx="30">
                  <c:v>3.3372928132474518</c:v>
                </c:pt>
                <c:pt idx="31">
                  <c:v>3.3372928132474518</c:v>
                </c:pt>
                <c:pt idx="32">
                  <c:v>3.3372928132474518</c:v>
                </c:pt>
                <c:pt idx="33">
                  <c:v>3.3372928132474518</c:v>
                </c:pt>
                <c:pt idx="34">
                  <c:v>3.3372928132474518</c:v>
                </c:pt>
                <c:pt idx="35">
                  <c:v>3.3372928132474518</c:v>
                </c:pt>
                <c:pt idx="36">
                  <c:v>3.3372928132474518</c:v>
                </c:pt>
                <c:pt idx="37">
                  <c:v>3.3372928132474518</c:v>
                </c:pt>
                <c:pt idx="38">
                  <c:v>3.3372928132474518</c:v>
                </c:pt>
                <c:pt idx="39">
                  <c:v>3.3372928132474518</c:v>
                </c:pt>
                <c:pt idx="40">
                  <c:v>3.3372928132474518</c:v>
                </c:pt>
                <c:pt idx="41">
                  <c:v>3.3372928132474518</c:v>
                </c:pt>
                <c:pt idx="42">
                  <c:v>3.3372928132474518</c:v>
                </c:pt>
                <c:pt idx="43">
                  <c:v>3.3372928132474518</c:v>
                </c:pt>
                <c:pt idx="44">
                  <c:v>3.3372928132474518</c:v>
                </c:pt>
                <c:pt idx="45">
                  <c:v>3.3372928132474518</c:v>
                </c:pt>
                <c:pt idx="46">
                  <c:v>3.3372928132474518</c:v>
                </c:pt>
                <c:pt idx="47">
                  <c:v>3.3372928132474518</c:v>
                </c:pt>
                <c:pt idx="48">
                  <c:v>3.3372928132474518</c:v>
                </c:pt>
                <c:pt idx="49">
                  <c:v>3.3372928132474518</c:v>
                </c:pt>
              </c:numCache>
            </c:numRef>
          </c:xVal>
          <c:yVal>
            <c:numRef>
              <c:f>'Collective Maps'!$U$3:$U$52</c:f>
              <c:numCache>
                <c:formatCode>0.00</c:formatCode>
                <c:ptCount val="50"/>
                <c:pt idx="0">
                  <c:v>0.42779666447408932</c:v>
                </c:pt>
                <c:pt idx="1">
                  <c:v>0.42779666447408932</c:v>
                </c:pt>
                <c:pt idx="2">
                  <c:v>0.42779666447408932</c:v>
                </c:pt>
                <c:pt idx="3">
                  <c:v>0.42779666447408932</c:v>
                </c:pt>
                <c:pt idx="4">
                  <c:v>0.42779666447408932</c:v>
                </c:pt>
                <c:pt idx="5">
                  <c:v>0.42779666447408932</c:v>
                </c:pt>
                <c:pt idx="6">
                  <c:v>0.42779666447408932</c:v>
                </c:pt>
                <c:pt idx="7">
                  <c:v>0.42779666447408932</c:v>
                </c:pt>
                <c:pt idx="8">
                  <c:v>0.42779666447408932</c:v>
                </c:pt>
                <c:pt idx="9">
                  <c:v>0.42779666447408932</c:v>
                </c:pt>
                <c:pt idx="10">
                  <c:v>0.42779666447408932</c:v>
                </c:pt>
                <c:pt idx="11">
                  <c:v>0.42779666447408932</c:v>
                </c:pt>
                <c:pt idx="12">
                  <c:v>0.42779666447408932</c:v>
                </c:pt>
                <c:pt idx="13">
                  <c:v>0.42779666447408932</c:v>
                </c:pt>
                <c:pt idx="14">
                  <c:v>0.42779666447408932</c:v>
                </c:pt>
                <c:pt idx="15">
                  <c:v>0.42779666447408932</c:v>
                </c:pt>
                <c:pt idx="16">
                  <c:v>0.42779666447408932</c:v>
                </c:pt>
                <c:pt idx="17">
                  <c:v>0.42779666447408932</c:v>
                </c:pt>
                <c:pt idx="18">
                  <c:v>0.42779666447408932</c:v>
                </c:pt>
                <c:pt idx="19">
                  <c:v>0.42779666447408932</c:v>
                </c:pt>
                <c:pt idx="20">
                  <c:v>0.42779666447408932</c:v>
                </c:pt>
                <c:pt idx="21">
                  <c:v>0.42779666447408932</c:v>
                </c:pt>
                <c:pt idx="22">
                  <c:v>0.42779666447408932</c:v>
                </c:pt>
                <c:pt idx="23">
                  <c:v>0.42779666447408932</c:v>
                </c:pt>
                <c:pt idx="24">
                  <c:v>0.42779666447408932</c:v>
                </c:pt>
                <c:pt idx="25">
                  <c:v>0.42779666447408932</c:v>
                </c:pt>
                <c:pt idx="26">
                  <c:v>0.42779666447408932</c:v>
                </c:pt>
                <c:pt idx="27">
                  <c:v>0.42779666447408932</c:v>
                </c:pt>
                <c:pt idx="28">
                  <c:v>0.42779666447408932</c:v>
                </c:pt>
                <c:pt idx="29">
                  <c:v>0.42779666447408932</c:v>
                </c:pt>
                <c:pt idx="30">
                  <c:v>0.42779666447408932</c:v>
                </c:pt>
                <c:pt idx="31">
                  <c:v>0.42779666447408932</c:v>
                </c:pt>
                <c:pt idx="32">
                  <c:v>0.42779666447408932</c:v>
                </c:pt>
                <c:pt idx="33">
                  <c:v>0.42779666447408932</c:v>
                </c:pt>
                <c:pt idx="34">
                  <c:v>0.42779666447408932</c:v>
                </c:pt>
                <c:pt idx="35">
                  <c:v>0.42779666447408932</c:v>
                </c:pt>
                <c:pt idx="36">
                  <c:v>0.42779666447408932</c:v>
                </c:pt>
                <c:pt idx="37">
                  <c:v>0.42779666447408932</c:v>
                </c:pt>
                <c:pt idx="38">
                  <c:v>0.42779666447408932</c:v>
                </c:pt>
                <c:pt idx="39">
                  <c:v>0.42779666447408932</c:v>
                </c:pt>
                <c:pt idx="40">
                  <c:v>0.42779666447408932</c:v>
                </c:pt>
                <c:pt idx="41">
                  <c:v>0.42779666447408932</c:v>
                </c:pt>
                <c:pt idx="42">
                  <c:v>0.42779666447408932</c:v>
                </c:pt>
                <c:pt idx="43">
                  <c:v>0.42779666447408932</c:v>
                </c:pt>
                <c:pt idx="44">
                  <c:v>0.42779666447408932</c:v>
                </c:pt>
                <c:pt idx="45">
                  <c:v>0.42779666447408932</c:v>
                </c:pt>
                <c:pt idx="46">
                  <c:v>0.42779666447408932</c:v>
                </c:pt>
                <c:pt idx="47">
                  <c:v>0.42779666447408932</c:v>
                </c:pt>
                <c:pt idx="48">
                  <c:v>0.42779666447408932</c:v>
                </c:pt>
                <c:pt idx="49">
                  <c:v>0.42779666447408932</c:v>
                </c:pt>
              </c:numCache>
            </c:numRef>
          </c:yVal>
          <c:smooth val="0"/>
          <c:extLst>
            <c:ext xmlns:c15="http://schemas.microsoft.com/office/drawing/2012/chart" uri="{02D57815-91ED-43cb-92C2-25804820EDAC}">
              <c15:datalabelsRange>
                <c15:f>'Collective Maps'!$S$3:$S$12</c15:f>
                <c15:dlblRangeCache>
                  <c:ptCount val="10"/>
                  <c:pt idx="0">
                    <c:v>-1</c:v>
                  </c:pt>
                  <c:pt idx="1">
                    <c:v>-2</c:v>
                  </c:pt>
                  <c:pt idx="2">
                    <c:v>-3</c:v>
                  </c:pt>
                  <c:pt idx="3">
                    <c:v>-4</c:v>
                  </c:pt>
                  <c:pt idx="4">
                    <c:v>-5</c:v>
                  </c:pt>
                  <c:pt idx="5">
                    <c:v>-6</c:v>
                  </c:pt>
                  <c:pt idx="6">
                    <c:v>-7</c:v>
                  </c:pt>
                  <c:pt idx="7">
                    <c:v>-8</c:v>
                  </c:pt>
                  <c:pt idx="8">
                    <c:v>-9</c:v>
                  </c:pt>
                  <c:pt idx="9">
                    <c:v>-10</c:v>
                  </c:pt>
                </c15:dlblRangeCache>
              </c15:datalabelsRange>
            </c:ext>
            <c:ext xmlns:c16="http://schemas.microsoft.com/office/drawing/2014/chart" uri="{C3380CC4-5D6E-409C-BE32-E72D297353CC}">
              <c16:uniqueId val="{00000002-02B0-435D-A30F-0F0FB8CCD1E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600"/>
                  <a:t>MOLECULES  SiO</a:t>
                </a:r>
                <a:r>
                  <a:rPr lang="hr-HR" sz="1600" baseline="-25000"/>
                  <a:t>2</a:t>
                </a:r>
              </a:p>
            </c:rich>
          </c:tx>
          <c:layout>
            <c:manualLayout>
              <c:xMode val="edge"/>
              <c:yMode val="edge"/>
              <c:x val="0.44427272961233594"/>
              <c:y val="0.96023850216882922"/>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600"/>
                  <a:t>MOL</a:t>
                </a:r>
                <a:r>
                  <a:rPr lang="en-US" sz="1600"/>
                  <a:t>E</a:t>
                </a:r>
                <a:r>
                  <a:rPr lang="hr-HR" sz="1600"/>
                  <a:t>C</a:t>
                </a:r>
                <a:r>
                  <a:rPr lang="en-US" sz="1600"/>
                  <a:t>U</a:t>
                </a:r>
                <a:r>
                  <a:rPr lang="hr-HR" sz="1600"/>
                  <a:t>LES  </a:t>
                </a:r>
                <a:r>
                  <a:rPr lang="hr-HR" sz="1600" baseline="0"/>
                  <a:t> Al</a:t>
                </a:r>
                <a:r>
                  <a:rPr lang="hr-HR" sz="1600" baseline="-25000"/>
                  <a:t>2</a:t>
                </a:r>
                <a:r>
                  <a:rPr lang="hr-HR" sz="1600" baseline="0"/>
                  <a:t>O</a:t>
                </a:r>
                <a:r>
                  <a:rPr lang="hr-HR" sz="1600" baseline="-25000"/>
                  <a:t>3</a:t>
                </a:r>
              </a:p>
            </c:rich>
          </c:tx>
          <c:layout>
            <c:manualLayout>
              <c:xMode val="edge"/>
              <c:yMode val="edge"/>
              <c:x val="1.0612905464169835E-2"/>
              <c:y val="0.43483713395436824"/>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12700" cap="sq">
          <a:noFill/>
        </a:ln>
        <a:effectLst/>
      </c:spPr>
    </c:plotArea>
    <c:plotVisOnly val="1"/>
    <c:dispBlanksAs val="gap"/>
    <c:showDLblsOverMax val="0"/>
  </c:chart>
  <c:spPr>
    <a:blipFill dpi="0" rotWithShape="1">
      <a:blip xmlns:r="http://schemas.openxmlformats.org/officeDocument/2006/relationships" r:embed="rId1"/>
      <a:srcRect/>
      <a:stretch>
        <a:fillRect l="8000" t="4000" r="4000" b="7000"/>
      </a:stretch>
    </a:blipFill>
    <a:ln w="0" cap="rnd"/>
    <a:effectLst>
      <a:glow>
        <a:schemeClr val="accent1">
          <a:alpha val="41000"/>
        </a:schemeClr>
      </a:glow>
    </a:effec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DBA5-4E3F-9B3D-8FFBFB77F5AE}"/>
              </c:ext>
            </c:extLst>
          </c:dPt>
          <c:dLbls>
            <c:delete val="1"/>
          </c:dLbls>
          <c:xVal>
            <c:numRef>
              <c:f>'13'!$B$7</c:f>
              <c:numCache>
                <c:formatCode>0.00</c:formatCode>
                <c:ptCount val="1"/>
                <c:pt idx="0">
                  <c:v>3.3372928132474518</c:v>
                </c:pt>
              </c:numCache>
            </c:numRef>
          </c:xVal>
          <c:yVal>
            <c:numRef>
              <c:f>'13'!$C$7</c:f>
              <c:numCache>
                <c:formatCode>0.00</c:formatCode>
                <c:ptCount val="1"/>
                <c:pt idx="0">
                  <c:v>0.42779666447408932</c:v>
                </c:pt>
              </c:numCache>
            </c:numRef>
          </c:yVal>
          <c:smooth val="0"/>
          <c:extLst>
            <c:ext xmlns:c16="http://schemas.microsoft.com/office/drawing/2014/chart" uri="{C3380CC4-5D6E-409C-BE32-E72D297353CC}">
              <c16:uniqueId val="{00000001-DBA5-4E3F-9B3D-8FFBFB77F5AE}"/>
            </c:ext>
          </c:extLst>
        </c:ser>
        <c:ser>
          <c:idx val="1"/>
          <c:order val="1"/>
          <c:tx>
            <c:strRef>
              <c:f>'13'!$C$8</c:f>
              <c:strCache>
                <c:ptCount val="1"/>
                <c:pt idx="0">
                  <c:v>Al2O3+TiO2+NiO</c:v>
                </c:pt>
              </c:strCache>
            </c:strRef>
          </c:tx>
          <c:spPr>
            <a:ln w="66675">
              <a:noFill/>
            </a:ln>
          </c:spPr>
          <c:marker>
            <c:symbol val="triangle"/>
            <c:size val="13"/>
            <c:spPr>
              <a:solidFill>
                <a:srgbClr val="FFC000"/>
              </a:solidFill>
              <a:ln>
                <a:noFill/>
              </a:ln>
            </c:spPr>
          </c:marker>
          <c:dLbls>
            <c:delete val="1"/>
          </c:dLbls>
          <c:xVal>
            <c:numRef>
              <c:f>'13'!$B$7</c:f>
              <c:numCache>
                <c:formatCode>0.00</c:formatCode>
                <c:ptCount val="1"/>
                <c:pt idx="0">
                  <c:v>3.3372928132474518</c:v>
                </c:pt>
              </c:numCache>
            </c:numRef>
          </c:xVal>
          <c:yVal>
            <c:numRef>
              <c:f>'13'!$C$9</c:f>
              <c:numCache>
                <c:formatCode>0.00</c:formatCode>
                <c:ptCount val="1"/>
                <c:pt idx="0">
                  <c:v>0.88273041341849079</c:v>
                </c:pt>
              </c:numCache>
            </c:numRef>
          </c:yVal>
          <c:smooth val="0"/>
          <c:extLst>
            <c:ext xmlns:c16="http://schemas.microsoft.com/office/drawing/2014/chart" uri="{C3380CC4-5D6E-409C-BE32-E72D297353CC}">
              <c16:uniqueId val="{00000002-DBA5-4E3F-9B3D-8FFBFB77F5A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'14'!$B$9</c:f>
              <c:numCache>
                <c:formatCode>0.00</c:formatCode>
                <c:ptCount val="1"/>
                <c:pt idx="0">
                  <c:v>0</c:v>
                </c:pt>
              </c:numCache>
            </c:numRef>
          </c:xVal>
          <c:yVal>
            <c:numRef>
              <c:f>'14'!$Y$59</c:f>
              <c:numCache>
                <c:formatCode>0</c:formatCode>
                <c:ptCount val="1"/>
                <c:pt idx="0">
                  <c:v>1305</c:v>
                </c:pt>
              </c:numCache>
            </c:numRef>
          </c:yVal>
          <c:smooth val="0"/>
          <c:extLst>
            <c:ext xmlns:c16="http://schemas.microsoft.com/office/drawing/2014/chart" uri="{C3380CC4-5D6E-409C-BE32-E72D297353CC}">
              <c16:uniqueId val="{00000000-0BD1-4124-8183-38798D7AE1DC}"/>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8F7-48EB-98F2-530A741AFE33}"/>
              </c:ext>
            </c:extLst>
          </c:dPt>
          <c:dLbls>
            <c:delete val="1"/>
          </c:dLbls>
          <c:xVal>
            <c:numRef>
              <c:f>'14'!$B$7</c:f>
              <c:numCache>
                <c:formatCode>0.00</c:formatCode>
                <c:ptCount val="1"/>
                <c:pt idx="0">
                  <c:v>3.3372928132474518</c:v>
                </c:pt>
              </c:numCache>
            </c:numRef>
          </c:xVal>
          <c:yVal>
            <c:numRef>
              <c:f>'14'!$C$7</c:f>
              <c:numCache>
                <c:formatCode>0.00</c:formatCode>
                <c:ptCount val="1"/>
                <c:pt idx="0">
                  <c:v>0.42779666447408932</c:v>
                </c:pt>
              </c:numCache>
            </c:numRef>
          </c:yVal>
          <c:smooth val="0"/>
          <c:extLst>
            <c:ext xmlns:c16="http://schemas.microsoft.com/office/drawing/2014/chart" uri="{C3380CC4-5D6E-409C-BE32-E72D297353CC}">
              <c16:uniqueId val="{00000001-98F7-48EB-98F2-530A741AFE33}"/>
            </c:ext>
          </c:extLst>
        </c:ser>
        <c:ser>
          <c:idx val="1"/>
          <c:order val="1"/>
          <c:tx>
            <c:strRef>
              <c:f>'14'!$C$8</c:f>
              <c:strCache>
                <c:ptCount val="1"/>
                <c:pt idx="0">
                  <c:v>Al2O3+TiO2+NiO</c:v>
                </c:pt>
              </c:strCache>
            </c:strRef>
          </c:tx>
          <c:spPr>
            <a:ln w="66675">
              <a:noFill/>
            </a:ln>
          </c:spPr>
          <c:marker>
            <c:symbol val="triangle"/>
            <c:size val="13"/>
            <c:spPr>
              <a:solidFill>
                <a:srgbClr val="FFC000"/>
              </a:solidFill>
              <a:ln>
                <a:noFill/>
              </a:ln>
            </c:spPr>
          </c:marker>
          <c:dLbls>
            <c:delete val="1"/>
          </c:dLbls>
          <c:xVal>
            <c:numRef>
              <c:f>'14'!$B$7</c:f>
              <c:numCache>
                <c:formatCode>0.00</c:formatCode>
                <c:ptCount val="1"/>
                <c:pt idx="0">
                  <c:v>3.3372928132474518</c:v>
                </c:pt>
              </c:numCache>
            </c:numRef>
          </c:xVal>
          <c:yVal>
            <c:numRef>
              <c:f>'14'!$C$9</c:f>
              <c:numCache>
                <c:formatCode>0.00</c:formatCode>
                <c:ptCount val="1"/>
                <c:pt idx="0">
                  <c:v>0.88273041341849079</c:v>
                </c:pt>
              </c:numCache>
            </c:numRef>
          </c:yVal>
          <c:smooth val="0"/>
          <c:extLst>
            <c:ext xmlns:c16="http://schemas.microsoft.com/office/drawing/2014/chart" uri="{C3380CC4-5D6E-409C-BE32-E72D297353CC}">
              <c16:uniqueId val="{00000002-98F7-48EB-98F2-530A741AFE33}"/>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'15'!$B$9</c:f>
              <c:numCache>
                <c:formatCode>0.00</c:formatCode>
                <c:ptCount val="1"/>
                <c:pt idx="0">
                  <c:v>0</c:v>
                </c:pt>
              </c:numCache>
            </c:numRef>
          </c:xVal>
          <c:yVal>
            <c:numRef>
              <c:f>'15'!$Y$59</c:f>
              <c:numCache>
                <c:formatCode>0</c:formatCode>
                <c:ptCount val="1"/>
                <c:pt idx="0">
                  <c:v>1305</c:v>
                </c:pt>
              </c:numCache>
            </c:numRef>
          </c:yVal>
          <c:smooth val="0"/>
          <c:extLst>
            <c:ext xmlns:c16="http://schemas.microsoft.com/office/drawing/2014/chart" uri="{C3380CC4-5D6E-409C-BE32-E72D297353CC}">
              <c16:uniqueId val="{00000000-E966-4B3E-A16B-CE62E4E0A96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485-4358-9018-468DC6F6F375}"/>
              </c:ext>
            </c:extLst>
          </c:dPt>
          <c:dLbls>
            <c:delete val="1"/>
          </c:dLbls>
          <c:xVal>
            <c:numRef>
              <c:f>'15'!$B$7</c:f>
              <c:numCache>
                <c:formatCode>0.00</c:formatCode>
                <c:ptCount val="1"/>
                <c:pt idx="0">
                  <c:v>3.3372928132474518</c:v>
                </c:pt>
              </c:numCache>
            </c:numRef>
          </c:xVal>
          <c:yVal>
            <c:numRef>
              <c:f>'15'!$C$7</c:f>
              <c:numCache>
                <c:formatCode>0.00</c:formatCode>
                <c:ptCount val="1"/>
                <c:pt idx="0">
                  <c:v>0.42779666447408932</c:v>
                </c:pt>
              </c:numCache>
            </c:numRef>
          </c:yVal>
          <c:smooth val="0"/>
          <c:extLst>
            <c:ext xmlns:c16="http://schemas.microsoft.com/office/drawing/2014/chart" uri="{C3380CC4-5D6E-409C-BE32-E72D297353CC}">
              <c16:uniqueId val="{00000001-4485-4358-9018-468DC6F6F375}"/>
            </c:ext>
          </c:extLst>
        </c:ser>
        <c:ser>
          <c:idx val="1"/>
          <c:order val="1"/>
          <c:tx>
            <c:strRef>
              <c:f>'15'!$C$8</c:f>
              <c:strCache>
                <c:ptCount val="1"/>
                <c:pt idx="0">
                  <c:v>Al2O3+TiO2+NiO</c:v>
                </c:pt>
              </c:strCache>
            </c:strRef>
          </c:tx>
          <c:spPr>
            <a:ln w="66675">
              <a:noFill/>
            </a:ln>
          </c:spPr>
          <c:marker>
            <c:symbol val="triangle"/>
            <c:size val="13"/>
            <c:spPr>
              <a:solidFill>
                <a:srgbClr val="FFC000"/>
              </a:solidFill>
              <a:ln>
                <a:noFill/>
              </a:ln>
            </c:spPr>
          </c:marker>
          <c:dLbls>
            <c:delete val="1"/>
          </c:dLbls>
          <c:xVal>
            <c:numRef>
              <c:f>'15'!$B$7</c:f>
              <c:numCache>
                <c:formatCode>0.00</c:formatCode>
                <c:ptCount val="1"/>
                <c:pt idx="0">
                  <c:v>3.3372928132474518</c:v>
                </c:pt>
              </c:numCache>
            </c:numRef>
          </c:xVal>
          <c:yVal>
            <c:numRef>
              <c:f>'15'!$C$9</c:f>
              <c:numCache>
                <c:formatCode>0.00</c:formatCode>
                <c:ptCount val="1"/>
                <c:pt idx="0">
                  <c:v>0.88273041341849079</c:v>
                </c:pt>
              </c:numCache>
            </c:numRef>
          </c:yVal>
          <c:smooth val="0"/>
          <c:extLst>
            <c:ext xmlns:c16="http://schemas.microsoft.com/office/drawing/2014/chart" uri="{C3380CC4-5D6E-409C-BE32-E72D297353CC}">
              <c16:uniqueId val="{00000002-4485-4358-9018-468DC6F6F375}"/>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'16'!$B$9</c:f>
              <c:numCache>
                <c:formatCode>0.00</c:formatCode>
                <c:ptCount val="1"/>
                <c:pt idx="0">
                  <c:v>0</c:v>
                </c:pt>
              </c:numCache>
            </c:numRef>
          </c:xVal>
          <c:yVal>
            <c:numRef>
              <c:f>'16'!$Y$59</c:f>
              <c:numCache>
                <c:formatCode>0</c:formatCode>
                <c:ptCount val="1"/>
                <c:pt idx="0">
                  <c:v>1305</c:v>
                </c:pt>
              </c:numCache>
            </c:numRef>
          </c:yVal>
          <c:smooth val="0"/>
          <c:extLst>
            <c:ext xmlns:c16="http://schemas.microsoft.com/office/drawing/2014/chart" uri="{C3380CC4-5D6E-409C-BE32-E72D297353CC}">
              <c16:uniqueId val="{00000000-DE25-46B7-A715-8947068D014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3A6-485F-9A5C-2E82798A8760}"/>
              </c:ext>
            </c:extLst>
          </c:dPt>
          <c:dLbls>
            <c:delete val="1"/>
          </c:dLbls>
          <c:xVal>
            <c:numRef>
              <c:f>'16'!$B$7</c:f>
              <c:numCache>
                <c:formatCode>0.00</c:formatCode>
                <c:ptCount val="1"/>
                <c:pt idx="0">
                  <c:v>3.3372928132474518</c:v>
                </c:pt>
              </c:numCache>
            </c:numRef>
          </c:xVal>
          <c:yVal>
            <c:numRef>
              <c:f>'16'!$C$7</c:f>
              <c:numCache>
                <c:formatCode>0.00</c:formatCode>
                <c:ptCount val="1"/>
                <c:pt idx="0">
                  <c:v>0.42779666447408932</c:v>
                </c:pt>
              </c:numCache>
            </c:numRef>
          </c:yVal>
          <c:smooth val="0"/>
          <c:extLst>
            <c:ext xmlns:c16="http://schemas.microsoft.com/office/drawing/2014/chart" uri="{C3380CC4-5D6E-409C-BE32-E72D297353CC}">
              <c16:uniqueId val="{00000001-03A6-485F-9A5C-2E82798A8760}"/>
            </c:ext>
          </c:extLst>
        </c:ser>
        <c:ser>
          <c:idx val="1"/>
          <c:order val="1"/>
          <c:tx>
            <c:strRef>
              <c:f>'16'!$C$8</c:f>
              <c:strCache>
                <c:ptCount val="1"/>
                <c:pt idx="0">
                  <c:v>Al2O3+TiO2+NiO</c:v>
                </c:pt>
              </c:strCache>
            </c:strRef>
          </c:tx>
          <c:spPr>
            <a:ln w="66675">
              <a:noFill/>
            </a:ln>
          </c:spPr>
          <c:marker>
            <c:symbol val="triangle"/>
            <c:size val="13"/>
            <c:spPr>
              <a:solidFill>
                <a:srgbClr val="FFC000"/>
              </a:solidFill>
              <a:ln>
                <a:noFill/>
              </a:ln>
            </c:spPr>
          </c:marker>
          <c:dLbls>
            <c:delete val="1"/>
          </c:dLbls>
          <c:xVal>
            <c:numRef>
              <c:f>'16'!$B$7</c:f>
              <c:numCache>
                <c:formatCode>0.00</c:formatCode>
                <c:ptCount val="1"/>
                <c:pt idx="0">
                  <c:v>3.3372928132474518</c:v>
                </c:pt>
              </c:numCache>
            </c:numRef>
          </c:xVal>
          <c:yVal>
            <c:numRef>
              <c:f>'16'!$C$9</c:f>
              <c:numCache>
                <c:formatCode>0.00</c:formatCode>
                <c:ptCount val="1"/>
                <c:pt idx="0">
                  <c:v>0.88273041341849079</c:v>
                </c:pt>
              </c:numCache>
            </c:numRef>
          </c:yVal>
          <c:smooth val="0"/>
          <c:extLst>
            <c:ext xmlns:c16="http://schemas.microsoft.com/office/drawing/2014/chart" uri="{C3380CC4-5D6E-409C-BE32-E72D297353CC}">
              <c16:uniqueId val="{00000002-03A6-485F-9A5C-2E82798A876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'17'!$B$9</c:f>
              <c:numCache>
                <c:formatCode>0.00</c:formatCode>
                <c:ptCount val="1"/>
                <c:pt idx="0">
                  <c:v>0</c:v>
                </c:pt>
              </c:numCache>
            </c:numRef>
          </c:xVal>
          <c:yVal>
            <c:numRef>
              <c:f>'17'!$Y$59</c:f>
              <c:numCache>
                <c:formatCode>0</c:formatCode>
                <c:ptCount val="1"/>
                <c:pt idx="0">
                  <c:v>1305</c:v>
                </c:pt>
              </c:numCache>
            </c:numRef>
          </c:yVal>
          <c:smooth val="0"/>
          <c:extLst>
            <c:ext xmlns:c16="http://schemas.microsoft.com/office/drawing/2014/chart" uri="{C3380CC4-5D6E-409C-BE32-E72D297353CC}">
              <c16:uniqueId val="{00000000-3BAD-473C-90E4-54FCDEE8B315}"/>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907-44EB-A6A1-8AEA078BDC66}"/>
              </c:ext>
            </c:extLst>
          </c:dPt>
          <c:dLbls>
            <c:delete val="1"/>
          </c:dLbls>
          <c:xVal>
            <c:numRef>
              <c:f>'17'!$B$7</c:f>
              <c:numCache>
                <c:formatCode>0.00</c:formatCode>
                <c:ptCount val="1"/>
                <c:pt idx="0">
                  <c:v>3.3372928132474518</c:v>
                </c:pt>
              </c:numCache>
            </c:numRef>
          </c:xVal>
          <c:yVal>
            <c:numRef>
              <c:f>'17'!$C$7</c:f>
              <c:numCache>
                <c:formatCode>0.00</c:formatCode>
                <c:ptCount val="1"/>
                <c:pt idx="0">
                  <c:v>0.42779666447408932</c:v>
                </c:pt>
              </c:numCache>
            </c:numRef>
          </c:yVal>
          <c:smooth val="0"/>
          <c:extLst>
            <c:ext xmlns:c16="http://schemas.microsoft.com/office/drawing/2014/chart" uri="{C3380CC4-5D6E-409C-BE32-E72D297353CC}">
              <c16:uniqueId val="{00000001-7907-44EB-A6A1-8AEA078BDC66}"/>
            </c:ext>
          </c:extLst>
        </c:ser>
        <c:ser>
          <c:idx val="1"/>
          <c:order val="1"/>
          <c:tx>
            <c:strRef>
              <c:f>'17'!$C$8</c:f>
              <c:strCache>
                <c:ptCount val="1"/>
                <c:pt idx="0">
                  <c:v>Al2O3+TiO2+NiO</c:v>
                </c:pt>
              </c:strCache>
            </c:strRef>
          </c:tx>
          <c:spPr>
            <a:ln w="66675">
              <a:noFill/>
            </a:ln>
          </c:spPr>
          <c:marker>
            <c:symbol val="triangle"/>
            <c:size val="13"/>
            <c:spPr>
              <a:solidFill>
                <a:srgbClr val="FFC000"/>
              </a:solidFill>
              <a:ln>
                <a:noFill/>
              </a:ln>
            </c:spPr>
          </c:marker>
          <c:dLbls>
            <c:delete val="1"/>
          </c:dLbls>
          <c:xVal>
            <c:numRef>
              <c:f>'17'!$B$7</c:f>
              <c:numCache>
                <c:formatCode>0.00</c:formatCode>
                <c:ptCount val="1"/>
                <c:pt idx="0">
                  <c:v>3.3372928132474518</c:v>
                </c:pt>
              </c:numCache>
            </c:numRef>
          </c:xVal>
          <c:yVal>
            <c:numRef>
              <c:f>'17'!$C$9</c:f>
              <c:numCache>
                <c:formatCode>0.00</c:formatCode>
                <c:ptCount val="1"/>
                <c:pt idx="0">
                  <c:v>0.88273041341849079</c:v>
                </c:pt>
              </c:numCache>
            </c:numRef>
          </c:yVal>
          <c:smooth val="0"/>
          <c:extLst>
            <c:ext xmlns:c16="http://schemas.microsoft.com/office/drawing/2014/chart" uri="{C3380CC4-5D6E-409C-BE32-E72D297353CC}">
              <c16:uniqueId val="{00000002-7907-44EB-A6A1-8AEA078BDC66}"/>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'18'!$B$9</c:f>
              <c:numCache>
                <c:formatCode>0.00</c:formatCode>
                <c:ptCount val="1"/>
                <c:pt idx="0">
                  <c:v>0</c:v>
                </c:pt>
              </c:numCache>
            </c:numRef>
          </c:xVal>
          <c:yVal>
            <c:numRef>
              <c:f>'18'!$Y$59</c:f>
              <c:numCache>
                <c:formatCode>0</c:formatCode>
                <c:ptCount val="1"/>
                <c:pt idx="0">
                  <c:v>1305</c:v>
                </c:pt>
              </c:numCache>
            </c:numRef>
          </c:yVal>
          <c:smooth val="0"/>
          <c:extLst>
            <c:ext xmlns:c16="http://schemas.microsoft.com/office/drawing/2014/chart" uri="{C3380CC4-5D6E-409C-BE32-E72D297353CC}">
              <c16:uniqueId val="{00000000-8A4B-43B5-A273-8CC976B2D5A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hr-HR"/>
              <a:t>STULL </a:t>
            </a:r>
          </a:p>
        </c:rich>
      </c:tx>
      <c:layout>
        <c:manualLayout>
          <c:xMode val="edge"/>
          <c:yMode val="edge"/>
          <c:x val="0.48560753580913374"/>
          <c:y val="3.5065727531013841E-3"/>
        </c:manualLayout>
      </c:layout>
      <c:overlay val="0"/>
    </c:title>
    <c:autoTitleDeleted val="0"/>
    <c:plotArea>
      <c:layout>
        <c:manualLayout>
          <c:layoutTarget val="inner"/>
          <c:xMode val="edge"/>
          <c:yMode val="edge"/>
          <c:x val="7.9134400948422196E-2"/>
          <c:y val="4.3241698391284215E-2"/>
          <c:w val="0.87993645498396056"/>
          <c:h val="0.88853132035177462"/>
        </c:manualLayout>
      </c:layout>
      <c:scatterChart>
        <c:scatterStyle val="lineMarker"/>
        <c:varyColors val="0"/>
        <c:ser>
          <c:idx val="0"/>
          <c:order val="0"/>
          <c:spPr>
            <a:ln w="44450">
              <a:noFill/>
            </a:ln>
            <a:effectLst>
              <a:glow>
                <a:schemeClr val="accent1"/>
              </a:glow>
              <a:outerShdw blurRad="50800" dist="38100" dir="2700000" algn="tl" rotWithShape="0">
                <a:prstClr val="black">
                  <a:alpha val="40000"/>
                </a:prstClr>
              </a:outerShdw>
              <a:softEdge rad="0"/>
            </a:effectLst>
          </c:spPr>
          <c:marker>
            <c:symbol val="diamond"/>
            <c:size val="8"/>
            <c:spPr>
              <a:solidFill>
                <a:srgbClr val="FF0000"/>
              </a:solidFill>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bubble3D val="0"/>
            <c:extLst>
              <c:ext xmlns:c16="http://schemas.microsoft.com/office/drawing/2014/chart" uri="{C3380CC4-5D6E-409C-BE32-E72D297353CC}">
                <c16:uniqueId val="{00000000-3288-46EA-9F65-A9C5B8DE7F1A}"/>
              </c:ext>
            </c:extLst>
          </c:dPt>
          <c:dPt>
            <c:idx val="9"/>
            <c:marker>
              <c:spPr>
                <a:solidFill>
                  <a:schemeClr val="tx2"/>
                </a:solidFill>
                <a:ln>
                  <a:solidFill>
                    <a:schemeClr val="tx2"/>
                  </a:solidFill>
                </a:ln>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1-3288-46EA-9F65-A9C5B8DE7F1A}"/>
              </c:ext>
            </c:extLst>
          </c:dPt>
          <c:dLbls>
            <c:dLbl>
              <c:idx val="0"/>
              <c:tx>
                <c:rich>
                  <a:bodyPr/>
                  <a:lstStyle/>
                  <a:p>
                    <a:fld id="{5D70CD75-CB62-43E0-9B35-A6F0E4573E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288-46EA-9F65-A9C5B8DE7F1A}"/>
                </c:ext>
              </c:extLst>
            </c:dLbl>
            <c:dLbl>
              <c:idx val="1"/>
              <c:tx>
                <c:rich>
                  <a:bodyPr/>
                  <a:lstStyle/>
                  <a:p>
                    <a:fld id="{1C69B48C-CC32-4BF0-B1C6-78581714F7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288-46EA-9F65-A9C5B8DE7F1A}"/>
                </c:ext>
              </c:extLst>
            </c:dLbl>
            <c:dLbl>
              <c:idx val="2"/>
              <c:tx>
                <c:rich>
                  <a:bodyPr/>
                  <a:lstStyle/>
                  <a:p>
                    <a:fld id="{3133D7F1-3CCA-4538-9D36-5F9FFAB57B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288-46EA-9F65-A9C5B8DE7F1A}"/>
                </c:ext>
              </c:extLst>
            </c:dLbl>
            <c:dLbl>
              <c:idx val="3"/>
              <c:tx>
                <c:rich>
                  <a:bodyPr/>
                  <a:lstStyle/>
                  <a:p>
                    <a:fld id="{D9F88E86-C024-47D4-9A86-C735E35B67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88-46EA-9F65-A9C5B8DE7F1A}"/>
                </c:ext>
              </c:extLst>
            </c:dLbl>
            <c:dLbl>
              <c:idx val="4"/>
              <c:tx>
                <c:rich>
                  <a:bodyPr/>
                  <a:lstStyle/>
                  <a:p>
                    <a:fld id="{D7BF1D6C-C5DB-4014-B469-9D55FB9410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88-46EA-9F65-A9C5B8DE7F1A}"/>
                </c:ext>
              </c:extLst>
            </c:dLbl>
            <c:dLbl>
              <c:idx val="5"/>
              <c:tx>
                <c:rich>
                  <a:bodyPr/>
                  <a:lstStyle/>
                  <a:p>
                    <a:fld id="{EA5B4C21-F5F0-44C6-8043-212043952C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88-46EA-9F65-A9C5B8DE7F1A}"/>
                </c:ext>
              </c:extLst>
            </c:dLbl>
            <c:dLbl>
              <c:idx val="6"/>
              <c:tx>
                <c:rich>
                  <a:bodyPr/>
                  <a:lstStyle/>
                  <a:p>
                    <a:fld id="{1732BEB0-B4AD-417E-A845-62269B434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88-46EA-9F65-A9C5B8DE7F1A}"/>
                </c:ext>
              </c:extLst>
            </c:dLbl>
            <c:dLbl>
              <c:idx val="7"/>
              <c:tx>
                <c:rich>
                  <a:bodyPr/>
                  <a:lstStyle/>
                  <a:p>
                    <a:fld id="{9077B6D1-AF16-41E7-88DD-483B359294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88-46EA-9F65-A9C5B8DE7F1A}"/>
                </c:ext>
              </c:extLst>
            </c:dLbl>
            <c:dLbl>
              <c:idx val="8"/>
              <c:tx>
                <c:rich>
                  <a:bodyPr/>
                  <a:lstStyle/>
                  <a:p>
                    <a:fld id="{B8258E9E-D25D-4520-9FD2-B91D4BA78F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88-46EA-9F65-A9C5B8DE7F1A}"/>
                </c:ext>
              </c:extLst>
            </c:dLbl>
            <c:dLbl>
              <c:idx val="9"/>
              <c:tx>
                <c:rich>
                  <a:bodyPr/>
                  <a:lstStyle/>
                  <a:p>
                    <a:fld id="{F143FB19-3DFF-4D06-9B24-DB7D5DAC09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288-46EA-9F65-A9C5B8DE7F1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288-46EA-9F65-A9C5B8DE7F1A}"/>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288-46EA-9F65-A9C5B8DE7F1A}"/>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288-46EA-9F65-A9C5B8DE7F1A}"/>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3288-46EA-9F65-A9C5B8DE7F1A}"/>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288-46EA-9F65-A9C5B8DE7F1A}"/>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3288-46EA-9F65-A9C5B8DE7F1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3288-46EA-9F65-A9C5B8DE7F1A}"/>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3288-46EA-9F65-A9C5B8DE7F1A}"/>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3288-46EA-9F65-A9C5B8DE7F1A}"/>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3288-46EA-9F65-A9C5B8DE7F1A}"/>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3288-46EA-9F65-A9C5B8DE7F1A}"/>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3288-46EA-9F65-A9C5B8DE7F1A}"/>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3288-46EA-9F65-A9C5B8DE7F1A}"/>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288-46EA-9F65-A9C5B8DE7F1A}"/>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3288-46EA-9F65-A9C5B8DE7F1A}"/>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3288-46EA-9F65-A9C5B8DE7F1A}"/>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3288-46EA-9F65-A9C5B8DE7F1A}"/>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3288-46EA-9F65-A9C5B8DE7F1A}"/>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3288-46EA-9F65-A9C5B8DE7F1A}"/>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3288-46EA-9F65-A9C5B8DE7F1A}"/>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3288-46EA-9F65-A9C5B8DE7F1A}"/>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3288-46EA-9F65-A9C5B8DE7F1A}"/>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3288-46EA-9F65-A9C5B8DE7F1A}"/>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3288-46EA-9F65-A9C5B8DE7F1A}"/>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3288-46EA-9F65-A9C5B8DE7F1A}"/>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3288-46EA-9F65-A9C5B8DE7F1A}"/>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3288-46EA-9F65-A9C5B8DE7F1A}"/>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3288-46EA-9F65-A9C5B8DE7F1A}"/>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3288-46EA-9F65-A9C5B8DE7F1A}"/>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3288-46EA-9F65-A9C5B8DE7F1A}"/>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3288-46EA-9F65-A9C5B8DE7F1A}"/>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3288-46EA-9F65-A9C5B8DE7F1A}"/>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3288-46EA-9F65-A9C5B8DE7F1A}"/>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3288-46EA-9F65-A9C5B8DE7F1A}"/>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3288-46EA-9F65-A9C5B8DE7F1A}"/>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3288-46EA-9F65-A9C5B8DE7F1A}"/>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3288-46EA-9F65-A9C5B8DE7F1A}"/>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3288-46EA-9F65-A9C5B8DE7F1A}"/>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3288-46EA-9F65-A9C5B8DE7F1A}"/>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3288-46EA-9F65-A9C5B8DE7F1A}"/>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3288-46EA-9F65-A9C5B8DE7F1A}"/>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3288-46EA-9F65-A9C5B8DE7F1A}"/>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3288-46EA-9F65-A9C5B8DE7F1A}"/>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3288-46EA-9F65-A9C5B8DE7F1A}"/>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3288-46EA-9F65-A9C5B8DE7F1A}"/>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3288-46EA-9F65-A9C5B8DE7F1A}"/>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3288-46EA-9F65-A9C5B8DE7F1A}"/>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3288-46EA-9F65-A9C5B8DE7F1A}"/>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3288-46EA-9F65-A9C5B8DE7F1A}"/>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3288-46EA-9F65-A9C5B8DE7F1A}"/>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3288-46EA-9F65-A9C5B8DE7F1A}"/>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3288-46EA-9F65-A9C5B8DE7F1A}"/>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3288-46EA-9F65-A9C5B8DE7F1A}"/>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3288-46EA-9F65-A9C5B8DE7F1A}"/>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3288-46EA-9F65-A9C5B8DE7F1A}"/>
                </c:ext>
              </c:extLst>
            </c:dLbl>
            <c:dLbl>
              <c:idx val="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3288-46EA-9F65-A9C5B8DE7F1A}"/>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3288-46EA-9F65-A9C5B8DE7F1A}"/>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3288-46EA-9F65-A9C5B8DE7F1A}"/>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3288-46EA-9F65-A9C5B8DE7F1A}"/>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3288-46EA-9F65-A9C5B8DE7F1A}"/>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3288-46EA-9F65-A9C5B8DE7F1A}"/>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3288-46EA-9F65-A9C5B8DE7F1A}"/>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3288-46EA-9F65-A9C5B8DE7F1A}"/>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3288-46EA-9F65-A9C5B8DE7F1A}"/>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3288-46EA-9F65-A9C5B8DE7F1A}"/>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3288-46EA-9F65-A9C5B8DE7F1A}"/>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3288-46EA-9F65-A9C5B8DE7F1A}"/>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3288-46EA-9F65-A9C5B8DE7F1A}"/>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3288-46EA-9F65-A9C5B8DE7F1A}"/>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3288-46EA-9F65-A9C5B8DE7F1A}"/>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3288-46EA-9F65-A9C5B8DE7F1A}"/>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3288-46EA-9F65-A9C5B8DE7F1A}"/>
                </c:ext>
              </c:extLst>
            </c:dLbl>
            <c:dLbl>
              <c:idx val="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3288-46EA-9F65-A9C5B8DE7F1A}"/>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3288-46EA-9F65-A9C5B8DE7F1A}"/>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3288-46EA-9F65-A9C5B8DE7F1A}"/>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3288-46EA-9F65-A9C5B8DE7F1A}"/>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3288-46EA-9F65-A9C5B8DE7F1A}"/>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3288-46EA-9F65-A9C5B8DE7F1A}"/>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3288-46EA-9F65-A9C5B8DE7F1A}"/>
                </c:ext>
              </c:extLst>
            </c:dLbl>
            <c:dLbl>
              <c:idx val="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3288-46EA-9F65-A9C5B8DE7F1A}"/>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3288-46EA-9F65-A9C5B8DE7F1A}"/>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3288-46EA-9F65-A9C5B8DE7F1A}"/>
                </c:ext>
              </c:extLst>
            </c:dLbl>
            <c:dLbl>
              <c:idx val="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3288-46EA-9F65-A9C5B8DE7F1A}"/>
                </c:ext>
              </c:extLst>
            </c:dLbl>
            <c:dLbl>
              <c:idx val="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3288-46EA-9F65-A9C5B8DE7F1A}"/>
                </c:ext>
              </c:extLst>
            </c:dLbl>
            <c:dLbl>
              <c:idx val="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3288-46EA-9F65-A9C5B8DE7F1A}"/>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3288-46EA-9F65-A9C5B8DE7F1A}"/>
                </c:ext>
              </c:extLst>
            </c:dLbl>
            <c:dLbl>
              <c:idx val="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3288-46EA-9F65-A9C5B8DE7F1A}"/>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3288-46EA-9F65-A9C5B8DE7F1A}"/>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3288-46EA-9F65-A9C5B8DE7F1A}"/>
                </c:ext>
              </c:extLst>
            </c:dLbl>
            <c:dLbl>
              <c:idx val="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3288-46EA-9F65-A9C5B8DE7F1A}"/>
                </c:ext>
              </c:extLst>
            </c:dLbl>
            <c:dLbl>
              <c:idx val="1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3288-46EA-9F65-A9C5B8DE7F1A}"/>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3288-46EA-9F65-A9C5B8DE7F1A}"/>
                </c:ext>
              </c:extLst>
            </c:dLbl>
            <c:dLbl>
              <c:idx val="1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3288-46EA-9F65-A9C5B8DE7F1A}"/>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3288-46EA-9F65-A9C5B8DE7F1A}"/>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3288-46EA-9F65-A9C5B8DE7F1A}"/>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3288-46EA-9F65-A9C5B8DE7F1A}"/>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3288-46EA-9F65-A9C5B8DE7F1A}"/>
                </c:ext>
              </c:extLst>
            </c:dLbl>
            <c:dLbl>
              <c:idx val="1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3288-46EA-9F65-A9C5B8DE7F1A}"/>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3288-46EA-9F65-A9C5B8DE7F1A}"/>
                </c:ext>
              </c:extLst>
            </c:dLbl>
            <c:dLbl>
              <c:idx val="1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3288-46EA-9F65-A9C5B8DE7F1A}"/>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3288-46EA-9F65-A9C5B8DE7F1A}"/>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3288-46EA-9F65-A9C5B8DE7F1A}"/>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3288-46EA-9F65-A9C5B8DE7F1A}"/>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3288-46EA-9F65-A9C5B8DE7F1A}"/>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3288-46EA-9F65-A9C5B8DE7F1A}"/>
                </c:ext>
              </c:extLst>
            </c:dLbl>
            <c:dLbl>
              <c:idx val="1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3288-46EA-9F65-A9C5B8DE7F1A}"/>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3288-46EA-9F65-A9C5B8DE7F1A}"/>
                </c:ext>
              </c:extLst>
            </c:dLbl>
            <c:dLbl>
              <c:idx val="1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3288-46EA-9F65-A9C5B8DE7F1A}"/>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3288-46EA-9F65-A9C5B8DE7F1A}"/>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3288-46EA-9F65-A9C5B8DE7F1A}"/>
                </c:ext>
              </c:extLst>
            </c:dLbl>
            <c:dLbl>
              <c:idx val="1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3288-46EA-9F65-A9C5B8DE7F1A}"/>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3288-46EA-9F65-A9C5B8DE7F1A}"/>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3288-46EA-9F65-A9C5B8DE7F1A}"/>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3288-46EA-9F65-A9C5B8DE7F1A}"/>
                </c:ext>
              </c:extLst>
            </c:dLbl>
            <c:dLbl>
              <c:idx val="1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3288-46EA-9F65-A9C5B8DE7F1A}"/>
                </c:ext>
              </c:extLst>
            </c:dLbl>
            <c:dLbl>
              <c:idx val="1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3288-46EA-9F65-A9C5B8DE7F1A}"/>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3288-46EA-9F65-A9C5B8DE7F1A}"/>
                </c:ext>
              </c:extLst>
            </c:dLbl>
            <c:dLbl>
              <c:idx val="1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3288-46EA-9F65-A9C5B8DE7F1A}"/>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3288-46EA-9F65-A9C5B8DE7F1A}"/>
                </c:ext>
              </c:extLst>
            </c:dLbl>
            <c:dLbl>
              <c:idx val="1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3288-46EA-9F65-A9C5B8DE7F1A}"/>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3288-46EA-9F65-A9C5B8DE7F1A}"/>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3288-46EA-9F65-A9C5B8DE7F1A}"/>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3288-46EA-9F65-A9C5B8DE7F1A}"/>
                </c:ext>
              </c:extLst>
            </c:dLbl>
            <c:dLbl>
              <c:idx val="1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3288-46EA-9F65-A9C5B8DE7F1A}"/>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3288-46EA-9F65-A9C5B8DE7F1A}"/>
                </c:ext>
              </c:extLst>
            </c:dLbl>
            <c:dLbl>
              <c:idx val="1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3288-46EA-9F65-A9C5B8DE7F1A}"/>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3288-46EA-9F65-A9C5B8DE7F1A}"/>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3288-46EA-9F65-A9C5B8DE7F1A}"/>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3288-46EA-9F65-A9C5B8DE7F1A}"/>
                </c:ext>
              </c:extLst>
            </c:dLbl>
            <c:dLbl>
              <c:idx val="1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3288-46EA-9F65-A9C5B8DE7F1A}"/>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3288-46EA-9F65-A9C5B8DE7F1A}"/>
                </c:ext>
              </c:extLst>
            </c:dLbl>
            <c:dLbl>
              <c:idx val="1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3288-46EA-9F65-A9C5B8DE7F1A}"/>
                </c:ext>
              </c:extLst>
            </c:dLbl>
            <c:dLbl>
              <c:idx val="1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3288-46EA-9F65-A9C5B8DE7F1A}"/>
                </c:ext>
              </c:extLst>
            </c:dLbl>
            <c:dLbl>
              <c:idx val="1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3288-46EA-9F65-A9C5B8DE7F1A}"/>
                </c:ext>
              </c:extLst>
            </c:dLbl>
            <c:dLbl>
              <c:idx val="1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3288-46EA-9F65-A9C5B8DE7F1A}"/>
                </c:ext>
              </c:extLst>
            </c:dLbl>
            <c:dLbl>
              <c:idx val="1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3288-46EA-9F65-A9C5B8DE7F1A}"/>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3288-46EA-9F65-A9C5B8DE7F1A}"/>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3288-46EA-9F65-A9C5B8DE7F1A}"/>
                </c:ext>
              </c:extLst>
            </c:dLbl>
            <c:dLbl>
              <c:idx val="1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3288-46EA-9F65-A9C5B8DE7F1A}"/>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3288-46EA-9F65-A9C5B8DE7F1A}"/>
                </c:ext>
              </c:extLst>
            </c:dLbl>
            <c:dLbl>
              <c:idx val="1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3288-46EA-9F65-A9C5B8DE7F1A}"/>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3288-46EA-9F65-A9C5B8DE7F1A}"/>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3288-46EA-9F65-A9C5B8DE7F1A}"/>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3288-46EA-9F65-A9C5B8DE7F1A}"/>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3288-46EA-9F65-A9C5B8DE7F1A}"/>
                </c:ext>
              </c:extLst>
            </c:dLbl>
            <c:dLbl>
              <c:idx val="1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3288-46EA-9F65-A9C5B8DE7F1A}"/>
                </c:ext>
              </c:extLst>
            </c:dLbl>
            <c:dLbl>
              <c:idx val="1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3288-46EA-9F65-A9C5B8DE7F1A}"/>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3288-46EA-9F65-A9C5B8DE7F1A}"/>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3288-46EA-9F65-A9C5B8DE7F1A}"/>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3288-46EA-9F65-A9C5B8DE7F1A}"/>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3288-46EA-9F65-A9C5B8DE7F1A}"/>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3288-46EA-9F65-A9C5B8DE7F1A}"/>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3288-46EA-9F65-A9C5B8DE7F1A}"/>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3288-46EA-9F65-A9C5B8DE7F1A}"/>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3288-46EA-9F65-A9C5B8DE7F1A}"/>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3288-46EA-9F65-A9C5B8DE7F1A}"/>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3288-46EA-9F65-A9C5B8DE7F1A}"/>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3288-46EA-9F65-A9C5B8DE7F1A}"/>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3288-46EA-9F65-A9C5B8DE7F1A}"/>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3288-46EA-9F65-A9C5B8DE7F1A}"/>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3288-46EA-9F65-A9C5B8DE7F1A}"/>
                </c:ext>
              </c:extLst>
            </c:dLbl>
            <c:dLbl>
              <c:idx val="1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3288-46EA-9F65-A9C5B8DE7F1A}"/>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3288-46EA-9F65-A9C5B8DE7F1A}"/>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3288-46EA-9F65-A9C5B8DE7F1A}"/>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3288-46EA-9F65-A9C5B8DE7F1A}"/>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3288-46EA-9F65-A9C5B8DE7F1A}"/>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3288-46EA-9F65-A9C5B8DE7F1A}"/>
                </c:ext>
              </c:extLst>
            </c:dLbl>
            <c:dLbl>
              <c:idx val="1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3288-46EA-9F65-A9C5B8DE7F1A}"/>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3288-46EA-9F65-A9C5B8DE7F1A}"/>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3288-46EA-9F65-A9C5B8DE7F1A}"/>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3288-46EA-9F65-A9C5B8DE7F1A}"/>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3288-46EA-9F65-A9C5B8DE7F1A}"/>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3288-46EA-9F65-A9C5B8DE7F1A}"/>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3288-46EA-9F65-A9C5B8DE7F1A}"/>
                </c:ext>
              </c:extLst>
            </c:dLbl>
            <c:dLbl>
              <c:idx val="1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3288-46EA-9F65-A9C5B8DE7F1A}"/>
                </c:ext>
              </c:extLst>
            </c:dLbl>
            <c:dLbl>
              <c:idx val="1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3288-46EA-9F65-A9C5B8DE7F1A}"/>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3288-46EA-9F65-A9C5B8DE7F1A}"/>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3288-46EA-9F65-A9C5B8DE7F1A}"/>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3288-46EA-9F65-A9C5B8DE7F1A}"/>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3288-46EA-9F65-A9C5B8DE7F1A}"/>
                </c:ext>
              </c:extLst>
            </c:dLbl>
            <c:dLbl>
              <c:idx val="1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3288-46EA-9F65-A9C5B8DE7F1A}"/>
                </c:ext>
              </c:extLst>
            </c:dLbl>
            <c:dLbl>
              <c:idx val="1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3288-46EA-9F65-A9C5B8DE7F1A}"/>
                </c:ext>
              </c:extLst>
            </c:dLbl>
            <c:dLbl>
              <c:idx val="1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3288-46EA-9F65-A9C5B8DE7F1A}"/>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3288-46EA-9F65-A9C5B8DE7F1A}"/>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3288-46EA-9F65-A9C5B8DE7F1A}"/>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3288-46EA-9F65-A9C5B8DE7F1A}"/>
                </c:ext>
              </c:extLst>
            </c:dLbl>
            <c:dLbl>
              <c:idx val="1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3288-46EA-9F65-A9C5B8DE7F1A}"/>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3288-46EA-9F65-A9C5B8DE7F1A}"/>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3288-46EA-9F65-A9C5B8DE7F1A}"/>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3288-46EA-9F65-A9C5B8DE7F1A}"/>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3288-46EA-9F65-A9C5B8DE7F1A}"/>
                </c:ext>
              </c:extLst>
            </c:dLbl>
            <c:dLbl>
              <c:idx val="2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3288-46EA-9F65-A9C5B8DE7F1A}"/>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3288-46EA-9F65-A9C5B8DE7F1A}"/>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3288-46EA-9F65-A9C5B8DE7F1A}"/>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3288-46EA-9F65-A9C5B8DE7F1A}"/>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3288-46EA-9F65-A9C5B8DE7F1A}"/>
                </c:ext>
              </c:extLst>
            </c:dLbl>
            <c:dLbl>
              <c:idx val="2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3288-46EA-9F65-A9C5B8DE7F1A}"/>
                </c:ext>
              </c:extLst>
            </c:dLbl>
            <c:dLbl>
              <c:idx val="2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3288-46EA-9F65-A9C5B8DE7F1A}"/>
                </c:ext>
              </c:extLst>
            </c:dLbl>
            <c:dLbl>
              <c:idx val="2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3288-46EA-9F65-A9C5B8DE7F1A}"/>
                </c:ext>
              </c:extLst>
            </c:dLbl>
            <c:dLbl>
              <c:idx val="2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3288-46EA-9F65-A9C5B8DE7F1A}"/>
                </c:ext>
              </c:extLst>
            </c:dLbl>
            <c:dLbl>
              <c:idx val="2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3288-46EA-9F65-A9C5B8DE7F1A}"/>
                </c:ext>
              </c:extLst>
            </c:dLbl>
            <c:dLbl>
              <c:idx val="2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3288-46EA-9F65-A9C5B8DE7F1A}"/>
                </c:ext>
              </c:extLst>
            </c:dLbl>
            <c:dLbl>
              <c:idx val="2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3288-46EA-9F65-A9C5B8DE7F1A}"/>
                </c:ext>
              </c:extLst>
            </c:dLbl>
            <c:dLbl>
              <c:idx val="2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3288-46EA-9F65-A9C5B8DE7F1A}"/>
                </c:ext>
              </c:extLst>
            </c:dLbl>
            <c:dLbl>
              <c:idx val="2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3288-46EA-9F65-A9C5B8DE7F1A}"/>
                </c:ext>
              </c:extLst>
            </c:dLbl>
            <c:dLbl>
              <c:idx val="2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3288-46EA-9F65-A9C5B8DE7F1A}"/>
                </c:ext>
              </c:extLst>
            </c:dLbl>
            <c:dLbl>
              <c:idx val="2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3288-46EA-9F65-A9C5B8DE7F1A}"/>
                </c:ext>
              </c:extLst>
            </c:dLbl>
            <c:dLbl>
              <c:idx val="2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3288-46EA-9F65-A9C5B8DE7F1A}"/>
                </c:ext>
              </c:extLst>
            </c:dLbl>
            <c:dLbl>
              <c:idx val="2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3288-46EA-9F65-A9C5B8DE7F1A}"/>
                </c:ext>
              </c:extLst>
            </c:dLbl>
            <c:dLbl>
              <c:idx val="2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3288-46EA-9F65-A9C5B8DE7F1A}"/>
                </c:ext>
              </c:extLst>
            </c:dLbl>
            <c:dLbl>
              <c:idx val="2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3288-46EA-9F65-A9C5B8DE7F1A}"/>
                </c:ext>
              </c:extLst>
            </c:dLbl>
            <c:dLbl>
              <c:idx val="2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3288-46EA-9F65-A9C5B8DE7F1A}"/>
                </c:ext>
              </c:extLst>
            </c:dLbl>
            <c:dLbl>
              <c:idx val="2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3288-46EA-9F65-A9C5B8DE7F1A}"/>
                </c:ext>
              </c:extLst>
            </c:dLbl>
            <c:dLbl>
              <c:idx val="2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3288-46EA-9F65-A9C5B8DE7F1A}"/>
                </c:ext>
              </c:extLst>
            </c:dLbl>
            <c:dLbl>
              <c:idx val="2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3288-46EA-9F65-A9C5B8DE7F1A}"/>
                </c:ext>
              </c:extLst>
            </c:dLbl>
            <c:dLbl>
              <c:idx val="2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3288-46EA-9F65-A9C5B8DE7F1A}"/>
                </c:ext>
              </c:extLst>
            </c:dLbl>
            <c:dLbl>
              <c:idx val="2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3288-46EA-9F65-A9C5B8DE7F1A}"/>
                </c:ext>
              </c:extLst>
            </c:dLbl>
            <c:dLbl>
              <c:idx val="2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3288-46EA-9F65-A9C5B8DE7F1A}"/>
                </c:ext>
              </c:extLst>
            </c:dLbl>
            <c:dLbl>
              <c:idx val="2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3288-46EA-9F65-A9C5B8DE7F1A}"/>
                </c:ext>
              </c:extLst>
            </c:dLbl>
            <c:dLbl>
              <c:idx val="2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3288-46EA-9F65-A9C5B8DE7F1A}"/>
                </c:ext>
              </c:extLst>
            </c:dLbl>
            <c:dLbl>
              <c:idx val="2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3288-46EA-9F65-A9C5B8DE7F1A}"/>
                </c:ext>
              </c:extLst>
            </c:dLbl>
            <c:dLbl>
              <c:idx val="2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3288-46EA-9F65-A9C5B8DE7F1A}"/>
                </c:ext>
              </c:extLst>
            </c:dLbl>
            <c:dLbl>
              <c:idx val="2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3288-46EA-9F65-A9C5B8DE7F1A}"/>
                </c:ext>
              </c:extLst>
            </c:dLbl>
            <c:dLbl>
              <c:idx val="2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3288-46EA-9F65-A9C5B8DE7F1A}"/>
                </c:ext>
              </c:extLst>
            </c:dLbl>
            <c:dLbl>
              <c:idx val="2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3288-46EA-9F65-A9C5B8DE7F1A}"/>
                </c:ext>
              </c:extLst>
            </c:dLbl>
            <c:dLbl>
              <c:idx val="2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3288-46EA-9F65-A9C5B8DE7F1A}"/>
                </c:ext>
              </c:extLst>
            </c:dLbl>
            <c:dLbl>
              <c:idx val="2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3288-46EA-9F65-A9C5B8DE7F1A}"/>
                </c:ext>
              </c:extLst>
            </c:dLbl>
            <c:dLbl>
              <c:idx val="2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3288-46EA-9F65-A9C5B8DE7F1A}"/>
                </c:ext>
              </c:extLst>
            </c:dLbl>
            <c:dLbl>
              <c:idx val="2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3288-46EA-9F65-A9C5B8DE7F1A}"/>
                </c:ext>
              </c:extLst>
            </c:dLbl>
            <c:dLbl>
              <c:idx val="2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3288-46EA-9F65-A9C5B8DE7F1A}"/>
                </c:ext>
              </c:extLst>
            </c:dLbl>
            <c:dLbl>
              <c:idx val="2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3288-46EA-9F65-A9C5B8DE7F1A}"/>
                </c:ext>
              </c:extLst>
            </c:dLbl>
            <c:dLbl>
              <c:idx val="2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3288-46EA-9F65-A9C5B8DE7F1A}"/>
                </c:ext>
              </c:extLst>
            </c:dLbl>
            <c:dLbl>
              <c:idx val="2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3288-46EA-9F65-A9C5B8DE7F1A}"/>
                </c:ext>
              </c:extLst>
            </c:dLbl>
            <c:dLbl>
              <c:idx val="2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3288-46EA-9F65-A9C5B8DE7F1A}"/>
                </c:ext>
              </c:extLst>
            </c:dLbl>
            <c:dLbl>
              <c:idx val="2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3288-46EA-9F65-A9C5B8DE7F1A}"/>
                </c:ext>
              </c:extLst>
            </c:dLbl>
            <c:dLbl>
              <c:idx val="2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3288-46EA-9F65-A9C5B8DE7F1A}"/>
                </c:ext>
              </c:extLst>
            </c:dLbl>
            <c:dLbl>
              <c:idx val="2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3288-46EA-9F65-A9C5B8DE7F1A}"/>
                </c:ext>
              </c:extLst>
            </c:dLbl>
            <c:dLbl>
              <c:idx val="2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3288-46EA-9F65-A9C5B8DE7F1A}"/>
                </c:ext>
              </c:extLst>
            </c:dLbl>
            <c:dLbl>
              <c:idx val="2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3288-46EA-9F65-A9C5B8DE7F1A}"/>
                </c:ext>
              </c:extLst>
            </c:dLbl>
            <c:dLbl>
              <c:idx val="2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3288-46EA-9F65-A9C5B8DE7F1A}"/>
                </c:ext>
              </c:extLst>
            </c:dLbl>
            <c:dLbl>
              <c:idx val="2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3288-46EA-9F65-A9C5B8DE7F1A}"/>
                </c:ext>
              </c:extLst>
            </c:dLbl>
            <c:dLbl>
              <c:idx val="2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3288-46EA-9F65-A9C5B8DE7F1A}"/>
                </c:ext>
              </c:extLst>
            </c:dLbl>
            <c:dLbl>
              <c:idx val="2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3288-46EA-9F65-A9C5B8DE7F1A}"/>
                </c:ext>
              </c:extLst>
            </c:dLbl>
            <c:dLbl>
              <c:idx val="2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3288-46EA-9F65-A9C5B8DE7F1A}"/>
                </c:ext>
              </c:extLst>
            </c:dLbl>
            <c:dLbl>
              <c:idx val="2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3288-46EA-9F65-A9C5B8DE7F1A}"/>
                </c:ext>
              </c:extLst>
            </c:dLbl>
            <c:dLbl>
              <c:idx val="2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3288-46EA-9F65-A9C5B8DE7F1A}"/>
                </c:ext>
              </c:extLst>
            </c:dLbl>
            <c:dLbl>
              <c:idx val="2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3288-46EA-9F65-A9C5B8DE7F1A}"/>
                </c:ext>
              </c:extLst>
            </c:dLbl>
            <c:dLbl>
              <c:idx val="2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3288-46EA-9F65-A9C5B8DE7F1A}"/>
                </c:ext>
              </c:extLst>
            </c:dLbl>
            <c:dLbl>
              <c:idx val="2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3288-46EA-9F65-A9C5B8DE7F1A}"/>
                </c:ext>
              </c:extLst>
            </c:dLbl>
            <c:dLbl>
              <c:idx val="2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3288-46EA-9F65-A9C5B8DE7F1A}"/>
                </c:ext>
              </c:extLst>
            </c:dLbl>
            <c:dLbl>
              <c:idx val="2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3288-46EA-9F65-A9C5B8DE7F1A}"/>
                </c:ext>
              </c:extLst>
            </c:dLbl>
            <c:dLbl>
              <c:idx val="2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3288-46EA-9F65-A9C5B8DE7F1A}"/>
                </c:ext>
              </c:extLst>
            </c:dLbl>
            <c:dLbl>
              <c:idx val="2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3288-46EA-9F65-A9C5B8DE7F1A}"/>
                </c:ext>
              </c:extLst>
            </c:dLbl>
            <c:dLbl>
              <c:idx val="2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3288-46EA-9F65-A9C5B8DE7F1A}"/>
                </c:ext>
              </c:extLst>
            </c:dLbl>
            <c:dLbl>
              <c:idx val="2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3288-46EA-9F65-A9C5B8DE7F1A}"/>
                </c:ext>
              </c:extLst>
            </c:dLbl>
            <c:dLbl>
              <c:idx val="2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3288-46EA-9F65-A9C5B8DE7F1A}"/>
                </c:ext>
              </c:extLst>
            </c:dLbl>
            <c:dLbl>
              <c:idx val="2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3288-46EA-9F65-A9C5B8DE7F1A}"/>
                </c:ext>
              </c:extLst>
            </c:dLbl>
            <c:dLbl>
              <c:idx val="2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3288-46EA-9F65-A9C5B8DE7F1A}"/>
                </c:ext>
              </c:extLst>
            </c:dLbl>
            <c:dLbl>
              <c:idx val="2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3288-46EA-9F65-A9C5B8DE7F1A}"/>
                </c:ext>
              </c:extLst>
            </c:dLbl>
            <c:dLbl>
              <c:idx val="2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3288-46EA-9F65-A9C5B8DE7F1A}"/>
                </c:ext>
              </c:extLst>
            </c:dLbl>
            <c:dLbl>
              <c:idx val="2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3288-46EA-9F65-A9C5B8DE7F1A}"/>
                </c:ext>
              </c:extLst>
            </c:dLbl>
            <c:dLbl>
              <c:idx val="2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3288-46EA-9F65-A9C5B8DE7F1A}"/>
                </c:ext>
              </c:extLst>
            </c:dLbl>
            <c:dLbl>
              <c:idx val="2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3288-46EA-9F65-A9C5B8DE7F1A}"/>
                </c:ext>
              </c:extLst>
            </c:dLbl>
            <c:dLbl>
              <c:idx val="2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3288-46EA-9F65-A9C5B8DE7F1A}"/>
                </c:ext>
              </c:extLst>
            </c:dLbl>
            <c:dLbl>
              <c:idx val="2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3288-46EA-9F65-A9C5B8DE7F1A}"/>
                </c:ext>
              </c:extLst>
            </c:dLbl>
            <c:dLbl>
              <c:idx val="2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3288-46EA-9F65-A9C5B8DE7F1A}"/>
                </c:ext>
              </c:extLst>
            </c:dLbl>
            <c:dLbl>
              <c:idx val="2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3288-46EA-9F65-A9C5B8DE7F1A}"/>
                </c:ext>
              </c:extLst>
            </c:dLbl>
            <c:dLbl>
              <c:idx val="2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3288-46EA-9F65-A9C5B8DE7F1A}"/>
                </c:ext>
              </c:extLst>
            </c:dLbl>
            <c:dLbl>
              <c:idx val="2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3288-46EA-9F65-A9C5B8DE7F1A}"/>
                </c:ext>
              </c:extLst>
            </c:dLbl>
            <c:dLbl>
              <c:idx val="2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3288-46EA-9F65-A9C5B8DE7F1A}"/>
                </c:ext>
              </c:extLst>
            </c:dLbl>
            <c:dLbl>
              <c:idx val="2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3288-46EA-9F65-A9C5B8DE7F1A}"/>
                </c:ext>
              </c:extLst>
            </c:dLbl>
            <c:dLbl>
              <c:idx val="2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3288-46EA-9F65-A9C5B8DE7F1A}"/>
                </c:ext>
              </c:extLst>
            </c:dLbl>
            <c:dLbl>
              <c:idx val="2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3288-46EA-9F65-A9C5B8DE7F1A}"/>
                </c:ext>
              </c:extLst>
            </c:dLbl>
            <c:dLbl>
              <c:idx val="2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3288-46EA-9F65-A9C5B8DE7F1A}"/>
                </c:ext>
              </c:extLst>
            </c:dLbl>
            <c:dLbl>
              <c:idx val="2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3288-46EA-9F65-A9C5B8DE7F1A}"/>
                </c:ext>
              </c:extLst>
            </c:dLbl>
            <c:dLbl>
              <c:idx val="2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3288-46EA-9F65-A9C5B8DE7F1A}"/>
                </c:ext>
              </c:extLst>
            </c:dLbl>
            <c:dLbl>
              <c:idx val="2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3288-46EA-9F65-A9C5B8DE7F1A}"/>
                </c:ext>
              </c:extLst>
            </c:dLbl>
            <c:dLbl>
              <c:idx val="2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3288-46EA-9F65-A9C5B8DE7F1A}"/>
                </c:ext>
              </c:extLst>
            </c:dLbl>
            <c:dLbl>
              <c:idx val="2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3288-46EA-9F65-A9C5B8DE7F1A}"/>
                </c:ext>
              </c:extLst>
            </c:dLbl>
            <c:dLbl>
              <c:idx val="2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3288-46EA-9F65-A9C5B8DE7F1A}"/>
                </c:ext>
              </c:extLst>
            </c:dLbl>
            <c:dLbl>
              <c:idx val="2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3288-46EA-9F65-A9C5B8DE7F1A}"/>
                </c:ext>
              </c:extLst>
            </c:dLbl>
            <c:dLbl>
              <c:idx val="2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3288-46EA-9F65-A9C5B8DE7F1A}"/>
                </c:ext>
              </c:extLst>
            </c:dLbl>
            <c:dLbl>
              <c:idx val="2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3288-46EA-9F65-A9C5B8DE7F1A}"/>
                </c:ext>
              </c:extLst>
            </c:dLbl>
            <c:dLbl>
              <c:idx val="2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3288-46EA-9F65-A9C5B8DE7F1A}"/>
                </c:ext>
              </c:extLst>
            </c:dLbl>
            <c:dLbl>
              <c:idx val="2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3288-46EA-9F65-A9C5B8DE7F1A}"/>
                </c:ext>
              </c:extLst>
            </c:dLbl>
            <c:dLbl>
              <c:idx val="2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3288-46EA-9F65-A9C5B8DE7F1A}"/>
                </c:ext>
              </c:extLst>
            </c:dLbl>
            <c:dLbl>
              <c:idx val="2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3288-46EA-9F65-A9C5B8DE7F1A}"/>
                </c:ext>
              </c:extLst>
            </c:dLbl>
            <c:dLbl>
              <c:idx val="2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3288-46EA-9F65-A9C5B8DE7F1A}"/>
                </c:ext>
              </c:extLst>
            </c:dLbl>
            <c:dLbl>
              <c:idx val="2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3288-46EA-9F65-A9C5B8DE7F1A}"/>
                </c:ext>
              </c:extLst>
            </c:dLbl>
            <c:dLbl>
              <c:idx val="2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3288-46EA-9F65-A9C5B8DE7F1A}"/>
                </c:ext>
              </c:extLst>
            </c:dLbl>
            <c:dLbl>
              <c:idx val="3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3288-46EA-9F65-A9C5B8DE7F1A}"/>
                </c:ext>
              </c:extLst>
            </c:dLbl>
            <c:dLbl>
              <c:idx val="3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3288-46EA-9F65-A9C5B8DE7F1A}"/>
                </c:ext>
              </c:extLst>
            </c:dLbl>
            <c:dLbl>
              <c:idx val="3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3288-46EA-9F65-A9C5B8DE7F1A}"/>
                </c:ext>
              </c:extLst>
            </c:dLbl>
            <c:dLbl>
              <c:idx val="3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3288-46EA-9F65-A9C5B8DE7F1A}"/>
                </c:ext>
              </c:extLst>
            </c:dLbl>
            <c:dLbl>
              <c:idx val="3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3288-46EA-9F65-A9C5B8DE7F1A}"/>
                </c:ext>
              </c:extLst>
            </c:dLbl>
            <c:dLbl>
              <c:idx val="3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3288-46EA-9F65-A9C5B8DE7F1A}"/>
                </c:ext>
              </c:extLst>
            </c:dLbl>
            <c:dLbl>
              <c:idx val="3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3288-46EA-9F65-A9C5B8DE7F1A}"/>
                </c:ext>
              </c:extLst>
            </c:dLbl>
            <c:dLbl>
              <c:idx val="3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3288-46EA-9F65-A9C5B8DE7F1A}"/>
                </c:ext>
              </c:extLst>
            </c:dLbl>
            <c:dLbl>
              <c:idx val="3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3288-46EA-9F65-A9C5B8DE7F1A}"/>
                </c:ext>
              </c:extLst>
            </c:dLbl>
            <c:dLbl>
              <c:idx val="3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3288-46EA-9F65-A9C5B8DE7F1A}"/>
                </c:ext>
              </c:extLst>
            </c:dLbl>
            <c:dLbl>
              <c:idx val="3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3288-46EA-9F65-A9C5B8DE7F1A}"/>
                </c:ext>
              </c:extLst>
            </c:dLbl>
            <c:dLbl>
              <c:idx val="3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3288-46EA-9F65-A9C5B8DE7F1A}"/>
                </c:ext>
              </c:extLst>
            </c:dLbl>
            <c:dLbl>
              <c:idx val="3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3288-46EA-9F65-A9C5B8DE7F1A}"/>
                </c:ext>
              </c:extLst>
            </c:dLbl>
            <c:dLbl>
              <c:idx val="3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3288-46EA-9F65-A9C5B8DE7F1A}"/>
                </c:ext>
              </c:extLst>
            </c:dLbl>
            <c:dLbl>
              <c:idx val="3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3288-46EA-9F65-A9C5B8DE7F1A}"/>
                </c:ext>
              </c:extLst>
            </c:dLbl>
            <c:dLbl>
              <c:idx val="3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3288-46EA-9F65-A9C5B8DE7F1A}"/>
                </c:ext>
              </c:extLst>
            </c:dLbl>
            <c:dLbl>
              <c:idx val="3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3288-46EA-9F65-A9C5B8DE7F1A}"/>
                </c:ext>
              </c:extLst>
            </c:dLbl>
            <c:dLbl>
              <c:idx val="3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3288-46EA-9F65-A9C5B8DE7F1A}"/>
                </c:ext>
              </c:extLst>
            </c:dLbl>
            <c:dLbl>
              <c:idx val="3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3288-46EA-9F65-A9C5B8DE7F1A}"/>
                </c:ext>
              </c:extLst>
            </c:dLbl>
            <c:dLbl>
              <c:idx val="3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3288-46EA-9F65-A9C5B8DE7F1A}"/>
                </c:ext>
              </c:extLst>
            </c:dLbl>
            <c:dLbl>
              <c:idx val="3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3288-46EA-9F65-A9C5B8DE7F1A}"/>
                </c:ext>
              </c:extLst>
            </c:dLbl>
            <c:dLbl>
              <c:idx val="3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3288-46EA-9F65-A9C5B8DE7F1A}"/>
                </c:ext>
              </c:extLst>
            </c:dLbl>
            <c:dLbl>
              <c:idx val="3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3288-46EA-9F65-A9C5B8DE7F1A}"/>
                </c:ext>
              </c:extLst>
            </c:dLbl>
            <c:dLbl>
              <c:idx val="3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3288-46EA-9F65-A9C5B8DE7F1A}"/>
                </c:ext>
              </c:extLst>
            </c:dLbl>
            <c:dLbl>
              <c:idx val="3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3288-46EA-9F65-A9C5B8DE7F1A}"/>
                </c:ext>
              </c:extLst>
            </c:dLbl>
            <c:dLbl>
              <c:idx val="3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3288-46EA-9F65-A9C5B8DE7F1A}"/>
                </c:ext>
              </c:extLst>
            </c:dLbl>
            <c:dLbl>
              <c:idx val="3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3288-46EA-9F65-A9C5B8DE7F1A}"/>
                </c:ext>
              </c:extLst>
            </c:dLbl>
            <c:dLbl>
              <c:idx val="3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3288-46EA-9F65-A9C5B8DE7F1A}"/>
                </c:ext>
              </c:extLst>
            </c:dLbl>
            <c:dLbl>
              <c:idx val="3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3288-46EA-9F65-A9C5B8DE7F1A}"/>
                </c:ext>
              </c:extLst>
            </c:dLbl>
            <c:dLbl>
              <c:idx val="3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3288-46EA-9F65-A9C5B8DE7F1A}"/>
                </c:ext>
              </c:extLst>
            </c:dLbl>
            <c:dLbl>
              <c:idx val="3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3288-46EA-9F65-A9C5B8DE7F1A}"/>
                </c:ext>
              </c:extLst>
            </c:dLbl>
            <c:dLbl>
              <c:idx val="3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3288-46EA-9F65-A9C5B8DE7F1A}"/>
                </c:ext>
              </c:extLst>
            </c:dLbl>
            <c:dLbl>
              <c:idx val="3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3288-46EA-9F65-A9C5B8DE7F1A}"/>
                </c:ext>
              </c:extLst>
            </c:dLbl>
            <c:dLbl>
              <c:idx val="3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3288-46EA-9F65-A9C5B8DE7F1A}"/>
                </c:ext>
              </c:extLst>
            </c:dLbl>
            <c:dLbl>
              <c:idx val="3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3288-46EA-9F65-A9C5B8DE7F1A}"/>
                </c:ext>
              </c:extLst>
            </c:dLbl>
            <c:dLbl>
              <c:idx val="3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3288-46EA-9F65-A9C5B8DE7F1A}"/>
                </c:ext>
              </c:extLst>
            </c:dLbl>
            <c:dLbl>
              <c:idx val="3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3288-46EA-9F65-A9C5B8DE7F1A}"/>
                </c:ext>
              </c:extLst>
            </c:dLbl>
            <c:dLbl>
              <c:idx val="3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3288-46EA-9F65-A9C5B8DE7F1A}"/>
                </c:ext>
              </c:extLst>
            </c:dLbl>
            <c:dLbl>
              <c:idx val="3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3288-46EA-9F65-A9C5B8DE7F1A}"/>
                </c:ext>
              </c:extLst>
            </c:dLbl>
            <c:dLbl>
              <c:idx val="3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3288-46EA-9F65-A9C5B8DE7F1A}"/>
                </c:ext>
              </c:extLst>
            </c:dLbl>
            <c:dLbl>
              <c:idx val="3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3288-46EA-9F65-A9C5B8DE7F1A}"/>
                </c:ext>
              </c:extLst>
            </c:dLbl>
            <c:dLbl>
              <c:idx val="3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3288-46EA-9F65-A9C5B8DE7F1A}"/>
                </c:ext>
              </c:extLst>
            </c:dLbl>
            <c:dLbl>
              <c:idx val="3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3288-46EA-9F65-A9C5B8DE7F1A}"/>
                </c:ext>
              </c:extLst>
            </c:dLbl>
            <c:dLbl>
              <c:idx val="3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3288-46EA-9F65-A9C5B8DE7F1A}"/>
                </c:ext>
              </c:extLst>
            </c:dLbl>
            <c:dLbl>
              <c:idx val="3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3288-46EA-9F65-A9C5B8DE7F1A}"/>
                </c:ext>
              </c:extLst>
            </c:dLbl>
            <c:dLbl>
              <c:idx val="3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3288-46EA-9F65-A9C5B8DE7F1A}"/>
                </c:ext>
              </c:extLst>
            </c:dLbl>
            <c:dLbl>
              <c:idx val="3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3288-46EA-9F65-A9C5B8DE7F1A}"/>
                </c:ext>
              </c:extLst>
            </c:dLbl>
            <c:dLbl>
              <c:idx val="3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3288-46EA-9F65-A9C5B8DE7F1A}"/>
                </c:ext>
              </c:extLst>
            </c:dLbl>
            <c:dLbl>
              <c:idx val="3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3288-46EA-9F65-A9C5B8DE7F1A}"/>
                </c:ext>
              </c:extLst>
            </c:dLbl>
            <c:dLbl>
              <c:idx val="3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3288-46EA-9F65-A9C5B8DE7F1A}"/>
                </c:ext>
              </c:extLst>
            </c:dLbl>
            <c:dLbl>
              <c:idx val="3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3288-46EA-9F65-A9C5B8DE7F1A}"/>
                </c:ext>
              </c:extLst>
            </c:dLbl>
            <c:dLbl>
              <c:idx val="3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3288-46EA-9F65-A9C5B8DE7F1A}"/>
                </c:ext>
              </c:extLst>
            </c:dLbl>
            <c:dLbl>
              <c:idx val="3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3288-46EA-9F65-A9C5B8DE7F1A}"/>
                </c:ext>
              </c:extLst>
            </c:dLbl>
            <c:dLbl>
              <c:idx val="3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3288-46EA-9F65-A9C5B8DE7F1A}"/>
                </c:ext>
              </c:extLst>
            </c:dLbl>
            <c:dLbl>
              <c:idx val="3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3288-46EA-9F65-A9C5B8DE7F1A}"/>
                </c:ext>
              </c:extLst>
            </c:dLbl>
            <c:dLbl>
              <c:idx val="3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3288-46EA-9F65-A9C5B8DE7F1A}"/>
                </c:ext>
              </c:extLst>
            </c:dLbl>
            <c:dLbl>
              <c:idx val="3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3288-46EA-9F65-A9C5B8DE7F1A}"/>
                </c:ext>
              </c:extLst>
            </c:dLbl>
            <c:dLbl>
              <c:idx val="3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3288-46EA-9F65-A9C5B8DE7F1A}"/>
                </c:ext>
              </c:extLst>
            </c:dLbl>
            <c:dLbl>
              <c:idx val="3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3288-46EA-9F65-A9C5B8DE7F1A}"/>
                </c:ext>
              </c:extLst>
            </c:dLbl>
            <c:dLbl>
              <c:idx val="3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3288-46EA-9F65-A9C5B8DE7F1A}"/>
                </c:ext>
              </c:extLst>
            </c:dLbl>
            <c:dLbl>
              <c:idx val="3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3288-46EA-9F65-A9C5B8DE7F1A}"/>
                </c:ext>
              </c:extLst>
            </c:dLbl>
            <c:dLbl>
              <c:idx val="3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3288-46EA-9F65-A9C5B8DE7F1A}"/>
                </c:ext>
              </c:extLst>
            </c:dLbl>
            <c:dLbl>
              <c:idx val="3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3288-46EA-9F65-A9C5B8DE7F1A}"/>
                </c:ext>
              </c:extLst>
            </c:dLbl>
            <c:dLbl>
              <c:idx val="3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3288-46EA-9F65-A9C5B8DE7F1A}"/>
                </c:ext>
              </c:extLst>
            </c:dLbl>
            <c:dLbl>
              <c:idx val="3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3288-46EA-9F65-A9C5B8DE7F1A}"/>
                </c:ext>
              </c:extLst>
            </c:dLbl>
            <c:dLbl>
              <c:idx val="3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3288-46EA-9F65-A9C5B8DE7F1A}"/>
                </c:ext>
              </c:extLst>
            </c:dLbl>
            <c:dLbl>
              <c:idx val="3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3288-46EA-9F65-A9C5B8DE7F1A}"/>
                </c:ext>
              </c:extLst>
            </c:dLbl>
            <c:dLbl>
              <c:idx val="3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3288-46EA-9F65-A9C5B8DE7F1A}"/>
                </c:ext>
              </c:extLst>
            </c:dLbl>
            <c:dLbl>
              <c:idx val="3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3288-46EA-9F65-A9C5B8DE7F1A}"/>
                </c:ext>
              </c:extLst>
            </c:dLbl>
            <c:dLbl>
              <c:idx val="3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3288-46EA-9F65-A9C5B8DE7F1A}"/>
                </c:ext>
              </c:extLst>
            </c:dLbl>
            <c:dLbl>
              <c:idx val="3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3288-46EA-9F65-A9C5B8DE7F1A}"/>
                </c:ext>
              </c:extLst>
            </c:dLbl>
            <c:dLbl>
              <c:idx val="3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3288-46EA-9F65-A9C5B8DE7F1A}"/>
                </c:ext>
              </c:extLst>
            </c:dLbl>
            <c:dLbl>
              <c:idx val="3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3288-46EA-9F65-A9C5B8DE7F1A}"/>
                </c:ext>
              </c:extLst>
            </c:dLbl>
            <c:dLbl>
              <c:idx val="3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3288-46EA-9F65-A9C5B8DE7F1A}"/>
                </c:ext>
              </c:extLst>
            </c:dLbl>
            <c:dLbl>
              <c:idx val="3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3288-46EA-9F65-A9C5B8DE7F1A}"/>
                </c:ext>
              </c:extLst>
            </c:dLbl>
            <c:dLbl>
              <c:idx val="3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3288-46EA-9F65-A9C5B8DE7F1A}"/>
                </c:ext>
              </c:extLst>
            </c:dLbl>
            <c:dLbl>
              <c:idx val="3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3288-46EA-9F65-A9C5B8DE7F1A}"/>
                </c:ext>
              </c:extLst>
            </c:dLbl>
            <c:dLbl>
              <c:idx val="3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3288-46EA-9F65-A9C5B8DE7F1A}"/>
                </c:ext>
              </c:extLst>
            </c:dLbl>
            <c:dLbl>
              <c:idx val="3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3288-46EA-9F65-A9C5B8DE7F1A}"/>
                </c:ext>
              </c:extLst>
            </c:dLbl>
            <c:dLbl>
              <c:idx val="3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3288-46EA-9F65-A9C5B8DE7F1A}"/>
                </c:ext>
              </c:extLst>
            </c:dLbl>
            <c:dLbl>
              <c:idx val="3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3288-46EA-9F65-A9C5B8DE7F1A}"/>
                </c:ext>
              </c:extLst>
            </c:dLbl>
            <c:dLbl>
              <c:idx val="3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3288-46EA-9F65-A9C5B8DE7F1A}"/>
                </c:ext>
              </c:extLst>
            </c:dLbl>
            <c:dLbl>
              <c:idx val="3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3288-46EA-9F65-A9C5B8DE7F1A}"/>
                </c:ext>
              </c:extLst>
            </c:dLbl>
            <c:dLbl>
              <c:idx val="3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3288-46EA-9F65-A9C5B8DE7F1A}"/>
                </c:ext>
              </c:extLst>
            </c:dLbl>
            <c:dLbl>
              <c:idx val="3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3288-46EA-9F65-A9C5B8DE7F1A}"/>
                </c:ext>
              </c:extLst>
            </c:dLbl>
            <c:dLbl>
              <c:idx val="3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3288-46EA-9F65-A9C5B8DE7F1A}"/>
                </c:ext>
              </c:extLst>
            </c:dLbl>
            <c:dLbl>
              <c:idx val="3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3288-46EA-9F65-A9C5B8DE7F1A}"/>
                </c:ext>
              </c:extLst>
            </c:dLbl>
            <c:dLbl>
              <c:idx val="3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3288-46EA-9F65-A9C5B8DE7F1A}"/>
                </c:ext>
              </c:extLst>
            </c:dLbl>
            <c:dLbl>
              <c:idx val="3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3288-46EA-9F65-A9C5B8DE7F1A}"/>
                </c:ext>
              </c:extLst>
            </c:dLbl>
            <c:dLbl>
              <c:idx val="3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3288-46EA-9F65-A9C5B8DE7F1A}"/>
                </c:ext>
              </c:extLst>
            </c:dLbl>
            <c:dLbl>
              <c:idx val="3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3288-46EA-9F65-A9C5B8DE7F1A}"/>
                </c:ext>
              </c:extLst>
            </c:dLbl>
            <c:dLbl>
              <c:idx val="3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3288-46EA-9F65-A9C5B8DE7F1A}"/>
                </c:ext>
              </c:extLst>
            </c:dLbl>
            <c:dLbl>
              <c:idx val="3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3288-46EA-9F65-A9C5B8DE7F1A}"/>
                </c:ext>
              </c:extLst>
            </c:dLbl>
            <c:dLbl>
              <c:idx val="3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3288-46EA-9F65-A9C5B8DE7F1A}"/>
                </c:ext>
              </c:extLst>
            </c:dLbl>
            <c:dLbl>
              <c:idx val="3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3288-46EA-9F65-A9C5B8DE7F1A}"/>
                </c:ext>
              </c:extLst>
            </c:dLbl>
            <c:dLbl>
              <c:idx val="3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3288-46EA-9F65-A9C5B8DE7F1A}"/>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'Collective Maps'!$T$3:$T$52</c:f>
              <c:numCache>
                <c:formatCode>0.00</c:formatCode>
                <c:ptCount val="50"/>
                <c:pt idx="0">
                  <c:v>3.3372928132474518</c:v>
                </c:pt>
                <c:pt idx="1">
                  <c:v>3.3372928132474518</c:v>
                </c:pt>
                <c:pt idx="2">
                  <c:v>3.3372928132474518</c:v>
                </c:pt>
                <c:pt idx="3">
                  <c:v>3.3372928132474518</c:v>
                </c:pt>
                <c:pt idx="4">
                  <c:v>3.3372928132474518</c:v>
                </c:pt>
                <c:pt idx="5">
                  <c:v>3.3372928132474518</c:v>
                </c:pt>
                <c:pt idx="6">
                  <c:v>3.3372928132474518</c:v>
                </c:pt>
                <c:pt idx="7">
                  <c:v>3.3372928132474518</c:v>
                </c:pt>
                <c:pt idx="8">
                  <c:v>3.3372928132474518</c:v>
                </c:pt>
                <c:pt idx="9">
                  <c:v>3.3372928132474518</c:v>
                </c:pt>
                <c:pt idx="10">
                  <c:v>3.3372928132474518</c:v>
                </c:pt>
                <c:pt idx="11">
                  <c:v>3.3372928132474518</c:v>
                </c:pt>
                <c:pt idx="12">
                  <c:v>3.3372928132474518</c:v>
                </c:pt>
                <c:pt idx="13">
                  <c:v>3.3372928132474518</c:v>
                </c:pt>
                <c:pt idx="14">
                  <c:v>3.3372928132474518</c:v>
                </c:pt>
                <c:pt idx="15">
                  <c:v>3.3372928132474518</c:v>
                </c:pt>
                <c:pt idx="16">
                  <c:v>3.3372928132474518</c:v>
                </c:pt>
                <c:pt idx="17">
                  <c:v>3.3372928132474518</c:v>
                </c:pt>
                <c:pt idx="18">
                  <c:v>3.3372928132474518</c:v>
                </c:pt>
                <c:pt idx="19">
                  <c:v>3.3372928132474518</c:v>
                </c:pt>
                <c:pt idx="20">
                  <c:v>3.3372928132474518</c:v>
                </c:pt>
                <c:pt idx="21">
                  <c:v>3.3372928132474518</c:v>
                </c:pt>
                <c:pt idx="22">
                  <c:v>3.3372928132474518</c:v>
                </c:pt>
                <c:pt idx="23">
                  <c:v>3.3372928132474518</c:v>
                </c:pt>
                <c:pt idx="24">
                  <c:v>3.3372928132474518</c:v>
                </c:pt>
                <c:pt idx="25">
                  <c:v>3.3372928132474518</c:v>
                </c:pt>
                <c:pt idx="26">
                  <c:v>3.3372928132474518</c:v>
                </c:pt>
                <c:pt idx="27">
                  <c:v>3.3372928132474518</c:v>
                </c:pt>
                <c:pt idx="28">
                  <c:v>3.3372928132474518</c:v>
                </c:pt>
                <c:pt idx="29">
                  <c:v>3.3372928132474518</c:v>
                </c:pt>
                <c:pt idx="30">
                  <c:v>3.3372928132474518</c:v>
                </c:pt>
                <c:pt idx="31">
                  <c:v>3.3372928132474518</c:v>
                </c:pt>
                <c:pt idx="32">
                  <c:v>3.3372928132474518</c:v>
                </c:pt>
                <c:pt idx="33">
                  <c:v>3.3372928132474518</c:v>
                </c:pt>
                <c:pt idx="34">
                  <c:v>3.3372928132474518</c:v>
                </c:pt>
                <c:pt idx="35">
                  <c:v>3.3372928132474518</c:v>
                </c:pt>
                <c:pt idx="36">
                  <c:v>3.3372928132474518</c:v>
                </c:pt>
                <c:pt idx="37">
                  <c:v>3.3372928132474518</c:v>
                </c:pt>
                <c:pt idx="38">
                  <c:v>3.3372928132474518</c:v>
                </c:pt>
                <c:pt idx="39">
                  <c:v>3.3372928132474518</c:v>
                </c:pt>
                <c:pt idx="40">
                  <c:v>3.3372928132474518</c:v>
                </c:pt>
                <c:pt idx="41">
                  <c:v>3.3372928132474518</c:v>
                </c:pt>
                <c:pt idx="42">
                  <c:v>3.3372928132474518</c:v>
                </c:pt>
                <c:pt idx="43">
                  <c:v>3.3372928132474518</c:v>
                </c:pt>
                <c:pt idx="44">
                  <c:v>3.3372928132474518</c:v>
                </c:pt>
                <c:pt idx="45">
                  <c:v>3.3372928132474518</c:v>
                </c:pt>
                <c:pt idx="46">
                  <c:v>3.3372928132474518</c:v>
                </c:pt>
                <c:pt idx="47">
                  <c:v>3.3372928132474518</c:v>
                </c:pt>
                <c:pt idx="48">
                  <c:v>3.3372928132474518</c:v>
                </c:pt>
                <c:pt idx="49">
                  <c:v>3.3372928132474518</c:v>
                </c:pt>
              </c:numCache>
            </c:numRef>
          </c:xVal>
          <c:yVal>
            <c:numRef>
              <c:f>'Collective Maps'!$X$3:$X$52</c:f>
              <c:numCache>
                <c:formatCode>0.00</c:formatCode>
                <c:ptCount val="50"/>
                <c:pt idx="0">
                  <c:v>0.88273041341849079</c:v>
                </c:pt>
                <c:pt idx="1">
                  <c:v>0.88273041341849079</c:v>
                </c:pt>
                <c:pt idx="2">
                  <c:v>0.88273041341849079</c:v>
                </c:pt>
                <c:pt idx="3">
                  <c:v>0.88273041341849079</c:v>
                </c:pt>
                <c:pt idx="4">
                  <c:v>0.88273041341849079</c:v>
                </c:pt>
                <c:pt idx="5">
                  <c:v>0.88273041341849079</c:v>
                </c:pt>
                <c:pt idx="6">
                  <c:v>0.88273041341849079</c:v>
                </c:pt>
                <c:pt idx="7">
                  <c:v>0.88273041341849079</c:v>
                </c:pt>
                <c:pt idx="8">
                  <c:v>0.88273041341849079</c:v>
                </c:pt>
                <c:pt idx="9">
                  <c:v>0.88273041341849079</c:v>
                </c:pt>
                <c:pt idx="10">
                  <c:v>0.88273041341849079</c:v>
                </c:pt>
                <c:pt idx="11">
                  <c:v>0.88273041341849079</c:v>
                </c:pt>
                <c:pt idx="12">
                  <c:v>0.88273041341849079</c:v>
                </c:pt>
                <c:pt idx="13">
                  <c:v>0.88273041341849079</c:v>
                </c:pt>
                <c:pt idx="14">
                  <c:v>0.88273041341849079</c:v>
                </c:pt>
                <c:pt idx="15">
                  <c:v>0.88273041341849079</c:v>
                </c:pt>
                <c:pt idx="16">
                  <c:v>0.88273041341849079</c:v>
                </c:pt>
                <c:pt idx="17">
                  <c:v>0.88273041341849079</c:v>
                </c:pt>
                <c:pt idx="18">
                  <c:v>0.88273041341849079</c:v>
                </c:pt>
                <c:pt idx="19">
                  <c:v>0.88273041341849079</c:v>
                </c:pt>
                <c:pt idx="20">
                  <c:v>0.88273041341849079</c:v>
                </c:pt>
                <c:pt idx="21">
                  <c:v>0.88273041341849079</c:v>
                </c:pt>
                <c:pt idx="22">
                  <c:v>0.88273041341849079</c:v>
                </c:pt>
                <c:pt idx="23">
                  <c:v>0.88273041341849079</c:v>
                </c:pt>
                <c:pt idx="24">
                  <c:v>0.88273041341849079</c:v>
                </c:pt>
                <c:pt idx="25">
                  <c:v>0.88273041341849079</c:v>
                </c:pt>
                <c:pt idx="26">
                  <c:v>0.88273041341849079</c:v>
                </c:pt>
                <c:pt idx="27">
                  <c:v>0.88273041341849079</c:v>
                </c:pt>
                <c:pt idx="28">
                  <c:v>0.88273041341849079</c:v>
                </c:pt>
                <c:pt idx="29">
                  <c:v>0.88273041341849079</c:v>
                </c:pt>
                <c:pt idx="30">
                  <c:v>0.88273041341849079</c:v>
                </c:pt>
                <c:pt idx="31">
                  <c:v>0.88273041341849079</c:v>
                </c:pt>
                <c:pt idx="32">
                  <c:v>0.88273041341849079</c:v>
                </c:pt>
                <c:pt idx="33">
                  <c:v>0.88273041341849079</c:v>
                </c:pt>
                <c:pt idx="34">
                  <c:v>0.88273041341849079</c:v>
                </c:pt>
                <c:pt idx="35">
                  <c:v>0.88273041341849079</c:v>
                </c:pt>
                <c:pt idx="36">
                  <c:v>0.88273041341849079</c:v>
                </c:pt>
                <c:pt idx="37">
                  <c:v>0.88273041341849079</c:v>
                </c:pt>
                <c:pt idx="38">
                  <c:v>0.88273041341849079</c:v>
                </c:pt>
                <c:pt idx="39">
                  <c:v>0.88273041341849079</c:v>
                </c:pt>
                <c:pt idx="40">
                  <c:v>0.88273041341849079</c:v>
                </c:pt>
                <c:pt idx="41">
                  <c:v>0.88273041341849079</c:v>
                </c:pt>
                <c:pt idx="42">
                  <c:v>0.88273041341849079</c:v>
                </c:pt>
                <c:pt idx="43">
                  <c:v>0.88273041341849079</c:v>
                </c:pt>
                <c:pt idx="44">
                  <c:v>0.88273041341849079</c:v>
                </c:pt>
                <c:pt idx="45">
                  <c:v>0.88273041341849079</c:v>
                </c:pt>
                <c:pt idx="46">
                  <c:v>0.88273041341849079</c:v>
                </c:pt>
                <c:pt idx="47">
                  <c:v>0.88273041341849079</c:v>
                </c:pt>
                <c:pt idx="48">
                  <c:v>0.88273041341849079</c:v>
                </c:pt>
                <c:pt idx="49">
                  <c:v>0.88273041341849079</c:v>
                </c:pt>
              </c:numCache>
            </c:numRef>
          </c:yVal>
          <c:smooth val="0"/>
          <c:extLst>
            <c:ext xmlns:c15="http://schemas.microsoft.com/office/drawing/2012/chart" uri="{02D57815-91ED-43cb-92C2-25804820EDAC}">
              <c15:datalabelsRange>
                <c15:f>'Collective Maps'!$S$3:$S$12</c15:f>
                <c15:dlblRangeCache>
                  <c:ptCount val="10"/>
                  <c:pt idx="0">
                    <c:v>-1</c:v>
                  </c:pt>
                  <c:pt idx="1">
                    <c:v>-2</c:v>
                  </c:pt>
                  <c:pt idx="2">
                    <c:v>-3</c:v>
                  </c:pt>
                  <c:pt idx="3">
                    <c:v>-4</c:v>
                  </c:pt>
                  <c:pt idx="4">
                    <c:v>-5</c:v>
                  </c:pt>
                  <c:pt idx="5">
                    <c:v>-6</c:v>
                  </c:pt>
                  <c:pt idx="6">
                    <c:v>-7</c:v>
                  </c:pt>
                  <c:pt idx="7">
                    <c:v>-8</c:v>
                  </c:pt>
                  <c:pt idx="8">
                    <c:v>-9</c:v>
                  </c:pt>
                  <c:pt idx="9">
                    <c:v>-10</c:v>
                  </c:pt>
                </c15:dlblRangeCache>
              </c15:datalabelsRange>
            </c:ext>
            <c:ext xmlns:c16="http://schemas.microsoft.com/office/drawing/2014/chart" uri="{C3380CC4-5D6E-409C-BE32-E72D297353CC}">
              <c16:uniqueId val="{0000018C-3288-46EA-9F65-A9C5B8DE7F1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sz="1600"/>
                  <a:t>MOLECULES  SiO</a:t>
                </a:r>
                <a:r>
                  <a:rPr lang="hr-HR" sz="1600" baseline="-25000"/>
                  <a:t>2</a:t>
                </a:r>
              </a:p>
            </c:rich>
          </c:tx>
          <c:layout>
            <c:manualLayout>
              <c:xMode val="edge"/>
              <c:yMode val="edge"/>
              <c:x val="0.44427272961233594"/>
              <c:y val="0.96023850216882922"/>
            </c:manualLayout>
          </c:layout>
          <c:overlay val="0"/>
        </c:title>
        <c:numFmt formatCode="0.0" sourceLinked="0"/>
        <c:majorTickMark val="none"/>
        <c:minorTickMark val="none"/>
        <c:tickLblPos val="nextTo"/>
        <c:txPr>
          <a:bodyPr anchor="ctr" anchorCtr="1"/>
          <a:lstStyle/>
          <a:p>
            <a:pPr>
              <a:defRPr sz="1200"/>
            </a:pPr>
            <a:endParaRPr lang="en-US"/>
          </a:p>
        </c:txPr>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sz="1600"/>
                </a:pPr>
                <a:r>
                  <a:rPr lang="hr-HR" sz="1600"/>
                  <a:t>MOL</a:t>
                </a:r>
                <a:r>
                  <a:rPr lang="en-US" sz="1600"/>
                  <a:t>E</a:t>
                </a:r>
                <a:r>
                  <a:rPr lang="hr-HR" sz="1600"/>
                  <a:t>C</a:t>
                </a:r>
                <a:r>
                  <a:rPr lang="en-US" sz="1600"/>
                  <a:t>U</a:t>
                </a:r>
                <a:r>
                  <a:rPr lang="hr-HR" sz="1600"/>
                  <a:t>LES  </a:t>
                </a:r>
                <a:r>
                  <a:rPr lang="hr-HR" sz="1600" baseline="0"/>
                  <a:t> Al</a:t>
                </a:r>
                <a:r>
                  <a:rPr lang="hr-HR" sz="1600" baseline="-25000"/>
                  <a:t>2</a:t>
                </a:r>
                <a:r>
                  <a:rPr lang="hr-HR" sz="1600" baseline="0"/>
                  <a:t>O</a:t>
                </a:r>
                <a:r>
                  <a:rPr lang="hr-HR" sz="1600" baseline="-25000"/>
                  <a:t>3</a:t>
                </a:r>
                <a:r>
                  <a:rPr lang="en-US" sz="1600" baseline="0"/>
                  <a:t>+TiO</a:t>
                </a:r>
                <a:r>
                  <a:rPr lang="en-US" sz="1600" baseline="-25000"/>
                  <a:t>2</a:t>
                </a:r>
                <a:r>
                  <a:rPr lang="en-US" sz="1600" baseline="0"/>
                  <a:t>+NiO</a:t>
                </a:r>
                <a:endParaRPr lang="hr-HR" sz="1600" baseline="0"/>
              </a:p>
            </c:rich>
          </c:tx>
          <c:layout>
            <c:manualLayout>
              <c:xMode val="edge"/>
              <c:yMode val="edge"/>
              <c:x val="1.0488447034895693E-3"/>
              <c:y val="0.36884390318995597"/>
            </c:manualLayout>
          </c:layout>
          <c:overlay val="0"/>
        </c:title>
        <c:numFmt formatCode="0.00" sourceLinked="0"/>
        <c:majorTickMark val="none"/>
        <c:minorTickMark val="none"/>
        <c:tickLblPos val="nextTo"/>
        <c:txPr>
          <a:bodyPr/>
          <a:lstStyle/>
          <a:p>
            <a:pPr>
              <a:defRPr sz="1200"/>
            </a:pPr>
            <a:endParaRPr lang="en-US"/>
          </a:p>
        </c:txPr>
        <c:crossAx val="181952896"/>
        <c:crosses val="autoZero"/>
        <c:crossBetween val="midCat"/>
        <c:majorUnit val="5.000000000000001E-2"/>
        <c:minorUnit val="5.000000000000001E-2"/>
      </c:valAx>
      <c:spPr>
        <a:noFill/>
        <a:ln w="12700" cap="sq">
          <a:noFill/>
        </a:ln>
        <a:effectLst/>
      </c:spPr>
    </c:plotArea>
    <c:plotVisOnly val="1"/>
    <c:dispBlanksAs val="gap"/>
    <c:showDLblsOverMax val="0"/>
  </c:chart>
  <c:spPr>
    <a:blipFill dpi="0" rotWithShape="1">
      <a:blip xmlns:r="http://schemas.openxmlformats.org/officeDocument/2006/relationships" r:embed="rId1"/>
      <a:srcRect/>
      <a:stretch>
        <a:fillRect l="8000" t="4000" r="4000" b="7000"/>
      </a:stretch>
    </a:blipFill>
    <a:ln w="0" cap="rnd"/>
    <a:effectLst>
      <a:glow>
        <a:schemeClr val="accent1">
          <a:alpha val="41000"/>
        </a:schemeClr>
      </a:glow>
    </a:effectLst>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DA8-47D9-8B0F-A158B68379D8}"/>
              </c:ext>
            </c:extLst>
          </c:dPt>
          <c:dLbls>
            <c:delete val="1"/>
          </c:dLbls>
          <c:xVal>
            <c:numRef>
              <c:f>'18'!$B$7</c:f>
              <c:numCache>
                <c:formatCode>0.00</c:formatCode>
                <c:ptCount val="1"/>
                <c:pt idx="0">
                  <c:v>3.3372928132474518</c:v>
                </c:pt>
              </c:numCache>
            </c:numRef>
          </c:xVal>
          <c:yVal>
            <c:numRef>
              <c:f>'18'!$C$7</c:f>
              <c:numCache>
                <c:formatCode>0.00</c:formatCode>
                <c:ptCount val="1"/>
                <c:pt idx="0">
                  <c:v>0.42779666447408932</c:v>
                </c:pt>
              </c:numCache>
            </c:numRef>
          </c:yVal>
          <c:smooth val="0"/>
          <c:extLst>
            <c:ext xmlns:c16="http://schemas.microsoft.com/office/drawing/2014/chart" uri="{C3380CC4-5D6E-409C-BE32-E72D297353CC}">
              <c16:uniqueId val="{00000001-5DA8-47D9-8B0F-A158B68379D8}"/>
            </c:ext>
          </c:extLst>
        </c:ser>
        <c:ser>
          <c:idx val="1"/>
          <c:order val="1"/>
          <c:tx>
            <c:strRef>
              <c:f>'18'!$C$8</c:f>
              <c:strCache>
                <c:ptCount val="1"/>
                <c:pt idx="0">
                  <c:v>Al2O3+TiO2+NiO</c:v>
                </c:pt>
              </c:strCache>
            </c:strRef>
          </c:tx>
          <c:spPr>
            <a:ln w="66675">
              <a:noFill/>
            </a:ln>
          </c:spPr>
          <c:marker>
            <c:symbol val="triangle"/>
            <c:size val="13"/>
            <c:spPr>
              <a:solidFill>
                <a:srgbClr val="FFC000"/>
              </a:solidFill>
              <a:ln>
                <a:noFill/>
              </a:ln>
            </c:spPr>
          </c:marker>
          <c:dLbls>
            <c:delete val="1"/>
          </c:dLbls>
          <c:xVal>
            <c:numRef>
              <c:f>'18'!$B$7</c:f>
              <c:numCache>
                <c:formatCode>0.00</c:formatCode>
                <c:ptCount val="1"/>
                <c:pt idx="0">
                  <c:v>3.3372928132474518</c:v>
                </c:pt>
              </c:numCache>
            </c:numRef>
          </c:xVal>
          <c:yVal>
            <c:numRef>
              <c:f>'18'!$C$9</c:f>
              <c:numCache>
                <c:formatCode>0.00</c:formatCode>
                <c:ptCount val="1"/>
                <c:pt idx="0">
                  <c:v>0.88273041341849079</c:v>
                </c:pt>
              </c:numCache>
            </c:numRef>
          </c:yVal>
          <c:smooth val="0"/>
          <c:extLst>
            <c:ext xmlns:c16="http://schemas.microsoft.com/office/drawing/2014/chart" uri="{C3380CC4-5D6E-409C-BE32-E72D297353CC}">
              <c16:uniqueId val="{00000002-5DA8-47D9-8B0F-A158B68379D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'19'!$B$9</c:f>
              <c:numCache>
                <c:formatCode>0.00</c:formatCode>
                <c:ptCount val="1"/>
                <c:pt idx="0">
                  <c:v>0</c:v>
                </c:pt>
              </c:numCache>
            </c:numRef>
          </c:xVal>
          <c:yVal>
            <c:numRef>
              <c:f>'19'!$Y$59</c:f>
              <c:numCache>
                <c:formatCode>0</c:formatCode>
                <c:ptCount val="1"/>
                <c:pt idx="0">
                  <c:v>1305</c:v>
                </c:pt>
              </c:numCache>
            </c:numRef>
          </c:yVal>
          <c:smooth val="0"/>
          <c:extLst>
            <c:ext xmlns:c16="http://schemas.microsoft.com/office/drawing/2014/chart" uri="{C3380CC4-5D6E-409C-BE32-E72D297353CC}">
              <c16:uniqueId val="{00000000-A5C4-4CD1-B450-8BDBF75EF084}"/>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E78-4FBC-85B7-E39771F95F94}"/>
              </c:ext>
            </c:extLst>
          </c:dPt>
          <c:dLbls>
            <c:delete val="1"/>
          </c:dLbls>
          <c:xVal>
            <c:numRef>
              <c:f>'19'!$B$7</c:f>
              <c:numCache>
                <c:formatCode>0.00</c:formatCode>
                <c:ptCount val="1"/>
                <c:pt idx="0">
                  <c:v>3.3372928132474518</c:v>
                </c:pt>
              </c:numCache>
            </c:numRef>
          </c:xVal>
          <c:yVal>
            <c:numRef>
              <c:f>'19'!$C$7</c:f>
              <c:numCache>
                <c:formatCode>0.00</c:formatCode>
                <c:ptCount val="1"/>
                <c:pt idx="0">
                  <c:v>0.42779666447408932</c:v>
                </c:pt>
              </c:numCache>
            </c:numRef>
          </c:yVal>
          <c:smooth val="0"/>
          <c:extLst>
            <c:ext xmlns:c16="http://schemas.microsoft.com/office/drawing/2014/chart" uri="{C3380CC4-5D6E-409C-BE32-E72D297353CC}">
              <c16:uniqueId val="{00000001-BE78-4FBC-85B7-E39771F95F94}"/>
            </c:ext>
          </c:extLst>
        </c:ser>
        <c:ser>
          <c:idx val="1"/>
          <c:order val="1"/>
          <c:tx>
            <c:strRef>
              <c:f>'19'!$C$8</c:f>
              <c:strCache>
                <c:ptCount val="1"/>
                <c:pt idx="0">
                  <c:v>Al2O3+TiO2+NiO</c:v>
                </c:pt>
              </c:strCache>
            </c:strRef>
          </c:tx>
          <c:spPr>
            <a:ln w="66675">
              <a:noFill/>
            </a:ln>
          </c:spPr>
          <c:marker>
            <c:symbol val="triangle"/>
            <c:size val="13"/>
            <c:spPr>
              <a:solidFill>
                <a:srgbClr val="FFC000"/>
              </a:solidFill>
              <a:ln>
                <a:noFill/>
              </a:ln>
            </c:spPr>
          </c:marker>
          <c:dLbls>
            <c:delete val="1"/>
          </c:dLbls>
          <c:xVal>
            <c:numRef>
              <c:f>'19'!$B$7</c:f>
              <c:numCache>
                <c:formatCode>0.00</c:formatCode>
                <c:ptCount val="1"/>
                <c:pt idx="0">
                  <c:v>3.3372928132474518</c:v>
                </c:pt>
              </c:numCache>
            </c:numRef>
          </c:xVal>
          <c:yVal>
            <c:numRef>
              <c:f>'19'!$C$9</c:f>
              <c:numCache>
                <c:formatCode>0.00</c:formatCode>
                <c:ptCount val="1"/>
                <c:pt idx="0">
                  <c:v>0.88273041341849079</c:v>
                </c:pt>
              </c:numCache>
            </c:numRef>
          </c:yVal>
          <c:smooth val="0"/>
          <c:extLst>
            <c:ext xmlns:c16="http://schemas.microsoft.com/office/drawing/2014/chart" uri="{C3380CC4-5D6E-409C-BE32-E72D297353CC}">
              <c16:uniqueId val="{00000002-BE78-4FBC-85B7-E39771F95F9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'20'!$B$9</c:f>
              <c:numCache>
                <c:formatCode>0.00</c:formatCode>
                <c:ptCount val="1"/>
                <c:pt idx="0">
                  <c:v>0</c:v>
                </c:pt>
              </c:numCache>
            </c:numRef>
          </c:xVal>
          <c:yVal>
            <c:numRef>
              <c:f>'20'!$Y$59</c:f>
              <c:numCache>
                <c:formatCode>0</c:formatCode>
                <c:ptCount val="1"/>
                <c:pt idx="0">
                  <c:v>1305</c:v>
                </c:pt>
              </c:numCache>
            </c:numRef>
          </c:yVal>
          <c:smooth val="0"/>
          <c:extLst>
            <c:ext xmlns:c16="http://schemas.microsoft.com/office/drawing/2014/chart" uri="{C3380CC4-5D6E-409C-BE32-E72D297353CC}">
              <c16:uniqueId val="{00000000-912D-4A8C-9729-3ABC6EC5411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D6B-40D8-A485-DAB98B69ECCD}"/>
              </c:ext>
            </c:extLst>
          </c:dPt>
          <c:dLbls>
            <c:delete val="1"/>
          </c:dLbls>
          <c:xVal>
            <c:numRef>
              <c:f>'20'!$B$7</c:f>
              <c:numCache>
                <c:formatCode>0.00</c:formatCode>
                <c:ptCount val="1"/>
                <c:pt idx="0">
                  <c:v>3.3372928132474518</c:v>
                </c:pt>
              </c:numCache>
            </c:numRef>
          </c:xVal>
          <c:yVal>
            <c:numRef>
              <c:f>'20'!$C$7</c:f>
              <c:numCache>
                <c:formatCode>0.00</c:formatCode>
                <c:ptCount val="1"/>
                <c:pt idx="0">
                  <c:v>0.42779666447408932</c:v>
                </c:pt>
              </c:numCache>
            </c:numRef>
          </c:yVal>
          <c:smooth val="0"/>
          <c:extLst>
            <c:ext xmlns:c16="http://schemas.microsoft.com/office/drawing/2014/chart" uri="{C3380CC4-5D6E-409C-BE32-E72D297353CC}">
              <c16:uniqueId val="{00000001-7D6B-40D8-A485-DAB98B69ECCD}"/>
            </c:ext>
          </c:extLst>
        </c:ser>
        <c:ser>
          <c:idx val="1"/>
          <c:order val="1"/>
          <c:tx>
            <c:strRef>
              <c:f>'20'!$C$8</c:f>
              <c:strCache>
                <c:ptCount val="1"/>
                <c:pt idx="0">
                  <c:v>Al2O3+TiO2+NiO</c:v>
                </c:pt>
              </c:strCache>
            </c:strRef>
          </c:tx>
          <c:spPr>
            <a:ln w="66675">
              <a:noFill/>
            </a:ln>
          </c:spPr>
          <c:marker>
            <c:symbol val="triangle"/>
            <c:size val="13"/>
            <c:spPr>
              <a:solidFill>
                <a:srgbClr val="FFC000"/>
              </a:solidFill>
              <a:ln>
                <a:noFill/>
              </a:ln>
            </c:spPr>
          </c:marker>
          <c:dLbls>
            <c:delete val="1"/>
          </c:dLbls>
          <c:xVal>
            <c:numRef>
              <c:f>'20'!$B$7</c:f>
              <c:numCache>
                <c:formatCode>0.00</c:formatCode>
                <c:ptCount val="1"/>
                <c:pt idx="0">
                  <c:v>3.3372928132474518</c:v>
                </c:pt>
              </c:numCache>
            </c:numRef>
          </c:xVal>
          <c:yVal>
            <c:numRef>
              <c:f>'20'!$C$9</c:f>
              <c:numCache>
                <c:formatCode>0.00</c:formatCode>
                <c:ptCount val="1"/>
                <c:pt idx="0">
                  <c:v>0.88273041341849079</c:v>
                </c:pt>
              </c:numCache>
            </c:numRef>
          </c:yVal>
          <c:smooth val="0"/>
          <c:extLst>
            <c:ext xmlns:c16="http://schemas.microsoft.com/office/drawing/2014/chart" uri="{C3380CC4-5D6E-409C-BE32-E72D297353CC}">
              <c16:uniqueId val="{00000002-7D6B-40D8-A485-DAB98B69ECC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'21'!$B$9</c:f>
              <c:numCache>
                <c:formatCode>0.00</c:formatCode>
                <c:ptCount val="1"/>
                <c:pt idx="0">
                  <c:v>0</c:v>
                </c:pt>
              </c:numCache>
            </c:numRef>
          </c:xVal>
          <c:yVal>
            <c:numRef>
              <c:f>'21'!$Y$59</c:f>
              <c:numCache>
                <c:formatCode>0</c:formatCode>
                <c:ptCount val="1"/>
                <c:pt idx="0">
                  <c:v>1305</c:v>
                </c:pt>
              </c:numCache>
            </c:numRef>
          </c:yVal>
          <c:smooth val="0"/>
          <c:extLst>
            <c:ext xmlns:c16="http://schemas.microsoft.com/office/drawing/2014/chart" uri="{C3380CC4-5D6E-409C-BE32-E72D297353CC}">
              <c16:uniqueId val="{00000000-3419-40A3-819F-28ECA9DAE0B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805B-4747-B569-542E4B0120D9}"/>
              </c:ext>
            </c:extLst>
          </c:dPt>
          <c:dLbls>
            <c:delete val="1"/>
          </c:dLbls>
          <c:xVal>
            <c:numRef>
              <c:f>'21'!$B$7</c:f>
              <c:numCache>
                <c:formatCode>0.00</c:formatCode>
                <c:ptCount val="1"/>
                <c:pt idx="0">
                  <c:v>3.3372928132474518</c:v>
                </c:pt>
              </c:numCache>
            </c:numRef>
          </c:xVal>
          <c:yVal>
            <c:numRef>
              <c:f>'21'!$C$7</c:f>
              <c:numCache>
                <c:formatCode>0.00</c:formatCode>
                <c:ptCount val="1"/>
                <c:pt idx="0">
                  <c:v>0.42779666447408932</c:v>
                </c:pt>
              </c:numCache>
            </c:numRef>
          </c:yVal>
          <c:smooth val="0"/>
          <c:extLst>
            <c:ext xmlns:c16="http://schemas.microsoft.com/office/drawing/2014/chart" uri="{C3380CC4-5D6E-409C-BE32-E72D297353CC}">
              <c16:uniqueId val="{00000001-805B-4747-B569-542E4B0120D9}"/>
            </c:ext>
          </c:extLst>
        </c:ser>
        <c:ser>
          <c:idx val="1"/>
          <c:order val="1"/>
          <c:tx>
            <c:strRef>
              <c:f>'21'!$C$8</c:f>
              <c:strCache>
                <c:ptCount val="1"/>
                <c:pt idx="0">
                  <c:v>Al2O3+TiO2+NiO</c:v>
                </c:pt>
              </c:strCache>
            </c:strRef>
          </c:tx>
          <c:spPr>
            <a:ln w="66675">
              <a:noFill/>
            </a:ln>
          </c:spPr>
          <c:marker>
            <c:symbol val="triangle"/>
            <c:size val="13"/>
            <c:spPr>
              <a:solidFill>
                <a:srgbClr val="FFC000"/>
              </a:solidFill>
              <a:ln>
                <a:noFill/>
              </a:ln>
            </c:spPr>
          </c:marker>
          <c:dLbls>
            <c:delete val="1"/>
          </c:dLbls>
          <c:xVal>
            <c:numRef>
              <c:f>'21'!$B$7</c:f>
              <c:numCache>
                <c:formatCode>0.00</c:formatCode>
                <c:ptCount val="1"/>
                <c:pt idx="0">
                  <c:v>3.3372928132474518</c:v>
                </c:pt>
              </c:numCache>
            </c:numRef>
          </c:xVal>
          <c:yVal>
            <c:numRef>
              <c:f>'21'!$C$9</c:f>
              <c:numCache>
                <c:formatCode>0.00</c:formatCode>
                <c:ptCount val="1"/>
                <c:pt idx="0">
                  <c:v>0.88273041341849079</c:v>
                </c:pt>
              </c:numCache>
            </c:numRef>
          </c:yVal>
          <c:smooth val="0"/>
          <c:extLst>
            <c:ext xmlns:c16="http://schemas.microsoft.com/office/drawing/2014/chart" uri="{C3380CC4-5D6E-409C-BE32-E72D297353CC}">
              <c16:uniqueId val="{00000002-805B-4747-B569-542E4B0120D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'22'!$B$9</c:f>
              <c:numCache>
                <c:formatCode>0.00</c:formatCode>
                <c:ptCount val="1"/>
                <c:pt idx="0">
                  <c:v>0</c:v>
                </c:pt>
              </c:numCache>
            </c:numRef>
          </c:xVal>
          <c:yVal>
            <c:numRef>
              <c:f>'22'!$Y$59</c:f>
              <c:numCache>
                <c:formatCode>0</c:formatCode>
                <c:ptCount val="1"/>
                <c:pt idx="0">
                  <c:v>1305</c:v>
                </c:pt>
              </c:numCache>
            </c:numRef>
          </c:yVal>
          <c:smooth val="0"/>
          <c:extLst>
            <c:ext xmlns:c16="http://schemas.microsoft.com/office/drawing/2014/chart" uri="{C3380CC4-5D6E-409C-BE32-E72D297353CC}">
              <c16:uniqueId val="{00000000-D607-4B37-8F41-36453BEA8CB6}"/>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10B-45C4-A19C-0A49AE5C6DE8}"/>
              </c:ext>
            </c:extLst>
          </c:dPt>
          <c:dLbls>
            <c:delete val="1"/>
          </c:dLbls>
          <c:xVal>
            <c:numRef>
              <c:f>'22'!$B$7</c:f>
              <c:numCache>
                <c:formatCode>0.00</c:formatCode>
                <c:ptCount val="1"/>
                <c:pt idx="0">
                  <c:v>3.3372928132474518</c:v>
                </c:pt>
              </c:numCache>
            </c:numRef>
          </c:xVal>
          <c:yVal>
            <c:numRef>
              <c:f>'22'!$C$7</c:f>
              <c:numCache>
                <c:formatCode>0.00</c:formatCode>
                <c:ptCount val="1"/>
                <c:pt idx="0">
                  <c:v>0.42779666447408932</c:v>
                </c:pt>
              </c:numCache>
            </c:numRef>
          </c:yVal>
          <c:smooth val="0"/>
          <c:extLst>
            <c:ext xmlns:c16="http://schemas.microsoft.com/office/drawing/2014/chart" uri="{C3380CC4-5D6E-409C-BE32-E72D297353CC}">
              <c16:uniqueId val="{00000001-910B-45C4-A19C-0A49AE5C6DE8}"/>
            </c:ext>
          </c:extLst>
        </c:ser>
        <c:ser>
          <c:idx val="1"/>
          <c:order val="1"/>
          <c:tx>
            <c:strRef>
              <c:f>'22'!$C$8</c:f>
              <c:strCache>
                <c:ptCount val="1"/>
                <c:pt idx="0">
                  <c:v>Al2O3+TiO2+NiO</c:v>
                </c:pt>
              </c:strCache>
            </c:strRef>
          </c:tx>
          <c:spPr>
            <a:ln w="66675">
              <a:noFill/>
            </a:ln>
          </c:spPr>
          <c:marker>
            <c:symbol val="triangle"/>
            <c:size val="13"/>
            <c:spPr>
              <a:solidFill>
                <a:srgbClr val="FFC000"/>
              </a:solidFill>
              <a:ln>
                <a:noFill/>
              </a:ln>
            </c:spPr>
          </c:marker>
          <c:dLbls>
            <c:delete val="1"/>
          </c:dLbls>
          <c:xVal>
            <c:numRef>
              <c:f>'22'!$B$7</c:f>
              <c:numCache>
                <c:formatCode>0.00</c:formatCode>
                <c:ptCount val="1"/>
                <c:pt idx="0">
                  <c:v>3.3372928132474518</c:v>
                </c:pt>
              </c:numCache>
            </c:numRef>
          </c:xVal>
          <c:yVal>
            <c:numRef>
              <c:f>'22'!$C$9</c:f>
              <c:numCache>
                <c:formatCode>0.00</c:formatCode>
                <c:ptCount val="1"/>
                <c:pt idx="0">
                  <c:v>0.88273041341849079</c:v>
                </c:pt>
              </c:numCache>
            </c:numRef>
          </c:yVal>
          <c:smooth val="0"/>
          <c:extLst>
            <c:ext xmlns:c16="http://schemas.microsoft.com/office/drawing/2014/chart" uri="{C3380CC4-5D6E-409C-BE32-E72D297353CC}">
              <c16:uniqueId val="{00000002-910B-45C4-A19C-0A49AE5C6DE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'23'!$B$9</c:f>
              <c:numCache>
                <c:formatCode>0.00</c:formatCode>
                <c:ptCount val="1"/>
                <c:pt idx="0">
                  <c:v>0</c:v>
                </c:pt>
              </c:numCache>
            </c:numRef>
          </c:xVal>
          <c:yVal>
            <c:numRef>
              <c:f>'23'!$Y$59</c:f>
              <c:numCache>
                <c:formatCode>0</c:formatCode>
                <c:ptCount val="1"/>
                <c:pt idx="0">
                  <c:v>1305</c:v>
                </c:pt>
              </c:numCache>
            </c:numRef>
          </c:yVal>
          <c:smooth val="0"/>
          <c:extLst>
            <c:ext xmlns:c16="http://schemas.microsoft.com/office/drawing/2014/chart" uri="{C3380CC4-5D6E-409C-BE32-E72D297353CC}">
              <c16:uniqueId val="{00000000-20AA-4D6F-92FB-16E739CDD3F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'1'!$B$9</c:f>
              <c:numCache>
                <c:formatCode>0.00</c:formatCode>
                <c:ptCount val="1"/>
                <c:pt idx="0">
                  <c:v>0</c:v>
                </c:pt>
              </c:numCache>
            </c:numRef>
          </c:xVal>
          <c:yVal>
            <c:numRef>
              <c:f>'1'!$Y$59</c:f>
              <c:numCache>
                <c:formatCode>0</c:formatCode>
                <c:ptCount val="1"/>
                <c:pt idx="0">
                  <c:v>1305</c:v>
                </c:pt>
              </c:numCache>
            </c:numRef>
          </c:yVal>
          <c:smooth val="0"/>
          <c:extLst>
            <c:ext xmlns:c16="http://schemas.microsoft.com/office/drawing/2014/chart" uri="{C3380CC4-5D6E-409C-BE32-E72D297353CC}">
              <c16:uniqueId val="{00000000-FC30-45FF-A920-29C7BA9A8A4E}"/>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F35-42A9-8C49-DE86DF8D1399}"/>
              </c:ext>
            </c:extLst>
          </c:dPt>
          <c:dLbls>
            <c:delete val="1"/>
          </c:dLbls>
          <c:xVal>
            <c:numRef>
              <c:f>'23'!$B$7</c:f>
              <c:numCache>
                <c:formatCode>0.00</c:formatCode>
                <c:ptCount val="1"/>
                <c:pt idx="0">
                  <c:v>3.3372928132474518</c:v>
                </c:pt>
              </c:numCache>
            </c:numRef>
          </c:xVal>
          <c:yVal>
            <c:numRef>
              <c:f>'23'!$C$7</c:f>
              <c:numCache>
                <c:formatCode>0.00</c:formatCode>
                <c:ptCount val="1"/>
                <c:pt idx="0">
                  <c:v>0.42779666447408932</c:v>
                </c:pt>
              </c:numCache>
            </c:numRef>
          </c:yVal>
          <c:smooth val="0"/>
          <c:extLst>
            <c:ext xmlns:c16="http://schemas.microsoft.com/office/drawing/2014/chart" uri="{C3380CC4-5D6E-409C-BE32-E72D297353CC}">
              <c16:uniqueId val="{00000001-FF35-42A9-8C49-DE86DF8D1399}"/>
            </c:ext>
          </c:extLst>
        </c:ser>
        <c:ser>
          <c:idx val="1"/>
          <c:order val="1"/>
          <c:tx>
            <c:strRef>
              <c:f>'23'!$C$8</c:f>
              <c:strCache>
                <c:ptCount val="1"/>
                <c:pt idx="0">
                  <c:v>Al2O3+TiO2+NiO</c:v>
                </c:pt>
              </c:strCache>
            </c:strRef>
          </c:tx>
          <c:spPr>
            <a:ln w="66675">
              <a:noFill/>
            </a:ln>
          </c:spPr>
          <c:marker>
            <c:symbol val="triangle"/>
            <c:size val="13"/>
            <c:spPr>
              <a:solidFill>
                <a:srgbClr val="FFC000"/>
              </a:solidFill>
              <a:ln>
                <a:noFill/>
              </a:ln>
            </c:spPr>
          </c:marker>
          <c:dLbls>
            <c:delete val="1"/>
          </c:dLbls>
          <c:xVal>
            <c:numRef>
              <c:f>'23'!$B$7</c:f>
              <c:numCache>
                <c:formatCode>0.00</c:formatCode>
                <c:ptCount val="1"/>
                <c:pt idx="0">
                  <c:v>3.3372928132474518</c:v>
                </c:pt>
              </c:numCache>
            </c:numRef>
          </c:xVal>
          <c:yVal>
            <c:numRef>
              <c:f>'23'!$C$9</c:f>
              <c:numCache>
                <c:formatCode>0.00</c:formatCode>
                <c:ptCount val="1"/>
                <c:pt idx="0">
                  <c:v>0.88273041341849079</c:v>
                </c:pt>
              </c:numCache>
            </c:numRef>
          </c:yVal>
          <c:smooth val="0"/>
          <c:extLst>
            <c:ext xmlns:c16="http://schemas.microsoft.com/office/drawing/2014/chart" uri="{C3380CC4-5D6E-409C-BE32-E72D297353CC}">
              <c16:uniqueId val="{00000002-FF35-42A9-8C49-DE86DF8D139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'24'!$B$9</c:f>
              <c:numCache>
                <c:formatCode>0.00</c:formatCode>
                <c:ptCount val="1"/>
                <c:pt idx="0">
                  <c:v>0</c:v>
                </c:pt>
              </c:numCache>
            </c:numRef>
          </c:xVal>
          <c:yVal>
            <c:numRef>
              <c:f>'24'!$Y$59</c:f>
              <c:numCache>
                <c:formatCode>0</c:formatCode>
                <c:ptCount val="1"/>
                <c:pt idx="0">
                  <c:v>1305</c:v>
                </c:pt>
              </c:numCache>
            </c:numRef>
          </c:yVal>
          <c:smooth val="0"/>
          <c:extLst>
            <c:ext xmlns:c16="http://schemas.microsoft.com/office/drawing/2014/chart" uri="{C3380CC4-5D6E-409C-BE32-E72D297353CC}">
              <c16:uniqueId val="{00000000-E578-47E5-B5D6-1F0D7BF9DB85}"/>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12F-4CA8-8A70-CB4E2A783534}"/>
              </c:ext>
            </c:extLst>
          </c:dPt>
          <c:dLbls>
            <c:delete val="1"/>
          </c:dLbls>
          <c:xVal>
            <c:numRef>
              <c:f>'24'!$B$7</c:f>
              <c:numCache>
                <c:formatCode>0.00</c:formatCode>
                <c:ptCount val="1"/>
                <c:pt idx="0">
                  <c:v>3.3372928132474518</c:v>
                </c:pt>
              </c:numCache>
            </c:numRef>
          </c:xVal>
          <c:yVal>
            <c:numRef>
              <c:f>'24'!$C$7</c:f>
              <c:numCache>
                <c:formatCode>0.00</c:formatCode>
                <c:ptCount val="1"/>
                <c:pt idx="0">
                  <c:v>0.42779666447408932</c:v>
                </c:pt>
              </c:numCache>
            </c:numRef>
          </c:yVal>
          <c:smooth val="0"/>
          <c:extLst>
            <c:ext xmlns:c16="http://schemas.microsoft.com/office/drawing/2014/chart" uri="{C3380CC4-5D6E-409C-BE32-E72D297353CC}">
              <c16:uniqueId val="{00000001-512F-4CA8-8A70-CB4E2A783534}"/>
            </c:ext>
          </c:extLst>
        </c:ser>
        <c:ser>
          <c:idx val="1"/>
          <c:order val="1"/>
          <c:tx>
            <c:strRef>
              <c:f>'24'!$C$8</c:f>
              <c:strCache>
                <c:ptCount val="1"/>
                <c:pt idx="0">
                  <c:v>Al2O3+TiO2+NiO</c:v>
                </c:pt>
              </c:strCache>
            </c:strRef>
          </c:tx>
          <c:spPr>
            <a:ln w="66675">
              <a:noFill/>
            </a:ln>
          </c:spPr>
          <c:marker>
            <c:symbol val="triangle"/>
            <c:size val="13"/>
            <c:spPr>
              <a:solidFill>
                <a:srgbClr val="FFC000"/>
              </a:solidFill>
              <a:ln>
                <a:noFill/>
              </a:ln>
            </c:spPr>
          </c:marker>
          <c:dLbls>
            <c:delete val="1"/>
          </c:dLbls>
          <c:xVal>
            <c:numRef>
              <c:f>'24'!$B$7</c:f>
              <c:numCache>
                <c:formatCode>0.00</c:formatCode>
                <c:ptCount val="1"/>
                <c:pt idx="0">
                  <c:v>3.3372928132474518</c:v>
                </c:pt>
              </c:numCache>
            </c:numRef>
          </c:xVal>
          <c:yVal>
            <c:numRef>
              <c:f>'24'!$C$9</c:f>
              <c:numCache>
                <c:formatCode>0.00</c:formatCode>
                <c:ptCount val="1"/>
                <c:pt idx="0">
                  <c:v>0.88273041341849079</c:v>
                </c:pt>
              </c:numCache>
            </c:numRef>
          </c:yVal>
          <c:smooth val="0"/>
          <c:extLst>
            <c:ext xmlns:c16="http://schemas.microsoft.com/office/drawing/2014/chart" uri="{C3380CC4-5D6E-409C-BE32-E72D297353CC}">
              <c16:uniqueId val="{00000002-512F-4CA8-8A70-CB4E2A78353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'25'!$B$9</c:f>
              <c:numCache>
                <c:formatCode>0.00</c:formatCode>
                <c:ptCount val="1"/>
                <c:pt idx="0">
                  <c:v>0</c:v>
                </c:pt>
              </c:numCache>
            </c:numRef>
          </c:xVal>
          <c:yVal>
            <c:numRef>
              <c:f>'25'!$Y$59</c:f>
              <c:numCache>
                <c:formatCode>0</c:formatCode>
                <c:ptCount val="1"/>
                <c:pt idx="0">
                  <c:v>1305</c:v>
                </c:pt>
              </c:numCache>
            </c:numRef>
          </c:yVal>
          <c:smooth val="0"/>
          <c:extLst>
            <c:ext xmlns:c16="http://schemas.microsoft.com/office/drawing/2014/chart" uri="{C3380CC4-5D6E-409C-BE32-E72D297353CC}">
              <c16:uniqueId val="{00000000-BD5B-4E4C-97BB-E28E62D770EC}"/>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63F2-4E27-B4C5-B9CA8F78C75B}"/>
              </c:ext>
            </c:extLst>
          </c:dPt>
          <c:dLbls>
            <c:delete val="1"/>
          </c:dLbls>
          <c:xVal>
            <c:numRef>
              <c:f>'25'!$B$7</c:f>
              <c:numCache>
                <c:formatCode>0.00</c:formatCode>
                <c:ptCount val="1"/>
                <c:pt idx="0">
                  <c:v>3.3372928132474518</c:v>
                </c:pt>
              </c:numCache>
            </c:numRef>
          </c:xVal>
          <c:yVal>
            <c:numRef>
              <c:f>'25'!$C$7</c:f>
              <c:numCache>
                <c:formatCode>0.00</c:formatCode>
                <c:ptCount val="1"/>
                <c:pt idx="0">
                  <c:v>0.42779666447408932</c:v>
                </c:pt>
              </c:numCache>
            </c:numRef>
          </c:yVal>
          <c:smooth val="0"/>
          <c:extLst>
            <c:ext xmlns:c16="http://schemas.microsoft.com/office/drawing/2014/chart" uri="{C3380CC4-5D6E-409C-BE32-E72D297353CC}">
              <c16:uniqueId val="{00000001-63F2-4E27-B4C5-B9CA8F78C75B}"/>
            </c:ext>
          </c:extLst>
        </c:ser>
        <c:ser>
          <c:idx val="1"/>
          <c:order val="1"/>
          <c:tx>
            <c:strRef>
              <c:f>'25'!$C$8</c:f>
              <c:strCache>
                <c:ptCount val="1"/>
                <c:pt idx="0">
                  <c:v>Al2O3+TiO2+NiO</c:v>
                </c:pt>
              </c:strCache>
            </c:strRef>
          </c:tx>
          <c:spPr>
            <a:ln w="66675">
              <a:noFill/>
            </a:ln>
          </c:spPr>
          <c:marker>
            <c:symbol val="triangle"/>
            <c:size val="13"/>
            <c:spPr>
              <a:solidFill>
                <a:srgbClr val="FFC000"/>
              </a:solidFill>
              <a:ln>
                <a:noFill/>
              </a:ln>
            </c:spPr>
          </c:marker>
          <c:dLbls>
            <c:delete val="1"/>
          </c:dLbls>
          <c:xVal>
            <c:numRef>
              <c:f>'25'!$B$7</c:f>
              <c:numCache>
                <c:formatCode>0.00</c:formatCode>
                <c:ptCount val="1"/>
                <c:pt idx="0">
                  <c:v>3.3372928132474518</c:v>
                </c:pt>
              </c:numCache>
            </c:numRef>
          </c:xVal>
          <c:yVal>
            <c:numRef>
              <c:f>'25'!$C$9</c:f>
              <c:numCache>
                <c:formatCode>0.00</c:formatCode>
                <c:ptCount val="1"/>
                <c:pt idx="0">
                  <c:v>0.88273041341849079</c:v>
                </c:pt>
              </c:numCache>
            </c:numRef>
          </c:yVal>
          <c:smooth val="0"/>
          <c:extLst>
            <c:ext xmlns:c16="http://schemas.microsoft.com/office/drawing/2014/chart" uri="{C3380CC4-5D6E-409C-BE32-E72D297353CC}">
              <c16:uniqueId val="{00000002-63F2-4E27-B4C5-B9CA8F78C75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'26'!$B$9</c:f>
              <c:numCache>
                <c:formatCode>0.00</c:formatCode>
                <c:ptCount val="1"/>
                <c:pt idx="0">
                  <c:v>0</c:v>
                </c:pt>
              </c:numCache>
            </c:numRef>
          </c:xVal>
          <c:yVal>
            <c:numRef>
              <c:f>'26'!$Y$59</c:f>
              <c:numCache>
                <c:formatCode>0</c:formatCode>
                <c:ptCount val="1"/>
                <c:pt idx="0">
                  <c:v>1305</c:v>
                </c:pt>
              </c:numCache>
            </c:numRef>
          </c:yVal>
          <c:smooth val="0"/>
          <c:extLst>
            <c:ext xmlns:c16="http://schemas.microsoft.com/office/drawing/2014/chart" uri="{C3380CC4-5D6E-409C-BE32-E72D297353CC}">
              <c16:uniqueId val="{00000000-1796-4613-845F-806D6D1CE7A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301-4058-960F-FD233E5172BC}"/>
              </c:ext>
            </c:extLst>
          </c:dPt>
          <c:dLbls>
            <c:delete val="1"/>
          </c:dLbls>
          <c:xVal>
            <c:numRef>
              <c:f>'26'!$B$7</c:f>
              <c:numCache>
                <c:formatCode>0.00</c:formatCode>
                <c:ptCount val="1"/>
                <c:pt idx="0">
                  <c:v>3.3372928132474518</c:v>
                </c:pt>
              </c:numCache>
            </c:numRef>
          </c:xVal>
          <c:yVal>
            <c:numRef>
              <c:f>'26'!$C$7</c:f>
              <c:numCache>
                <c:formatCode>0.00</c:formatCode>
                <c:ptCount val="1"/>
                <c:pt idx="0">
                  <c:v>0.42779666447408932</c:v>
                </c:pt>
              </c:numCache>
            </c:numRef>
          </c:yVal>
          <c:smooth val="0"/>
          <c:extLst>
            <c:ext xmlns:c16="http://schemas.microsoft.com/office/drawing/2014/chart" uri="{C3380CC4-5D6E-409C-BE32-E72D297353CC}">
              <c16:uniqueId val="{00000001-0301-4058-960F-FD233E5172BC}"/>
            </c:ext>
          </c:extLst>
        </c:ser>
        <c:ser>
          <c:idx val="1"/>
          <c:order val="1"/>
          <c:tx>
            <c:strRef>
              <c:f>'26'!$C$8</c:f>
              <c:strCache>
                <c:ptCount val="1"/>
                <c:pt idx="0">
                  <c:v>Al2O3+TiO2+NiO</c:v>
                </c:pt>
              </c:strCache>
            </c:strRef>
          </c:tx>
          <c:spPr>
            <a:ln w="66675">
              <a:noFill/>
            </a:ln>
          </c:spPr>
          <c:marker>
            <c:symbol val="triangle"/>
            <c:size val="13"/>
            <c:spPr>
              <a:solidFill>
                <a:srgbClr val="FFC000"/>
              </a:solidFill>
              <a:ln>
                <a:noFill/>
              </a:ln>
            </c:spPr>
          </c:marker>
          <c:dLbls>
            <c:delete val="1"/>
          </c:dLbls>
          <c:xVal>
            <c:numRef>
              <c:f>'26'!$B$7</c:f>
              <c:numCache>
                <c:formatCode>0.00</c:formatCode>
                <c:ptCount val="1"/>
                <c:pt idx="0">
                  <c:v>3.3372928132474518</c:v>
                </c:pt>
              </c:numCache>
            </c:numRef>
          </c:xVal>
          <c:yVal>
            <c:numRef>
              <c:f>'26'!$C$9</c:f>
              <c:numCache>
                <c:formatCode>0.00</c:formatCode>
                <c:ptCount val="1"/>
                <c:pt idx="0">
                  <c:v>0.88273041341849079</c:v>
                </c:pt>
              </c:numCache>
            </c:numRef>
          </c:yVal>
          <c:smooth val="0"/>
          <c:extLst>
            <c:ext xmlns:c16="http://schemas.microsoft.com/office/drawing/2014/chart" uri="{C3380CC4-5D6E-409C-BE32-E72D297353CC}">
              <c16:uniqueId val="{00000002-0301-4058-960F-FD233E5172BC}"/>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'27'!$B$9</c:f>
              <c:numCache>
                <c:formatCode>0.00</c:formatCode>
                <c:ptCount val="1"/>
                <c:pt idx="0">
                  <c:v>0</c:v>
                </c:pt>
              </c:numCache>
            </c:numRef>
          </c:xVal>
          <c:yVal>
            <c:numRef>
              <c:f>'27'!$Y$59</c:f>
              <c:numCache>
                <c:formatCode>0</c:formatCode>
                <c:ptCount val="1"/>
                <c:pt idx="0">
                  <c:v>1305</c:v>
                </c:pt>
              </c:numCache>
            </c:numRef>
          </c:yVal>
          <c:smooth val="0"/>
          <c:extLst>
            <c:ext xmlns:c16="http://schemas.microsoft.com/office/drawing/2014/chart" uri="{C3380CC4-5D6E-409C-BE32-E72D297353CC}">
              <c16:uniqueId val="{00000000-350F-412E-8E98-55A09FEF7D2A}"/>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7F96-4353-A491-C0F9E531FE5E}"/>
              </c:ext>
            </c:extLst>
          </c:dPt>
          <c:dLbls>
            <c:delete val="1"/>
          </c:dLbls>
          <c:xVal>
            <c:numRef>
              <c:f>'27'!$B$7</c:f>
              <c:numCache>
                <c:formatCode>0.00</c:formatCode>
                <c:ptCount val="1"/>
                <c:pt idx="0">
                  <c:v>3.3372928132474518</c:v>
                </c:pt>
              </c:numCache>
            </c:numRef>
          </c:xVal>
          <c:yVal>
            <c:numRef>
              <c:f>'27'!$C$7</c:f>
              <c:numCache>
                <c:formatCode>0.00</c:formatCode>
                <c:ptCount val="1"/>
                <c:pt idx="0">
                  <c:v>0.42779666447408932</c:v>
                </c:pt>
              </c:numCache>
            </c:numRef>
          </c:yVal>
          <c:smooth val="0"/>
          <c:extLst>
            <c:ext xmlns:c16="http://schemas.microsoft.com/office/drawing/2014/chart" uri="{C3380CC4-5D6E-409C-BE32-E72D297353CC}">
              <c16:uniqueId val="{00000001-7F96-4353-A491-C0F9E531FE5E}"/>
            </c:ext>
          </c:extLst>
        </c:ser>
        <c:ser>
          <c:idx val="1"/>
          <c:order val="1"/>
          <c:tx>
            <c:strRef>
              <c:f>'27'!$C$8</c:f>
              <c:strCache>
                <c:ptCount val="1"/>
                <c:pt idx="0">
                  <c:v>Al2O3+TiO2+NiO</c:v>
                </c:pt>
              </c:strCache>
            </c:strRef>
          </c:tx>
          <c:spPr>
            <a:ln w="66675">
              <a:noFill/>
            </a:ln>
          </c:spPr>
          <c:marker>
            <c:symbol val="triangle"/>
            <c:size val="13"/>
            <c:spPr>
              <a:solidFill>
                <a:srgbClr val="FFC000"/>
              </a:solidFill>
              <a:ln>
                <a:noFill/>
              </a:ln>
            </c:spPr>
          </c:marker>
          <c:dLbls>
            <c:delete val="1"/>
          </c:dLbls>
          <c:xVal>
            <c:numRef>
              <c:f>'27'!$B$7</c:f>
              <c:numCache>
                <c:formatCode>0.00</c:formatCode>
                <c:ptCount val="1"/>
                <c:pt idx="0">
                  <c:v>3.3372928132474518</c:v>
                </c:pt>
              </c:numCache>
            </c:numRef>
          </c:xVal>
          <c:yVal>
            <c:numRef>
              <c:f>'27'!$C$9</c:f>
              <c:numCache>
                <c:formatCode>0.00</c:formatCode>
                <c:ptCount val="1"/>
                <c:pt idx="0">
                  <c:v>0.88273041341849079</c:v>
                </c:pt>
              </c:numCache>
            </c:numRef>
          </c:yVal>
          <c:smooth val="0"/>
          <c:extLst>
            <c:ext xmlns:c16="http://schemas.microsoft.com/office/drawing/2014/chart" uri="{C3380CC4-5D6E-409C-BE32-E72D297353CC}">
              <c16:uniqueId val="{00000002-7F96-4353-A491-C0F9E531FE5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'28'!$B$9</c:f>
              <c:numCache>
                <c:formatCode>0.00</c:formatCode>
                <c:ptCount val="1"/>
                <c:pt idx="0">
                  <c:v>0</c:v>
                </c:pt>
              </c:numCache>
            </c:numRef>
          </c:xVal>
          <c:yVal>
            <c:numRef>
              <c:f>'28'!$Y$59</c:f>
              <c:numCache>
                <c:formatCode>0</c:formatCode>
                <c:ptCount val="1"/>
                <c:pt idx="0">
                  <c:v>1305</c:v>
                </c:pt>
              </c:numCache>
            </c:numRef>
          </c:yVal>
          <c:smooth val="0"/>
          <c:extLst>
            <c:ext xmlns:c16="http://schemas.microsoft.com/office/drawing/2014/chart" uri="{C3380CC4-5D6E-409C-BE32-E72D297353CC}">
              <c16:uniqueId val="{00000000-F634-46D8-BADF-413153A27C56}"/>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3F66-4E26-980C-549939B9A800}"/>
              </c:ext>
            </c:extLst>
          </c:dPt>
          <c:dLbls>
            <c:delete val="1"/>
          </c:dLbls>
          <c:xVal>
            <c:numRef>
              <c:f>'1'!$B$7</c:f>
              <c:numCache>
                <c:formatCode>0.00</c:formatCode>
                <c:ptCount val="1"/>
                <c:pt idx="0">
                  <c:v>3.3372928132474518</c:v>
                </c:pt>
              </c:numCache>
            </c:numRef>
          </c:xVal>
          <c:yVal>
            <c:numRef>
              <c:f>'1'!$C$7</c:f>
              <c:numCache>
                <c:formatCode>0.00</c:formatCode>
                <c:ptCount val="1"/>
                <c:pt idx="0">
                  <c:v>0.42779666447408932</c:v>
                </c:pt>
              </c:numCache>
            </c:numRef>
          </c:yVal>
          <c:smooth val="0"/>
          <c:extLst>
            <c:ext xmlns:c16="http://schemas.microsoft.com/office/drawing/2014/chart" uri="{C3380CC4-5D6E-409C-BE32-E72D297353CC}">
              <c16:uniqueId val="{00000001-3F66-4E26-980C-549939B9A800}"/>
            </c:ext>
          </c:extLst>
        </c:ser>
        <c:ser>
          <c:idx val="1"/>
          <c:order val="1"/>
          <c:tx>
            <c:strRef>
              <c:f>'1'!$C$8</c:f>
              <c:strCache>
                <c:ptCount val="1"/>
                <c:pt idx="0">
                  <c:v>Al2O3+TiO2+NiO</c:v>
                </c:pt>
              </c:strCache>
            </c:strRef>
          </c:tx>
          <c:spPr>
            <a:ln w="66675">
              <a:noFill/>
            </a:ln>
          </c:spPr>
          <c:marker>
            <c:symbol val="triangle"/>
            <c:size val="13"/>
            <c:spPr>
              <a:solidFill>
                <a:srgbClr val="FFC000"/>
              </a:solidFill>
              <a:ln>
                <a:noFill/>
              </a:ln>
            </c:spPr>
          </c:marker>
          <c:dLbls>
            <c:delete val="1"/>
          </c:dLbls>
          <c:xVal>
            <c:numRef>
              <c:f>'1'!$B$7</c:f>
              <c:numCache>
                <c:formatCode>0.00</c:formatCode>
                <c:ptCount val="1"/>
                <c:pt idx="0">
                  <c:v>3.3372928132474518</c:v>
                </c:pt>
              </c:numCache>
            </c:numRef>
          </c:xVal>
          <c:yVal>
            <c:numRef>
              <c:f>'1'!$C$9</c:f>
              <c:numCache>
                <c:formatCode>0.00</c:formatCode>
                <c:ptCount val="1"/>
                <c:pt idx="0">
                  <c:v>0.88273041341849079</c:v>
                </c:pt>
              </c:numCache>
            </c:numRef>
          </c:yVal>
          <c:smooth val="0"/>
          <c:extLst>
            <c:ext xmlns:c16="http://schemas.microsoft.com/office/drawing/2014/chart" uri="{C3380CC4-5D6E-409C-BE32-E72D297353CC}">
              <c16:uniqueId val="{00000003-863A-44B1-9BC3-35701A43D09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125-41BB-B679-8FF5944C11F0}"/>
              </c:ext>
            </c:extLst>
          </c:dPt>
          <c:dLbls>
            <c:delete val="1"/>
          </c:dLbls>
          <c:xVal>
            <c:numRef>
              <c:f>'28'!$B$7</c:f>
              <c:numCache>
                <c:formatCode>0.00</c:formatCode>
                <c:ptCount val="1"/>
                <c:pt idx="0">
                  <c:v>3.3372928132474518</c:v>
                </c:pt>
              </c:numCache>
            </c:numRef>
          </c:xVal>
          <c:yVal>
            <c:numRef>
              <c:f>'28'!$C$7</c:f>
              <c:numCache>
                <c:formatCode>0.00</c:formatCode>
                <c:ptCount val="1"/>
                <c:pt idx="0">
                  <c:v>0.42779666447408932</c:v>
                </c:pt>
              </c:numCache>
            </c:numRef>
          </c:yVal>
          <c:smooth val="0"/>
          <c:extLst>
            <c:ext xmlns:c16="http://schemas.microsoft.com/office/drawing/2014/chart" uri="{C3380CC4-5D6E-409C-BE32-E72D297353CC}">
              <c16:uniqueId val="{00000001-4125-41BB-B679-8FF5944C11F0}"/>
            </c:ext>
          </c:extLst>
        </c:ser>
        <c:ser>
          <c:idx val="1"/>
          <c:order val="1"/>
          <c:tx>
            <c:strRef>
              <c:f>'28'!$C$8</c:f>
              <c:strCache>
                <c:ptCount val="1"/>
                <c:pt idx="0">
                  <c:v>Al2O3+TiO2+NiO</c:v>
                </c:pt>
              </c:strCache>
            </c:strRef>
          </c:tx>
          <c:spPr>
            <a:ln w="66675">
              <a:noFill/>
            </a:ln>
          </c:spPr>
          <c:marker>
            <c:symbol val="triangle"/>
            <c:size val="13"/>
            <c:spPr>
              <a:solidFill>
                <a:srgbClr val="FFC000"/>
              </a:solidFill>
              <a:ln>
                <a:noFill/>
              </a:ln>
            </c:spPr>
          </c:marker>
          <c:dLbls>
            <c:delete val="1"/>
          </c:dLbls>
          <c:xVal>
            <c:numRef>
              <c:f>'28'!$B$7</c:f>
              <c:numCache>
                <c:formatCode>0.00</c:formatCode>
                <c:ptCount val="1"/>
                <c:pt idx="0">
                  <c:v>3.3372928132474518</c:v>
                </c:pt>
              </c:numCache>
            </c:numRef>
          </c:xVal>
          <c:yVal>
            <c:numRef>
              <c:f>'28'!$C$9</c:f>
              <c:numCache>
                <c:formatCode>0.00</c:formatCode>
                <c:ptCount val="1"/>
                <c:pt idx="0">
                  <c:v>0.88273041341849079</c:v>
                </c:pt>
              </c:numCache>
            </c:numRef>
          </c:yVal>
          <c:smooth val="0"/>
          <c:extLst>
            <c:ext xmlns:c16="http://schemas.microsoft.com/office/drawing/2014/chart" uri="{C3380CC4-5D6E-409C-BE32-E72D297353CC}">
              <c16:uniqueId val="{00000002-4125-41BB-B679-8FF5944C11F0}"/>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'29'!$B$9</c:f>
              <c:numCache>
                <c:formatCode>0.00</c:formatCode>
                <c:ptCount val="1"/>
                <c:pt idx="0">
                  <c:v>0</c:v>
                </c:pt>
              </c:numCache>
            </c:numRef>
          </c:xVal>
          <c:yVal>
            <c:numRef>
              <c:f>'29'!$Y$59</c:f>
              <c:numCache>
                <c:formatCode>0</c:formatCode>
                <c:ptCount val="1"/>
                <c:pt idx="0">
                  <c:v>1305</c:v>
                </c:pt>
              </c:numCache>
            </c:numRef>
          </c:yVal>
          <c:smooth val="0"/>
          <c:extLst>
            <c:ext xmlns:c16="http://schemas.microsoft.com/office/drawing/2014/chart" uri="{C3380CC4-5D6E-409C-BE32-E72D297353CC}">
              <c16:uniqueId val="{00000000-A9B9-4528-9D3B-02AE29A73DFF}"/>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4CD-49AB-B497-75130065272A}"/>
              </c:ext>
            </c:extLst>
          </c:dPt>
          <c:dLbls>
            <c:delete val="1"/>
          </c:dLbls>
          <c:xVal>
            <c:numRef>
              <c:f>'29'!$B$7</c:f>
              <c:numCache>
                <c:formatCode>0.00</c:formatCode>
                <c:ptCount val="1"/>
                <c:pt idx="0">
                  <c:v>3.3372928132474518</c:v>
                </c:pt>
              </c:numCache>
            </c:numRef>
          </c:xVal>
          <c:yVal>
            <c:numRef>
              <c:f>'29'!$C$7</c:f>
              <c:numCache>
                <c:formatCode>0.00</c:formatCode>
                <c:ptCount val="1"/>
                <c:pt idx="0">
                  <c:v>0.42779666447408932</c:v>
                </c:pt>
              </c:numCache>
            </c:numRef>
          </c:yVal>
          <c:smooth val="0"/>
          <c:extLst>
            <c:ext xmlns:c16="http://schemas.microsoft.com/office/drawing/2014/chart" uri="{C3380CC4-5D6E-409C-BE32-E72D297353CC}">
              <c16:uniqueId val="{00000001-B4CD-49AB-B497-75130065272A}"/>
            </c:ext>
          </c:extLst>
        </c:ser>
        <c:ser>
          <c:idx val="1"/>
          <c:order val="1"/>
          <c:tx>
            <c:strRef>
              <c:f>'29'!$C$8</c:f>
              <c:strCache>
                <c:ptCount val="1"/>
                <c:pt idx="0">
                  <c:v>Al2O3+TiO2+NiO</c:v>
                </c:pt>
              </c:strCache>
            </c:strRef>
          </c:tx>
          <c:spPr>
            <a:ln w="66675">
              <a:noFill/>
            </a:ln>
          </c:spPr>
          <c:marker>
            <c:symbol val="triangle"/>
            <c:size val="13"/>
            <c:spPr>
              <a:solidFill>
                <a:srgbClr val="FFC000"/>
              </a:solidFill>
              <a:ln>
                <a:noFill/>
              </a:ln>
            </c:spPr>
          </c:marker>
          <c:dLbls>
            <c:delete val="1"/>
          </c:dLbls>
          <c:xVal>
            <c:numRef>
              <c:f>'29'!$B$7</c:f>
              <c:numCache>
                <c:formatCode>0.00</c:formatCode>
                <c:ptCount val="1"/>
                <c:pt idx="0">
                  <c:v>3.3372928132474518</c:v>
                </c:pt>
              </c:numCache>
            </c:numRef>
          </c:xVal>
          <c:yVal>
            <c:numRef>
              <c:f>'29'!$C$9</c:f>
              <c:numCache>
                <c:formatCode>0.00</c:formatCode>
                <c:ptCount val="1"/>
                <c:pt idx="0">
                  <c:v>0.88273041341849079</c:v>
                </c:pt>
              </c:numCache>
            </c:numRef>
          </c:yVal>
          <c:smooth val="0"/>
          <c:extLst>
            <c:ext xmlns:c16="http://schemas.microsoft.com/office/drawing/2014/chart" uri="{C3380CC4-5D6E-409C-BE32-E72D297353CC}">
              <c16:uniqueId val="{00000002-B4CD-49AB-B497-75130065272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'30'!$B$9</c:f>
              <c:numCache>
                <c:formatCode>0.00</c:formatCode>
                <c:ptCount val="1"/>
                <c:pt idx="0">
                  <c:v>0</c:v>
                </c:pt>
              </c:numCache>
            </c:numRef>
          </c:xVal>
          <c:yVal>
            <c:numRef>
              <c:f>'30'!$Y$59</c:f>
              <c:numCache>
                <c:formatCode>0</c:formatCode>
                <c:ptCount val="1"/>
                <c:pt idx="0">
                  <c:v>1305</c:v>
                </c:pt>
              </c:numCache>
            </c:numRef>
          </c:yVal>
          <c:smooth val="0"/>
          <c:extLst>
            <c:ext xmlns:c16="http://schemas.microsoft.com/office/drawing/2014/chart" uri="{C3380CC4-5D6E-409C-BE32-E72D297353CC}">
              <c16:uniqueId val="{00000000-9334-4E34-8F75-EC27FFBA9114}"/>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A11-4F76-8FDA-2EBDFBA090A9}"/>
              </c:ext>
            </c:extLst>
          </c:dPt>
          <c:dLbls>
            <c:delete val="1"/>
          </c:dLbls>
          <c:xVal>
            <c:numRef>
              <c:f>'30'!$B$7</c:f>
              <c:numCache>
                <c:formatCode>0.00</c:formatCode>
                <c:ptCount val="1"/>
                <c:pt idx="0">
                  <c:v>3.3372928132474518</c:v>
                </c:pt>
              </c:numCache>
            </c:numRef>
          </c:xVal>
          <c:yVal>
            <c:numRef>
              <c:f>'30'!$C$7</c:f>
              <c:numCache>
                <c:formatCode>0.00</c:formatCode>
                <c:ptCount val="1"/>
                <c:pt idx="0">
                  <c:v>0.42779666447408932</c:v>
                </c:pt>
              </c:numCache>
            </c:numRef>
          </c:yVal>
          <c:smooth val="0"/>
          <c:extLst>
            <c:ext xmlns:c16="http://schemas.microsoft.com/office/drawing/2014/chart" uri="{C3380CC4-5D6E-409C-BE32-E72D297353CC}">
              <c16:uniqueId val="{00000001-BA11-4F76-8FDA-2EBDFBA090A9}"/>
            </c:ext>
          </c:extLst>
        </c:ser>
        <c:ser>
          <c:idx val="1"/>
          <c:order val="1"/>
          <c:tx>
            <c:strRef>
              <c:f>'30'!$C$8</c:f>
              <c:strCache>
                <c:ptCount val="1"/>
                <c:pt idx="0">
                  <c:v>Al2O3+TiO2+NiO</c:v>
                </c:pt>
              </c:strCache>
            </c:strRef>
          </c:tx>
          <c:spPr>
            <a:ln w="66675">
              <a:noFill/>
            </a:ln>
          </c:spPr>
          <c:marker>
            <c:symbol val="triangle"/>
            <c:size val="13"/>
            <c:spPr>
              <a:solidFill>
                <a:srgbClr val="FFC000"/>
              </a:solidFill>
              <a:ln>
                <a:noFill/>
              </a:ln>
            </c:spPr>
          </c:marker>
          <c:dLbls>
            <c:delete val="1"/>
          </c:dLbls>
          <c:xVal>
            <c:numRef>
              <c:f>'30'!$B$7</c:f>
              <c:numCache>
                <c:formatCode>0.00</c:formatCode>
                <c:ptCount val="1"/>
                <c:pt idx="0">
                  <c:v>3.3372928132474518</c:v>
                </c:pt>
              </c:numCache>
            </c:numRef>
          </c:xVal>
          <c:yVal>
            <c:numRef>
              <c:f>'30'!$C$9</c:f>
              <c:numCache>
                <c:formatCode>0.00</c:formatCode>
                <c:ptCount val="1"/>
                <c:pt idx="0">
                  <c:v>0.88273041341849079</c:v>
                </c:pt>
              </c:numCache>
            </c:numRef>
          </c:yVal>
          <c:smooth val="0"/>
          <c:extLst>
            <c:ext xmlns:c16="http://schemas.microsoft.com/office/drawing/2014/chart" uri="{C3380CC4-5D6E-409C-BE32-E72D297353CC}">
              <c16:uniqueId val="{00000002-BA11-4F76-8FDA-2EBDFBA090A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'31'!$B$9</c:f>
              <c:numCache>
                <c:formatCode>0.00</c:formatCode>
                <c:ptCount val="1"/>
                <c:pt idx="0">
                  <c:v>0</c:v>
                </c:pt>
              </c:numCache>
            </c:numRef>
          </c:xVal>
          <c:yVal>
            <c:numRef>
              <c:f>'31'!$Y$59</c:f>
              <c:numCache>
                <c:formatCode>0</c:formatCode>
                <c:ptCount val="1"/>
                <c:pt idx="0">
                  <c:v>1305</c:v>
                </c:pt>
              </c:numCache>
            </c:numRef>
          </c:yVal>
          <c:smooth val="0"/>
          <c:extLst>
            <c:ext xmlns:c16="http://schemas.microsoft.com/office/drawing/2014/chart" uri="{C3380CC4-5D6E-409C-BE32-E72D297353CC}">
              <c16:uniqueId val="{00000000-1B35-488E-8A37-D6E83F2100F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CFE2-4C72-9E1B-CD14285BE9A4}"/>
              </c:ext>
            </c:extLst>
          </c:dPt>
          <c:dLbls>
            <c:delete val="1"/>
          </c:dLbls>
          <c:xVal>
            <c:numRef>
              <c:f>'31'!$B$7</c:f>
              <c:numCache>
                <c:formatCode>0.00</c:formatCode>
                <c:ptCount val="1"/>
                <c:pt idx="0">
                  <c:v>3.3372928132474518</c:v>
                </c:pt>
              </c:numCache>
            </c:numRef>
          </c:xVal>
          <c:yVal>
            <c:numRef>
              <c:f>'31'!$C$7</c:f>
              <c:numCache>
                <c:formatCode>0.00</c:formatCode>
                <c:ptCount val="1"/>
                <c:pt idx="0">
                  <c:v>0.42779666447408932</c:v>
                </c:pt>
              </c:numCache>
            </c:numRef>
          </c:yVal>
          <c:smooth val="0"/>
          <c:extLst>
            <c:ext xmlns:c16="http://schemas.microsoft.com/office/drawing/2014/chart" uri="{C3380CC4-5D6E-409C-BE32-E72D297353CC}">
              <c16:uniqueId val="{00000001-CFE2-4C72-9E1B-CD14285BE9A4}"/>
            </c:ext>
          </c:extLst>
        </c:ser>
        <c:ser>
          <c:idx val="1"/>
          <c:order val="1"/>
          <c:tx>
            <c:strRef>
              <c:f>'31'!$C$8</c:f>
              <c:strCache>
                <c:ptCount val="1"/>
                <c:pt idx="0">
                  <c:v>Al2O3+TiO2+NiO</c:v>
                </c:pt>
              </c:strCache>
            </c:strRef>
          </c:tx>
          <c:spPr>
            <a:ln w="66675">
              <a:noFill/>
            </a:ln>
          </c:spPr>
          <c:marker>
            <c:symbol val="triangle"/>
            <c:size val="13"/>
            <c:spPr>
              <a:solidFill>
                <a:srgbClr val="FFC000"/>
              </a:solidFill>
              <a:ln>
                <a:noFill/>
              </a:ln>
            </c:spPr>
          </c:marker>
          <c:dLbls>
            <c:delete val="1"/>
          </c:dLbls>
          <c:xVal>
            <c:numRef>
              <c:f>'31'!$B$7</c:f>
              <c:numCache>
                <c:formatCode>0.00</c:formatCode>
                <c:ptCount val="1"/>
                <c:pt idx="0">
                  <c:v>3.3372928132474518</c:v>
                </c:pt>
              </c:numCache>
            </c:numRef>
          </c:xVal>
          <c:yVal>
            <c:numRef>
              <c:f>'31'!$C$9</c:f>
              <c:numCache>
                <c:formatCode>0.00</c:formatCode>
                <c:ptCount val="1"/>
                <c:pt idx="0">
                  <c:v>0.88273041341849079</c:v>
                </c:pt>
              </c:numCache>
            </c:numRef>
          </c:yVal>
          <c:smooth val="0"/>
          <c:extLst>
            <c:ext xmlns:c16="http://schemas.microsoft.com/office/drawing/2014/chart" uri="{C3380CC4-5D6E-409C-BE32-E72D297353CC}">
              <c16:uniqueId val="{00000002-CFE2-4C72-9E1B-CD14285BE9A4}"/>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'32'!$B$9</c:f>
              <c:numCache>
                <c:formatCode>0.00</c:formatCode>
                <c:ptCount val="1"/>
                <c:pt idx="0">
                  <c:v>0</c:v>
                </c:pt>
              </c:numCache>
            </c:numRef>
          </c:xVal>
          <c:yVal>
            <c:numRef>
              <c:f>'32'!$Y$59</c:f>
              <c:numCache>
                <c:formatCode>0</c:formatCode>
                <c:ptCount val="1"/>
                <c:pt idx="0">
                  <c:v>1305</c:v>
                </c:pt>
              </c:numCache>
            </c:numRef>
          </c:yVal>
          <c:smooth val="0"/>
          <c:extLst>
            <c:ext xmlns:c16="http://schemas.microsoft.com/office/drawing/2014/chart" uri="{C3380CC4-5D6E-409C-BE32-E72D297353CC}">
              <c16:uniqueId val="{00000000-2E45-41EB-8826-E9F8F6121FED}"/>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8500-475A-A714-E446D8E5C16E}"/>
              </c:ext>
            </c:extLst>
          </c:dPt>
          <c:dLbls>
            <c:delete val="1"/>
          </c:dLbls>
          <c:xVal>
            <c:numRef>
              <c:f>'32'!$B$7</c:f>
              <c:numCache>
                <c:formatCode>0.00</c:formatCode>
                <c:ptCount val="1"/>
                <c:pt idx="0">
                  <c:v>3.3372928132474518</c:v>
                </c:pt>
              </c:numCache>
            </c:numRef>
          </c:xVal>
          <c:yVal>
            <c:numRef>
              <c:f>'32'!$C$7</c:f>
              <c:numCache>
                <c:formatCode>0.00</c:formatCode>
                <c:ptCount val="1"/>
                <c:pt idx="0">
                  <c:v>0.42779666447408932</c:v>
                </c:pt>
              </c:numCache>
            </c:numRef>
          </c:yVal>
          <c:smooth val="0"/>
          <c:extLst>
            <c:ext xmlns:c16="http://schemas.microsoft.com/office/drawing/2014/chart" uri="{C3380CC4-5D6E-409C-BE32-E72D297353CC}">
              <c16:uniqueId val="{00000001-8500-475A-A714-E446D8E5C16E}"/>
            </c:ext>
          </c:extLst>
        </c:ser>
        <c:ser>
          <c:idx val="1"/>
          <c:order val="1"/>
          <c:tx>
            <c:strRef>
              <c:f>'32'!$C$8</c:f>
              <c:strCache>
                <c:ptCount val="1"/>
                <c:pt idx="0">
                  <c:v>Al2O3+TiO2+NiO</c:v>
                </c:pt>
              </c:strCache>
            </c:strRef>
          </c:tx>
          <c:spPr>
            <a:ln w="66675">
              <a:noFill/>
            </a:ln>
          </c:spPr>
          <c:marker>
            <c:symbol val="triangle"/>
            <c:size val="13"/>
            <c:spPr>
              <a:solidFill>
                <a:srgbClr val="FFC000"/>
              </a:solidFill>
              <a:ln>
                <a:noFill/>
              </a:ln>
            </c:spPr>
          </c:marker>
          <c:dLbls>
            <c:delete val="1"/>
          </c:dLbls>
          <c:xVal>
            <c:numRef>
              <c:f>'32'!$B$7</c:f>
              <c:numCache>
                <c:formatCode>0.00</c:formatCode>
                <c:ptCount val="1"/>
                <c:pt idx="0">
                  <c:v>3.3372928132474518</c:v>
                </c:pt>
              </c:numCache>
            </c:numRef>
          </c:xVal>
          <c:yVal>
            <c:numRef>
              <c:f>'32'!$C$9</c:f>
              <c:numCache>
                <c:formatCode>0.00</c:formatCode>
                <c:ptCount val="1"/>
                <c:pt idx="0">
                  <c:v>0.88273041341849079</c:v>
                </c:pt>
              </c:numCache>
            </c:numRef>
          </c:yVal>
          <c:smooth val="0"/>
          <c:extLst>
            <c:ext xmlns:c16="http://schemas.microsoft.com/office/drawing/2014/chart" uri="{C3380CC4-5D6E-409C-BE32-E72D297353CC}">
              <c16:uniqueId val="{00000002-8500-475A-A714-E446D8E5C16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'33'!$B$9</c:f>
              <c:numCache>
                <c:formatCode>0.00</c:formatCode>
                <c:ptCount val="1"/>
                <c:pt idx="0">
                  <c:v>0</c:v>
                </c:pt>
              </c:numCache>
            </c:numRef>
          </c:xVal>
          <c:yVal>
            <c:numRef>
              <c:f>'33'!$Y$59</c:f>
              <c:numCache>
                <c:formatCode>0</c:formatCode>
                <c:ptCount val="1"/>
                <c:pt idx="0">
                  <c:v>1305</c:v>
                </c:pt>
              </c:numCache>
            </c:numRef>
          </c:yVal>
          <c:smooth val="0"/>
          <c:extLst>
            <c:ext xmlns:c16="http://schemas.microsoft.com/office/drawing/2014/chart" uri="{C3380CC4-5D6E-409C-BE32-E72D297353CC}">
              <c16:uniqueId val="{00000000-C08B-4809-AA4D-006158479BE6}"/>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'2'!$B$9</c:f>
              <c:numCache>
                <c:formatCode>0.00</c:formatCode>
                <c:ptCount val="1"/>
                <c:pt idx="0">
                  <c:v>0</c:v>
                </c:pt>
              </c:numCache>
            </c:numRef>
          </c:xVal>
          <c:yVal>
            <c:numRef>
              <c:f>'2'!$Y$59</c:f>
              <c:numCache>
                <c:formatCode>0</c:formatCode>
                <c:ptCount val="1"/>
                <c:pt idx="0">
                  <c:v>1305</c:v>
                </c:pt>
              </c:numCache>
            </c:numRef>
          </c:yVal>
          <c:smooth val="0"/>
          <c:extLst>
            <c:ext xmlns:c16="http://schemas.microsoft.com/office/drawing/2014/chart" uri="{C3380CC4-5D6E-409C-BE32-E72D297353CC}">
              <c16:uniqueId val="{00000000-6E9C-4868-B4F4-CA5F0CDBF9D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6E5-441C-B338-DEFDBA2C874F}"/>
              </c:ext>
            </c:extLst>
          </c:dPt>
          <c:dLbls>
            <c:delete val="1"/>
          </c:dLbls>
          <c:xVal>
            <c:numRef>
              <c:f>'33'!$B$7</c:f>
              <c:numCache>
                <c:formatCode>0.00</c:formatCode>
                <c:ptCount val="1"/>
                <c:pt idx="0">
                  <c:v>3.3372928132474518</c:v>
                </c:pt>
              </c:numCache>
            </c:numRef>
          </c:xVal>
          <c:yVal>
            <c:numRef>
              <c:f>'33'!$C$7</c:f>
              <c:numCache>
                <c:formatCode>0.00</c:formatCode>
                <c:ptCount val="1"/>
                <c:pt idx="0">
                  <c:v>0.42779666447408932</c:v>
                </c:pt>
              </c:numCache>
            </c:numRef>
          </c:yVal>
          <c:smooth val="0"/>
          <c:extLst>
            <c:ext xmlns:c16="http://schemas.microsoft.com/office/drawing/2014/chart" uri="{C3380CC4-5D6E-409C-BE32-E72D297353CC}">
              <c16:uniqueId val="{00000001-96E5-441C-B338-DEFDBA2C874F}"/>
            </c:ext>
          </c:extLst>
        </c:ser>
        <c:ser>
          <c:idx val="1"/>
          <c:order val="1"/>
          <c:tx>
            <c:strRef>
              <c:f>'33'!$C$8</c:f>
              <c:strCache>
                <c:ptCount val="1"/>
                <c:pt idx="0">
                  <c:v>Al2O3+TiO2+NiO</c:v>
                </c:pt>
              </c:strCache>
            </c:strRef>
          </c:tx>
          <c:spPr>
            <a:ln w="66675">
              <a:noFill/>
            </a:ln>
          </c:spPr>
          <c:marker>
            <c:symbol val="triangle"/>
            <c:size val="13"/>
            <c:spPr>
              <a:solidFill>
                <a:srgbClr val="FFC000"/>
              </a:solidFill>
              <a:ln>
                <a:noFill/>
              </a:ln>
            </c:spPr>
          </c:marker>
          <c:dLbls>
            <c:delete val="1"/>
          </c:dLbls>
          <c:xVal>
            <c:numRef>
              <c:f>'33'!$B$7</c:f>
              <c:numCache>
                <c:formatCode>0.00</c:formatCode>
                <c:ptCount val="1"/>
                <c:pt idx="0">
                  <c:v>3.3372928132474518</c:v>
                </c:pt>
              </c:numCache>
            </c:numRef>
          </c:xVal>
          <c:yVal>
            <c:numRef>
              <c:f>'33'!$C$9</c:f>
              <c:numCache>
                <c:formatCode>0.00</c:formatCode>
                <c:ptCount val="1"/>
                <c:pt idx="0">
                  <c:v>0.88273041341849079</c:v>
                </c:pt>
              </c:numCache>
            </c:numRef>
          </c:yVal>
          <c:smooth val="0"/>
          <c:extLst>
            <c:ext xmlns:c16="http://schemas.microsoft.com/office/drawing/2014/chart" uri="{C3380CC4-5D6E-409C-BE32-E72D297353CC}">
              <c16:uniqueId val="{00000002-96E5-441C-B338-DEFDBA2C874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'34'!$B$9</c:f>
              <c:numCache>
                <c:formatCode>0.00</c:formatCode>
                <c:ptCount val="1"/>
                <c:pt idx="0">
                  <c:v>0</c:v>
                </c:pt>
              </c:numCache>
            </c:numRef>
          </c:xVal>
          <c:yVal>
            <c:numRef>
              <c:f>'34'!$Y$59</c:f>
              <c:numCache>
                <c:formatCode>0</c:formatCode>
                <c:ptCount val="1"/>
                <c:pt idx="0">
                  <c:v>1305</c:v>
                </c:pt>
              </c:numCache>
            </c:numRef>
          </c:yVal>
          <c:smooth val="0"/>
          <c:extLst>
            <c:ext xmlns:c16="http://schemas.microsoft.com/office/drawing/2014/chart" uri="{C3380CC4-5D6E-409C-BE32-E72D297353CC}">
              <c16:uniqueId val="{00000000-EC94-4B34-8E31-C897654BA61D}"/>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9C3-40FF-9FD0-8DD93EC0E0F6}"/>
              </c:ext>
            </c:extLst>
          </c:dPt>
          <c:dLbls>
            <c:delete val="1"/>
          </c:dLbls>
          <c:xVal>
            <c:numRef>
              <c:f>'34'!$B$7</c:f>
              <c:numCache>
                <c:formatCode>0.00</c:formatCode>
                <c:ptCount val="1"/>
                <c:pt idx="0">
                  <c:v>3.3372928132474518</c:v>
                </c:pt>
              </c:numCache>
            </c:numRef>
          </c:xVal>
          <c:yVal>
            <c:numRef>
              <c:f>'34'!$C$7</c:f>
              <c:numCache>
                <c:formatCode>0.00</c:formatCode>
                <c:ptCount val="1"/>
                <c:pt idx="0">
                  <c:v>0.42779666447408932</c:v>
                </c:pt>
              </c:numCache>
            </c:numRef>
          </c:yVal>
          <c:smooth val="0"/>
          <c:extLst>
            <c:ext xmlns:c16="http://schemas.microsoft.com/office/drawing/2014/chart" uri="{C3380CC4-5D6E-409C-BE32-E72D297353CC}">
              <c16:uniqueId val="{00000001-49C3-40FF-9FD0-8DD93EC0E0F6}"/>
            </c:ext>
          </c:extLst>
        </c:ser>
        <c:ser>
          <c:idx val="1"/>
          <c:order val="1"/>
          <c:tx>
            <c:strRef>
              <c:f>'34'!$C$8</c:f>
              <c:strCache>
                <c:ptCount val="1"/>
                <c:pt idx="0">
                  <c:v>Al2O3+TiO2+NiO</c:v>
                </c:pt>
              </c:strCache>
            </c:strRef>
          </c:tx>
          <c:spPr>
            <a:ln w="66675">
              <a:noFill/>
            </a:ln>
          </c:spPr>
          <c:marker>
            <c:symbol val="triangle"/>
            <c:size val="13"/>
            <c:spPr>
              <a:solidFill>
                <a:srgbClr val="FFC000"/>
              </a:solidFill>
              <a:ln>
                <a:noFill/>
              </a:ln>
            </c:spPr>
          </c:marker>
          <c:dLbls>
            <c:delete val="1"/>
          </c:dLbls>
          <c:xVal>
            <c:numRef>
              <c:f>'34'!$B$7</c:f>
              <c:numCache>
                <c:formatCode>0.00</c:formatCode>
                <c:ptCount val="1"/>
                <c:pt idx="0">
                  <c:v>3.3372928132474518</c:v>
                </c:pt>
              </c:numCache>
            </c:numRef>
          </c:xVal>
          <c:yVal>
            <c:numRef>
              <c:f>'34'!$C$9</c:f>
              <c:numCache>
                <c:formatCode>0.00</c:formatCode>
                <c:ptCount val="1"/>
                <c:pt idx="0">
                  <c:v>0.88273041341849079</c:v>
                </c:pt>
              </c:numCache>
            </c:numRef>
          </c:yVal>
          <c:smooth val="0"/>
          <c:extLst>
            <c:ext xmlns:c16="http://schemas.microsoft.com/office/drawing/2014/chart" uri="{C3380CC4-5D6E-409C-BE32-E72D297353CC}">
              <c16:uniqueId val="{00000002-49C3-40FF-9FD0-8DD93EC0E0F6}"/>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'35'!$B$9</c:f>
              <c:numCache>
                <c:formatCode>0.00</c:formatCode>
                <c:ptCount val="1"/>
                <c:pt idx="0">
                  <c:v>0</c:v>
                </c:pt>
              </c:numCache>
            </c:numRef>
          </c:xVal>
          <c:yVal>
            <c:numRef>
              <c:f>'35'!$Y$59</c:f>
              <c:numCache>
                <c:formatCode>0</c:formatCode>
                <c:ptCount val="1"/>
                <c:pt idx="0">
                  <c:v>1305</c:v>
                </c:pt>
              </c:numCache>
            </c:numRef>
          </c:yVal>
          <c:smooth val="0"/>
          <c:extLst>
            <c:ext xmlns:c16="http://schemas.microsoft.com/office/drawing/2014/chart" uri="{C3380CC4-5D6E-409C-BE32-E72D297353CC}">
              <c16:uniqueId val="{00000000-AE03-4087-A70B-9F124FFC2A1D}"/>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8D12-4506-A05E-310D30290825}"/>
              </c:ext>
            </c:extLst>
          </c:dPt>
          <c:dLbls>
            <c:delete val="1"/>
          </c:dLbls>
          <c:xVal>
            <c:numRef>
              <c:f>'35'!$B$7</c:f>
              <c:numCache>
                <c:formatCode>0.00</c:formatCode>
                <c:ptCount val="1"/>
                <c:pt idx="0">
                  <c:v>3.3372928132474518</c:v>
                </c:pt>
              </c:numCache>
            </c:numRef>
          </c:xVal>
          <c:yVal>
            <c:numRef>
              <c:f>'35'!$C$7</c:f>
              <c:numCache>
                <c:formatCode>0.00</c:formatCode>
                <c:ptCount val="1"/>
                <c:pt idx="0">
                  <c:v>0.42779666447408932</c:v>
                </c:pt>
              </c:numCache>
            </c:numRef>
          </c:yVal>
          <c:smooth val="0"/>
          <c:extLst>
            <c:ext xmlns:c16="http://schemas.microsoft.com/office/drawing/2014/chart" uri="{C3380CC4-5D6E-409C-BE32-E72D297353CC}">
              <c16:uniqueId val="{00000001-8D12-4506-A05E-310D30290825}"/>
            </c:ext>
          </c:extLst>
        </c:ser>
        <c:ser>
          <c:idx val="1"/>
          <c:order val="1"/>
          <c:tx>
            <c:strRef>
              <c:f>'35'!$C$8</c:f>
              <c:strCache>
                <c:ptCount val="1"/>
                <c:pt idx="0">
                  <c:v>Al2O3+TiO2+NiO</c:v>
                </c:pt>
              </c:strCache>
            </c:strRef>
          </c:tx>
          <c:spPr>
            <a:ln w="66675">
              <a:noFill/>
            </a:ln>
          </c:spPr>
          <c:marker>
            <c:symbol val="triangle"/>
            <c:size val="13"/>
            <c:spPr>
              <a:solidFill>
                <a:srgbClr val="FFC000"/>
              </a:solidFill>
              <a:ln>
                <a:noFill/>
              </a:ln>
            </c:spPr>
          </c:marker>
          <c:dLbls>
            <c:delete val="1"/>
          </c:dLbls>
          <c:xVal>
            <c:numRef>
              <c:f>'35'!$B$7</c:f>
              <c:numCache>
                <c:formatCode>0.00</c:formatCode>
                <c:ptCount val="1"/>
                <c:pt idx="0">
                  <c:v>3.3372928132474518</c:v>
                </c:pt>
              </c:numCache>
            </c:numRef>
          </c:xVal>
          <c:yVal>
            <c:numRef>
              <c:f>'35'!$C$9</c:f>
              <c:numCache>
                <c:formatCode>0.00</c:formatCode>
                <c:ptCount val="1"/>
                <c:pt idx="0">
                  <c:v>0.88273041341849079</c:v>
                </c:pt>
              </c:numCache>
            </c:numRef>
          </c:yVal>
          <c:smooth val="0"/>
          <c:extLst>
            <c:ext xmlns:c16="http://schemas.microsoft.com/office/drawing/2014/chart" uri="{C3380CC4-5D6E-409C-BE32-E72D297353CC}">
              <c16:uniqueId val="{00000002-8D12-4506-A05E-310D30290825}"/>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'36'!$B$9</c:f>
              <c:numCache>
                <c:formatCode>0.00</c:formatCode>
                <c:ptCount val="1"/>
                <c:pt idx="0">
                  <c:v>0</c:v>
                </c:pt>
              </c:numCache>
            </c:numRef>
          </c:xVal>
          <c:yVal>
            <c:numRef>
              <c:f>'36'!$Y$59</c:f>
              <c:numCache>
                <c:formatCode>0</c:formatCode>
                <c:ptCount val="1"/>
                <c:pt idx="0">
                  <c:v>1305</c:v>
                </c:pt>
              </c:numCache>
            </c:numRef>
          </c:yVal>
          <c:smooth val="0"/>
          <c:extLst>
            <c:ext xmlns:c16="http://schemas.microsoft.com/office/drawing/2014/chart" uri="{C3380CC4-5D6E-409C-BE32-E72D297353CC}">
              <c16:uniqueId val="{00000000-CF5E-4AAC-8BE2-41C86E93F07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FD6-4758-9718-FA9D4288148E}"/>
              </c:ext>
            </c:extLst>
          </c:dPt>
          <c:dLbls>
            <c:delete val="1"/>
          </c:dLbls>
          <c:xVal>
            <c:numRef>
              <c:f>'36'!$B$7</c:f>
              <c:numCache>
                <c:formatCode>0.00</c:formatCode>
                <c:ptCount val="1"/>
                <c:pt idx="0">
                  <c:v>3.3372928132474518</c:v>
                </c:pt>
              </c:numCache>
            </c:numRef>
          </c:xVal>
          <c:yVal>
            <c:numRef>
              <c:f>'36'!$C$7</c:f>
              <c:numCache>
                <c:formatCode>0.00</c:formatCode>
                <c:ptCount val="1"/>
                <c:pt idx="0">
                  <c:v>0.42779666447408932</c:v>
                </c:pt>
              </c:numCache>
            </c:numRef>
          </c:yVal>
          <c:smooth val="0"/>
          <c:extLst>
            <c:ext xmlns:c16="http://schemas.microsoft.com/office/drawing/2014/chart" uri="{C3380CC4-5D6E-409C-BE32-E72D297353CC}">
              <c16:uniqueId val="{00000001-0FD6-4758-9718-FA9D4288148E}"/>
            </c:ext>
          </c:extLst>
        </c:ser>
        <c:ser>
          <c:idx val="1"/>
          <c:order val="1"/>
          <c:tx>
            <c:strRef>
              <c:f>'36'!$C$8</c:f>
              <c:strCache>
                <c:ptCount val="1"/>
                <c:pt idx="0">
                  <c:v>Al2O3+TiO2+NiO</c:v>
                </c:pt>
              </c:strCache>
            </c:strRef>
          </c:tx>
          <c:spPr>
            <a:ln w="66675">
              <a:noFill/>
            </a:ln>
          </c:spPr>
          <c:marker>
            <c:symbol val="triangle"/>
            <c:size val="13"/>
            <c:spPr>
              <a:solidFill>
                <a:srgbClr val="FFC000"/>
              </a:solidFill>
              <a:ln>
                <a:noFill/>
              </a:ln>
            </c:spPr>
          </c:marker>
          <c:dLbls>
            <c:delete val="1"/>
          </c:dLbls>
          <c:xVal>
            <c:numRef>
              <c:f>'36'!$B$7</c:f>
              <c:numCache>
                <c:formatCode>0.00</c:formatCode>
                <c:ptCount val="1"/>
                <c:pt idx="0">
                  <c:v>3.3372928132474518</c:v>
                </c:pt>
              </c:numCache>
            </c:numRef>
          </c:xVal>
          <c:yVal>
            <c:numRef>
              <c:f>'36'!$C$9</c:f>
              <c:numCache>
                <c:formatCode>0.00</c:formatCode>
                <c:ptCount val="1"/>
                <c:pt idx="0">
                  <c:v>0.88273041341849079</c:v>
                </c:pt>
              </c:numCache>
            </c:numRef>
          </c:yVal>
          <c:smooth val="0"/>
          <c:extLst>
            <c:ext xmlns:c16="http://schemas.microsoft.com/office/drawing/2014/chart" uri="{C3380CC4-5D6E-409C-BE32-E72D297353CC}">
              <c16:uniqueId val="{00000002-0FD6-4758-9718-FA9D4288148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'37'!$B$9</c:f>
              <c:numCache>
                <c:formatCode>0.00</c:formatCode>
                <c:ptCount val="1"/>
                <c:pt idx="0">
                  <c:v>0</c:v>
                </c:pt>
              </c:numCache>
            </c:numRef>
          </c:xVal>
          <c:yVal>
            <c:numRef>
              <c:f>'37'!$Y$59</c:f>
              <c:numCache>
                <c:formatCode>0</c:formatCode>
                <c:ptCount val="1"/>
                <c:pt idx="0">
                  <c:v>1305</c:v>
                </c:pt>
              </c:numCache>
            </c:numRef>
          </c:yVal>
          <c:smooth val="0"/>
          <c:extLst>
            <c:ext xmlns:c16="http://schemas.microsoft.com/office/drawing/2014/chart" uri="{C3380CC4-5D6E-409C-BE32-E72D297353CC}">
              <c16:uniqueId val="{00000000-E11F-4C96-A3B4-8607E36A8C9E}"/>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05BF-40C5-982F-18BA1549DBDE}"/>
              </c:ext>
            </c:extLst>
          </c:dPt>
          <c:dLbls>
            <c:delete val="1"/>
          </c:dLbls>
          <c:xVal>
            <c:numRef>
              <c:f>'37'!$B$7</c:f>
              <c:numCache>
                <c:formatCode>0.00</c:formatCode>
                <c:ptCount val="1"/>
                <c:pt idx="0">
                  <c:v>3.3372928132474518</c:v>
                </c:pt>
              </c:numCache>
            </c:numRef>
          </c:xVal>
          <c:yVal>
            <c:numRef>
              <c:f>'37'!$C$7</c:f>
              <c:numCache>
                <c:formatCode>0.00</c:formatCode>
                <c:ptCount val="1"/>
                <c:pt idx="0">
                  <c:v>0.42779666447408932</c:v>
                </c:pt>
              </c:numCache>
            </c:numRef>
          </c:yVal>
          <c:smooth val="0"/>
          <c:extLst>
            <c:ext xmlns:c16="http://schemas.microsoft.com/office/drawing/2014/chart" uri="{C3380CC4-5D6E-409C-BE32-E72D297353CC}">
              <c16:uniqueId val="{00000001-05BF-40C5-982F-18BA1549DBDE}"/>
            </c:ext>
          </c:extLst>
        </c:ser>
        <c:ser>
          <c:idx val="1"/>
          <c:order val="1"/>
          <c:tx>
            <c:strRef>
              <c:f>'37'!$C$8</c:f>
              <c:strCache>
                <c:ptCount val="1"/>
                <c:pt idx="0">
                  <c:v>Al2O3+TiO2+NiO</c:v>
                </c:pt>
              </c:strCache>
            </c:strRef>
          </c:tx>
          <c:spPr>
            <a:ln w="66675">
              <a:noFill/>
            </a:ln>
          </c:spPr>
          <c:marker>
            <c:symbol val="triangle"/>
            <c:size val="13"/>
            <c:spPr>
              <a:solidFill>
                <a:srgbClr val="FFC000"/>
              </a:solidFill>
              <a:ln>
                <a:noFill/>
              </a:ln>
            </c:spPr>
          </c:marker>
          <c:dLbls>
            <c:delete val="1"/>
          </c:dLbls>
          <c:xVal>
            <c:numRef>
              <c:f>'37'!$B$7</c:f>
              <c:numCache>
                <c:formatCode>0.00</c:formatCode>
                <c:ptCount val="1"/>
                <c:pt idx="0">
                  <c:v>3.3372928132474518</c:v>
                </c:pt>
              </c:numCache>
            </c:numRef>
          </c:xVal>
          <c:yVal>
            <c:numRef>
              <c:f>'37'!$C$9</c:f>
              <c:numCache>
                <c:formatCode>0.00</c:formatCode>
                <c:ptCount val="1"/>
                <c:pt idx="0">
                  <c:v>0.88273041341849079</c:v>
                </c:pt>
              </c:numCache>
            </c:numRef>
          </c:yVal>
          <c:smooth val="0"/>
          <c:extLst>
            <c:ext xmlns:c16="http://schemas.microsoft.com/office/drawing/2014/chart" uri="{C3380CC4-5D6E-409C-BE32-E72D297353CC}">
              <c16:uniqueId val="{00000002-05BF-40C5-982F-18BA1549DBD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'38'!$B$9</c:f>
              <c:numCache>
                <c:formatCode>0.00</c:formatCode>
                <c:ptCount val="1"/>
                <c:pt idx="0">
                  <c:v>0</c:v>
                </c:pt>
              </c:numCache>
            </c:numRef>
          </c:xVal>
          <c:yVal>
            <c:numRef>
              <c:f>'38'!$Y$59</c:f>
              <c:numCache>
                <c:formatCode>0</c:formatCode>
                <c:ptCount val="1"/>
                <c:pt idx="0">
                  <c:v>1305</c:v>
                </c:pt>
              </c:numCache>
            </c:numRef>
          </c:yVal>
          <c:smooth val="0"/>
          <c:extLst>
            <c:ext xmlns:c16="http://schemas.microsoft.com/office/drawing/2014/chart" uri="{C3380CC4-5D6E-409C-BE32-E72D297353CC}">
              <c16:uniqueId val="{00000000-03D1-4C52-B12A-663F211A5E6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F75-42AB-AAEC-CB8A57341AFF}"/>
              </c:ext>
            </c:extLst>
          </c:dPt>
          <c:dLbls>
            <c:delete val="1"/>
          </c:dLbls>
          <c:xVal>
            <c:numRef>
              <c:f>'2'!$B$7</c:f>
              <c:numCache>
                <c:formatCode>0.00</c:formatCode>
                <c:ptCount val="1"/>
                <c:pt idx="0">
                  <c:v>3.3372928132474518</c:v>
                </c:pt>
              </c:numCache>
            </c:numRef>
          </c:xVal>
          <c:yVal>
            <c:numRef>
              <c:f>'2'!$C$7</c:f>
              <c:numCache>
                <c:formatCode>0.00</c:formatCode>
                <c:ptCount val="1"/>
                <c:pt idx="0">
                  <c:v>0.42779666447408932</c:v>
                </c:pt>
              </c:numCache>
            </c:numRef>
          </c:yVal>
          <c:smooth val="0"/>
          <c:extLst>
            <c:ext xmlns:c16="http://schemas.microsoft.com/office/drawing/2014/chart" uri="{C3380CC4-5D6E-409C-BE32-E72D297353CC}">
              <c16:uniqueId val="{00000001-9F75-42AB-AAEC-CB8A57341AFF}"/>
            </c:ext>
          </c:extLst>
        </c:ser>
        <c:ser>
          <c:idx val="1"/>
          <c:order val="1"/>
          <c:tx>
            <c:strRef>
              <c:f>'2'!$C$8</c:f>
              <c:strCache>
                <c:ptCount val="1"/>
                <c:pt idx="0">
                  <c:v>Al2O3+TiO2+NiO</c:v>
                </c:pt>
              </c:strCache>
            </c:strRef>
          </c:tx>
          <c:spPr>
            <a:ln w="66675">
              <a:noFill/>
            </a:ln>
          </c:spPr>
          <c:marker>
            <c:symbol val="triangle"/>
            <c:size val="13"/>
            <c:spPr>
              <a:solidFill>
                <a:srgbClr val="FFC000"/>
              </a:solidFill>
              <a:ln>
                <a:noFill/>
              </a:ln>
            </c:spPr>
          </c:marker>
          <c:dLbls>
            <c:delete val="1"/>
          </c:dLbls>
          <c:xVal>
            <c:numRef>
              <c:f>'2'!$B$7</c:f>
              <c:numCache>
                <c:formatCode>0.00</c:formatCode>
                <c:ptCount val="1"/>
                <c:pt idx="0">
                  <c:v>3.3372928132474518</c:v>
                </c:pt>
              </c:numCache>
            </c:numRef>
          </c:xVal>
          <c:yVal>
            <c:numRef>
              <c:f>'2'!$C$9</c:f>
              <c:numCache>
                <c:formatCode>0.00</c:formatCode>
                <c:ptCount val="1"/>
                <c:pt idx="0">
                  <c:v>0.88273041341849079</c:v>
                </c:pt>
              </c:numCache>
            </c:numRef>
          </c:yVal>
          <c:smooth val="0"/>
          <c:extLst>
            <c:ext xmlns:c16="http://schemas.microsoft.com/office/drawing/2014/chart" uri="{C3380CC4-5D6E-409C-BE32-E72D297353CC}">
              <c16:uniqueId val="{00000002-9F75-42AB-AAEC-CB8A57341AFF}"/>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'38'!$C$6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BAD-4D9E-908F-8F73641D10FB}"/>
              </c:ext>
            </c:extLst>
          </c:dPt>
          <c:dLbls>
            <c:delete val="1"/>
          </c:dLbls>
          <c:xVal>
            <c:numRef>
              <c:f>'38'!$B$7</c:f>
              <c:numCache>
                <c:formatCode>0.00</c:formatCode>
                <c:ptCount val="1"/>
                <c:pt idx="0">
                  <c:v>3.3372928132474518</c:v>
                </c:pt>
              </c:numCache>
            </c:numRef>
          </c:xVal>
          <c:yVal>
            <c:numRef>
              <c:f>'38'!$C$7</c:f>
              <c:numCache>
                <c:formatCode>0.00</c:formatCode>
                <c:ptCount val="1"/>
                <c:pt idx="0">
                  <c:v>0.42779666447408932</c:v>
                </c:pt>
              </c:numCache>
            </c:numRef>
          </c:yVal>
          <c:smooth val="0"/>
          <c:extLst>
            <c:ext xmlns:c16="http://schemas.microsoft.com/office/drawing/2014/chart" uri="{C3380CC4-5D6E-409C-BE32-E72D297353CC}">
              <c16:uniqueId val="{00000001-4BAD-4D9E-908F-8F73641D10FB}"/>
            </c:ext>
          </c:extLst>
        </c:ser>
        <c:ser>
          <c:idx val="1"/>
          <c:order val="1"/>
          <c:tx>
            <c:strRef>
              <c:f>'38'!$C$8</c:f>
              <c:strCache>
                <c:ptCount val="1"/>
                <c:pt idx="0">
                  <c:v>Al2O3+TiO2+NiO</c:v>
                </c:pt>
              </c:strCache>
            </c:strRef>
          </c:tx>
          <c:spPr>
            <a:ln w="66675">
              <a:noFill/>
            </a:ln>
          </c:spPr>
          <c:marker>
            <c:symbol val="triangle"/>
            <c:size val="13"/>
            <c:spPr>
              <a:solidFill>
                <a:srgbClr val="FFC000"/>
              </a:solidFill>
              <a:ln>
                <a:noFill/>
              </a:ln>
            </c:spPr>
          </c:marker>
          <c:dLbls>
            <c:delete val="1"/>
          </c:dLbls>
          <c:xVal>
            <c:numRef>
              <c:f>'38'!$B$7</c:f>
              <c:numCache>
                <c:formatCode>0.00</c:formatCode>
                <c:ptCount val="1"/>
                <c:pt idx="0">
                  <c:v>3.3372928132474518</c:v>
                </c:pt>
              </c:numCache>
            </c:numRef>
          </c:xVal>
          <c:yVal>
            <c:numRef>
              <c:f>'38'!$C$9</c:f>
              <c:numCache>
                <c:formatCode>0.00</c:formatCode>
                <c:ptCount val="1"/>
                <c:pt idx="0">
                  <c:v>0.88273041341849079</c:v>
                </c:pt>
              </c:numCache>
            </c:numRef>
          </c:yVal>
          <c:smooth val="0"/>
          <c:extLst>
            <c:ext xmlns:c16="http://schemas.microsoft.com/office/drawing/2014/chart" uri="{C3380CC4-5D6E-409C-BE32-E72D297353CC}">
              <c16:uniqueId val="{00000002-4BAD-4D9E-908F-8F73641D10FB}"/>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'39'!$B$9</c:f>
              <c:numCache>
                <c:formatCode>0.00</c:formatCode>
                <c:ptCount val="1"/>
                <c:pt idx="0">
                  <c:v>0</c:v>
                </c:pt>
              </c:numCache>
            </c:numRef>
          </c:xVal>
          <c:yVal>
            <c:numRef>
              <c:f>'39'!$Y$59</c:f>
              <c:numCache>
                <c:formatCode>0</c:formatCode>
                <c:ptCount val="1"/>
                <c:pt idx="0">
                  <c:v>1305</c:v>
                </c:pt>
              </c:numCache>
            </c:numRef>
          </c:yVal>
          <c:smooth val="0"/>
          <c:extLst>
            <c:ext xmlns:c16="http://schemas.microsoft.com/office/drawing/2014/chart" uri="{C3380CC4-5D6E-409C-BE32-E72D297353CC}">
              <c16:uniqueId val="{00000000-1DAF-4C27-8310-BCBE4C8F1FF3}"/>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'39'!$C$6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70A-44DF-809E-06410B1CD7A3}"/>
              </c:ext>
            </c:extLst>
          </c:dPt>
          <c:dLbls>
            <c:delete val="1"/>
          </c:dLbls>
          <c:xVal>
            <c:numRef>
              <c:f>'39'!$B$7</c:f>
              <c:numCache>
                <c:formatCode>0.00</c:formatCode>
                <c:ptCount val="1"/>
                <c:pt idx="0">
                  <c:v>3.3372928132474518</c:v>
                </c:pt>
              </c:numCache>
            </c:numRef>
          </c:xVal>
          <c:yVal>
            <c:numRef>
              <c:f>'39'!$C$7</c:f>
              <c:numCache>
                <c:formatCode>0.00</c:formatCode>
                <c:ptCount val="1"/>
                <c:pt idx="0">
                  <c:v>0.42779666447408932</c:v>
                </c:pt>
              </c:numCache>
            </c:numRef>
          </c:yVal>
          <c:smooth val="0"/>
          <c:extLst>
            <c:ext xmlns:c16="http://schemas.microsoft.com/office/drawing/2014/chart" uri="{C3380CC4-5D6E-409C-BE32-E72D297353CC}">
              <c16:uniqueId val="{00000001-470A-44DF-809E-06410B1CD7A3}"/>
            </c:ext>
          </c:extLst>
        </c:ser>
        <c:ser>
          <c:idx val="1"/>
          <c:order val="1"/>
          <c:tx>
            <c:strRef>
              <c:f>'39'!$C$8</c:f>
              <c:strCache>
                <c:ptCount val="1"/>
                <c:pt idx="0">
                  <c:v>Al2O3+TiO2+NiO</c:v>
                </c:pt>
              </c:strCache>
            </c:strRef>
          </c:tx>
          <c:spPr>
            <a:ln w="66675">
              <a:noFill/>
            </a:ln>
          </c:spPr>
          <c:marker>
            <c:symbol val="triangle"/>
            <c:size val="13"/>
            <c:spPr>
              <a:solidFill>
                <a:srgbClr val="FFC000"/>
              </a:solidFill>
              <a:ln>
                <a:noFill/>
              </a:ln>
            </c:spPr>
          </c:marker>
          <c:dLbls>
            <c:delete val="1"/>
          </c:dLbls>
          <c:xVal>
            <c:numRef>
              <c:f>'39'!$B$7</c:f>
              <c:numCache>
                <c:formatCode>0.00</c:formatCode>
                <c:ptCount val="1"/>
                <c:pt idx="0">
                  <c:v>3.3372928132474518</c:v>
                </c:pt>
              </c:numCache>
            </c:numRef>
          </c:xVal>
          <c:yVal>
            <c:numRef>
              <c:f>'39'!$C$9</c:f>
              <c:numCache>
                <c:formatCode>0.00</c:formatCode>
                <c:ptCount val="1"/>
                <c:pt idx="0">
                  <c:v>0.88273041341849079</c:v>
                </c:pt>
              </c:numCache>
            </c:numRef>
          </c:yVal>
          <c:smooth val="0"/>
          <c:extLst>
            <c:ext xmlns:c16="http://schemas.microsoft.com/office/drawing/2014/chart" uri="{C3380CC4-5D6E-409C-BE32-E72D297353CC}">
              <c16:uniqueId val="{00000002-470A-44DF-809E-06410B1CD7A3}"/>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'40'!$B$9</c:f>
              <c:numCache>
                <c:formatCode>0.00</c:formatCode>
                <c:ptCount val="1"/>
                <c:pt idx="0">
                  <c:v>0</c:v>
                </c:pt>
              </c:numCache>
            </c:numRef>
          </c:xVal>
          <c:yVal>
            <c:numRef>
              <c:f>'40'!$Y$59</c:f>
              <c:numCache>
                <c:formatCode>0</c:formatCode>
                <c:ptCount val="1"/>
                <c:pt idx="0">
                  <c:v>1305</c:v>
                </c:pt>
              </c:numCache>
            </c:numRef>
          </c:yVal>
          <c:smooth val="0"/>
          <c:extLst>
            <c:ext xmlns:c16="http://schemas.microsoft.com/office/drawing/2014/chart" uri="{C3380CC4-5D6E-409C-BE32-E72D297353CC}">
              <c16:uniqueId val="{00000000-8D0F-46AC-881A-77FB83CB242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'40'!$C$6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46CF-4BE7-89F6-EE7CA4CB3DBE}"/>
              </c:ext>
            </c:extLst>
          </c:dPt>
          <c:dLbls>
            <c:delete val="1"/>
          </c:dLbls>
          <c:xVal>
            <c:numRef>
              <c:f>'40'!$B$7</c:f>
              <c:numCache>
                <c:formatCode>0.00</c:formatCode>
                <c:ptCount val="1"/>
                <c:pt idx="0">
                  <c:v>3.3372928132474518</c:v>
                </c:pt>
              </c:numCache>
            </c:numRef>
          </c:xVal>
          <c:yVal>
            <c:numRef>
              <c:f>'40'!$C$7</c:f>
              <c:numCache>
                <c:formatCode>0.00</c:formatCode>
                <c:ptCount val="1"/>
                <c:pt idx="0">
                  <c:v>0.42779666447408932</c:v>
                </c:pt>
              </c:numCache>
            </c:numRef>
          </c:yVal>
          <c:smooth val="0"/>
          <c:extLst>
            <c:ext xmlns:c16="http://schemas.microsoft.com/office/drawing/2014/chart" uri="{C3380CC4-5D6E-409C-BE32-E72D297353CC}">
              <c16:uniqueId val="{00000001-46CF-4BE7-89F6-EE7CA4CB3DBE}"/>
            </c:ext>
          </c:extLst>
        </c:ser>
        <c:ser>
          <c:idx val="1"/>
          <c:order val="1"/>
          <c:tx>
            <c:strRef>
              <c:f>'40'!$C$8</c:f>
              <c:strCache>
                <c:ptCount val="1"/>
                <c:pt idx="0">
                  <c:v>Al2O3+TiO2+NiO</c:v>
                </c:pt>
              </c:strCache>
            </c:strRef>
          </c:tx>
          <c:spPr>
            <a:ln w="66675">
              <a:noFill/>
            </a:ln>
          </c:spPr>
          <c:marker>
            <c:symbol val="triangle"/>
            <c:size val="13"/>
            <c:spPr>
              <a:solidFill>
                <a:srgbClr val="FFC000"/>
              </a:solidFill>
              <a:ln>
                <a:noFill/>
              </a:ln>
            </c:spPr>
          </c:marker>
          <c:dLbls>
            <c:delete val="1"/>
          </c:dLbls>
          <c:xVal>
            <c:numRef>
              <c:f>'40'!$B$7</c:f>
              <c:numCache>
                <c:formatCode>0.00</c:formatCode>
                <c:ptCount val="1"/>
                <c:pt idx="0">
                  <c:v>3.3372928132474518</c:v>
                </c:pt>
              </c:numCache>
            </c:numRef>
          </c:xVal>
          <c:yVal>
            <c:numRef>
              <c:f>'40'!$C$9</c:f>
              <c:numCache>
                <c:formatCode>0.00</c:formatCode>
                <c:ptCount val="1"/>
                <c:pt idx="0">
                  <c:v>0.88273041341849079</c:v>
                </c:pt>
              </c:numCache>
            </c:numRef>
          </c:yVal>
          <c:smooth val="0"/>
          <c:extLst>
            <c:ext xmlns:c16="http://schemas.microsoft.com/office/drawing/2014/chart" uri="{C3380CC4-5D6E-409C-BE32-E72D297353CC}">
              <c16:uniqueId val="{00000002-46CF-4BE7-89F6-EE7CA4CB3DBE}"/>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'41'!$B$9</c:f>
              <c:numCache>
                <c:formatCode>0.00</c:formatCode>
                <c:ptCount val="1"/>
                <c:pt idx="0">
                  <c:v>0</c:v>
                </c:pt>
              </c:numCache>
            </c:numRef>
          </c:xVal>
          <c:yVal>
            <c:numRef>
              <c:f>'41'!$Y$59</c:f>
              <c:numCache>
                <c:formatCode>0</c:formatCode>
                <c:ptCount val="1"/>
                <c:pt idx="0">
                  <c:v>1305</c:v>
                </c:pt>
              </c:numCache>
            </c:numRef>
          </c:yVal>
          <c:smooth val="0"/>
          <c:extLst>
            <c:ext xmlns:c16="http://schemas.microsoft.com/office/drawing/2014/chart" uri="{C3380CC4-5D6E-409C-BE32-E72D297353CC}">
              <c16:uniqueId val="{00000000-D0F4-447D-8E47-ADC75114F851}"/>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'41'!$C$6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F303-4D3F-B809-57188A72C1A8}"/>
              </c:ext>
            </c:extLst>
          </c:dPt>
          <c:dLbls>
            <c:delete val="1"/>
          </c:dLbls>
          <c:xVal>
            <c:numRef>
              <c:f>'41'!$B$7</c:f>
              <c:numCache>
                <c:formatCode>0.00</c:formatCode>
                <c:ptCount val="1"/>
                <c:pt idx="0">
                  <c:v>3.3372928132474518</c:v>
                </c:pt>
              </c:numCache>
            </c:numRef>
          </c:xVal>
          <c:yVal>
            <c:numRef>
              <c:f>'41'!$C$7</c:f>
              <c:numCache>
                <c:formatCode>0.00</c:formatCode>
                <c:ptCount val="1"/>
                <c:pt idx="0">
                  <c:v>0.42779666447408932</c:v>
                </c:pt>
              </c:numCache>
            </c:numRef>
          </c:yVal>
          <c:smooth val="0"/>
          <c:extLst>
            <c:ext xmlns:c16="http://schemas.microsoft.com/office/drawing/2014/chart" uri="{C3380CC4-5D6E-409C-BE32-E72D297353CC}">
              <c16:uniqueId val="{00000001-F303-4D3F-B809-57188A72C1A8}"/>
            </c:ext>
          </c:extLst>
        </c:ser>
        <c:ser>
          <c:idx val="1"/>
          <c:order val="1"/>
          <c:tx>
            <c:strRef>
              <c:f>'41'!$C$8</c:f>
              <c:strCache>
                <c:ptCount val="1"/>
                <c:pt idx="0">
                  <c:v>Al2O3+TiO2+NiO</c:v>
                </c:pt>
              </c:strCache>
            </c:strRef>
          </c:tx>
          <c:spPr>
            <a:ln w="66675">
              <a:noFill/>
            </a:ln>
          </c:spPr>
          <c:marker>
            <c:symbol val="triangle"/>
            <c:size val="13"/>
            <c:spPr>
              <a:solidFill>
                <a:srgbClr val="FFC000"/>
              </a:solidFill>
              <a:ln>
                <a:noFill/>
              </a:ln>
            </c:spPr>
          </c:marker>
          <c:dLbls>
            <c:delete val="1"/>
          </c:dLbls>
          <c:xVal>
            <c:numRef>
              <c:f>'41'!$B$7</c:f>
              <c:numCache>
                <c:formatCode>0.00</c:formatCode>
                <c:ptCount val="1"/>
                <c:pt idx="0">
                  <c:v>3.3372928132474518</c:v>
                </c:pt>
              </c:numCache>
            </c:numRef>
          </c:xVal>
          <c:yVal>
            <c:numRef>
              <c:f>'41'!$C$9</c:f>
              <c:numCache>
                <c:formatCode>0.00</c:formatCode>
                <c:ptCount val="1"/>
                <c:pt idx="0">
                  <c:v>0.88273041341849079</c:v>
                </c:pt>
              </c:numCache>
            </c:numRef>
          </c:yVal>
          <c:smooth val="0"/>
          <c:extLst>
            <c:ext xmlns:c16="http://schemas.microsoft.com/office/drawing/2014/chart" uri="{C3380CC4-5D6E-409C-BE32-E72D297353CC}">
              <c16:uniqueId val="{00000002-F303-4D3F-B809-57188A72C1A8}"/>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'42'!$B$9</c:f>
              <c:numCache>
                <c:formatCode>0.00</c:formatCode>
                <c:ptCount val="1"/>
                <c:pt idx="0">
                  <c:v>0</c:v>
                </c:pt>
              </c:numCache>
            </c:numRef>
          </c:xVal>
          <c:yVal>
            <c:numRef>
              <c:f>'42'!$Y$59</c:f>
              <c:numCache>
                <c:formatCode>0</c:formatCode>
                <c:ptCount val="1"/>
                <c:pt idx="0">
                  <c:v>1305</c:v>
                </c:pt>
              </c:numCache>
            </c:numRef>
          </c:yVal>
          <c:smooth val="0"/>
          <c:extLst>
            <c:ext xmlns:c16="http://schemas.microsoft.com/office/drawing/2014/chart" uri="{C3380CC4-5D6E-409C-BE32-E72D297353CC}">
              <c16:uniqueId val="{00000000-FC47-4A16-8F9E-50F6EA84D38F}"/>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'42'!$C$6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57F-4994-97E5-52D6C6E0903A}"/>
              </c:ext>
            </c:extLst>
          </c:dPt>
          <c:dLbls>
            <c:delete val="1"/>
          </c:dLbls>
          <c:xVal>
            <c:numRef>
              <c:f>'42'!$B$7</c:f>
              <c:numCache>
                <c:formatCode>0.00</c:formatCode>
                <c:ptCount val="1"/>
                <c:pt idx="0">
                  <c:v>3.3372928132474518</c:v>
                </c:pt>
              </c:numCache>
            </c:numRef>
          </c:xVal>
          <c:yVal>
            <c:numRef>
              <c:f>'42'!$C$7</c:f>
              <c:numCache>
                <c:formatCode>0.00</c:formatCode>
                <c:ptCount val="1"/>
                <c:pt idx="0">
                  <c:v>0.42779666447408932</c:v>
                </c:pt>
              </c:numCache>
            </c:numRef>
          </c:yVal>
          <c:smooth val="0"/>
          <c:extLst>
            <c:ext xmlns:c16="http://schemas.microsoft.com/office/drawing/2014/chart" uri="{C3380CC4-5D6E-409C-BE32-E72D297353CC}">
              <c16:uniqueId val="{00000001-957F-4994-97E5-52D6C6E0903A}"/>
            </c:ext>
          </c:extLst>
        </c:ser>
        <c:ser>
          <c:idx val="1"/>
          <c:order val="1"/>
          <c:tx>
            <c:strRef>
              <c:f>'42'!$C$8</c:f>
              <c:strCache>
                <c:ptCount val="1"/>
                <c:pt idx="0">
                  <c:v>Al2O3+TiO2+NiO</c:v>
                </c:pt>
              </c:strCache>
            </c:strRef>
          </c:tx>
          <c:spPr>
            <a:ln w="66675">
              <a:noFill/>
            </a:ln>
          </c:spPr>
          <c:marker>
            <c:symbol val="triangle"/>
            <c:size val="13"/>
            <c:spPr>
              <a:solidFill>
                <a:srgbClr val="FFC000"/>
              </a:solidFill>
              <a:ln>
                <a:noFill/>
              </a:ln>
            </c:spPr>
          </c:marker>
          <c:dLbls>
            <c:delete val="1"/>
          </c:dLbls>
          <c:xVal>
            <c:numRef>
              <c:f>'42'!$B$7</c:f>
              <c:numCache>
                <c:formatCode>0.00</c:formatCode>
                <c:ptCount val="1"/>
                <c:pt idx="0">
                  <c:v>3.3372928132474518</c:v>
                </c:pt>
              </c:numCache>
            </c:numRef>
          </c:xVal>
          <c:yVal>
            <c:numRef>
              <c:f>'42'!$C$9</c:f>
              <c:numCache>
                <c:formatCode>0.00</c:formatCode>
                <c:ptCount val="1"/>
                <c:pt idx="0">
                  <c:v>0.88273041341849079</c:v>
                </c:pt>
              </c:numCache>
            </c:numRef>
          </c:yVal>
          <c:smooth val="0"/>
          <c:extLst>
            <c:ext xmlns:c16="http://schemas.microsoft.com/office/drawing/2014/chart" uri="{C3380CC4-5D6E-409C-BE32-E72D297353CC}">
              <c16:uniqueId val="{00000002-957F-4994-97E5-52D6C6E0903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'43'!$B$9</c:f>
              <c:numCache>
                <c:formatCode>0.00</c:formatCode>
                <c:ptCount val="1"/>
                <c:pt idx="0">
                  <c:v>0</c:v>
                </c:pt>
              </c:numCache>
            </c:numRef>
          </c:xVal>
          <c:yVal>
            <c:numRef>
              <c:f>'43'!$Y$59</c:f>
              <c:numCache>
                <c:formatCode>0</c:formatCode>
                <c:ptCount val="1"/>
                <c:pt idx="0">
                  <c:v>1305</c:v>
                </c:pt>
              </c:numCache>
            </c:numRef>
          </c:yVal>
          <c:smooth val="0"/>
          <c:extLst>
            <c:ext xmlns:c16="http://schemas.microsoft.com/office/drawing/2014/chart" uri="{C3380CC4-5D6E-409C-BE32-E72D297353CC}">
              <c16:uniqueId val="{00000000-4EAA-4D36-AABA-8DE64089D685}"/>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'3'!$B$9</c:f>
              <c:numCache>
                <c:formatCode>0.00</c:formatCode>
                <c:ptCount val="1"/>
                <c:pt idx="0">
                  <c:v>0</c:v>
                </c:pt>
              </c:numCache>
            </c:numRef>
          </c:xVal>
          <c:yVal>
            <c:numRef>
              <c:f>'3'!$Y$59</c:f>
              <c:numCache>
                <c:formatCode>0</c:formatCode>
                <c:ptCount val="1"/>
                <c:pt idx="0">
                  <c:v>1305</c:v>
                </c:pt>
              </c:numCache>
            </c:numRef>
          </c:yVal>
          <c:smooth val="0"/>
          <c:extLst>
            <c:ext xmlns:c16="http://schemas.microsoft.com/office/drawing/2014/chart" uri="{C3380CC4-5D6E-409C-BE32-E72D297353CC}">
              <c16:uniqueId val="{00000000-41C2-467F-9E4E-9C8F29594CF2}"/>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'43'!$C$6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5903-4C33-98B3-BF8BA2A2063A}"/>
              </c:ext>
            </c:extLst>
          </c:dPt>
          <c:dLbls>
            <c:delete val="1"/>
          </c:dLbls>
          <c:xVal>
            <c:numRef>
              <c:f>'43'!$B$7</c:f>
              <c:numCache>
                <c:formatCode>0.00</c:formatCode>
                <c:ptCount val="1"/>
                <c:pt idx="0">
                  <c:v>3.3372928132474518</c:v>
                </c:pt>
              </c:numCache>
            </c:numRef>
          </c:xVal>
          <c:yVal>
            <c:numRef>
              <c:f>'43'!$C$7</c:f>
              <c:numCache>
                <c:formatCode>0.00</c:formatCode>
                <c:ptCount val="1"/>
                <c:pt idx="0">
                  <c:v>0.42779666447408932</c:v>
                </c:pt>
              </c:numCache>
            </c:numRef>
          </c:yVal>
          <c:smooth val="0"/>
          <c:extLst>
            <c:ext xmlns:c16="http://schemas.microsoft.com/office/drawing/2014/chart" uri="{C3380CC4-5D6E-409C-BE32-E72D297353CC}">
              <c16:uniqueId val="{00000001-5903-4C33-98B3-BF8BA2A2063A}"/>
            </c:ext>
          </c:extLst>
        </c:ser>
        <c:ser>
          <c:idx val="1"/>
          <c:order val="1"/>
          <c:tx>
            <c:strRef>
              <c:f>'43'!$C$8</c:f>
              <c:strCache>
                <c:ptCount val="1"/>
                <c:pt idx="0">
                  <c:v>Al2O3+TiO2+NiO</c:v>
                </c:pt>
              </c:strCache>
            </c:strRef>
          </c:tx>
          <c:spPr>
            <a:ln w="66675">
              <a:noFill/>
            </a:ln>
          </c:spPr>
          <c:marker>
            <c:symbol val="triangle"/>
            <c:size val="13"/>
            <c:spPr>
              <a:solidFill>
                <a:srgbClr val="FFC000"/>
              </a:solidFill>
              <a:ln>
                <a:noFill/>
              </a:ln>
            </c:spPr>
          </c:marker>
          <c:dLbls>
            <c:delete val="1"/>
          </c:dLbls>
          <c:xVal>
            <c:numRef>
              <c:f>'43'!$B$7</c:f>
              <c:numCache>
                <c:formatCode>0.00</c:formatCode>
                <c:ptCount val="1"/>
                <c:pt idx="0">
                  <c:v>3.3372928132474518</c:v>
                </c:pt>
              </c:numCache>
            </c:numRef>
          </c:xVal>
          <c:yVal>
            <c:numRef>
              <c:f>'43'!$C$9</c:f>
              <c:numCache>
                <c:formatCode>0.00</c:formatCode>
                <c:ptCount val="1"/>
                <c:pt idx="0">
                  <c:v>0.88273041341849079</c:v>
                </c:pt>
              </c:numCache>
            </c:numRef>
          </c:yVal>
          <c:smooth val="0"/>
          <c:extLst>
            <c:ext xmlns:c16="http://schemas.microsoft.com/office/drawing/2014/chart" uri="{C3380CC4-5D6E-409C-BE32-E72D297353CC}">
              <c16:uniqueId val="{00000002-5903-4C33-98B3-BF8BA2A2063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'44'!$B$9</c:f>
              <c:numCache>
                <c:formatCode>0.00</c:formatCode>
                <c:ptCount val="1"/>
                <c:pt idx="0">
                  <c:v>0</c:v>
                </c:pt>
              </c:numCache>
            </c:numRef>
          </c:xVal>
          <c:yVal>
            <c:numRef>
              <c:f>'44'!$Y$59</c:f>
              <c:numCache>
                <c:formatCode>0</c:formatCode>
                <c:ptCount val="1"/>
                <c:pt idx="0">
                  <c:v>1305</c:v>
                </c:pt>
              </c:numCache>
            </c:numRef>
          </c:yVal>
          <c:smooth val="0"/>
          <c:extLst>
            <c:ext xmlns:c16="http://schemas.microsoft.com/office/drawing/2014/chart" uri="{C3380CC4-5D6E-409C-BE32-E72D297353CC}">
              <c16:uniqueId val="{00000000-4035-46E5-BE5A-1F9DAC3F4C5F}"/>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'44'!$C$6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9E99-4E43-A0A0-294439192B2D}"/>
              </c:ext>
            </c:extLst>
          </c:dPt>
          <c:dLbls>
            <c:delete val="1"/>
          </c:dLbls>
          <c:xVal>
            <c:numRef>
              <c:f>'44'!$B$7</c:f>
              <c:numCache>
                <c:formatCode>0.00</c:formatCode>
                <c:ptCount val="1"/>
                <c:pt idx="0">
                  <c:v>3.3372928132474518</c:v>
                </c:pt>
              </c:numCache>
            </c:numRef>
          </c:xVal>
          <c:yVal>
            <c:numRef>
              <c:f>'44'!$C$7</c:f>
              <c:numCache>
                <c:formatCode>0.00</c:formatCode>
                <c:ptCount val="1"/>
                <c:pt idx="0">
                  <c:v>0.42779666447408932</c:v>
                </c:pt>
              </c:numCache>
            </c:numRef>
          </c:yVal>
          <c:smooth val="0"/>
          <c:extLst>
            <c:ext xmlns:c16="http://schemas.microsoft.com/office/drawing/2014/chart" uri="{C3380CC4-5D6E-409C-BE32-E72D297353CC}">
              <c16:uniqueId val="{00000001-9E99-4E43-A0A0-294439192B2D}"/>
            </c:ext>
          </c:extLst>
        </c:ser>
        <c:ser>
          <c:idx val="1"/>
          <c:order val="1"/>
          <c:tx>
            <c:strRef>
              <c:f>'44'!$C$8</c:f>
              <c:strCache>
                <c:ptCount val="1"/>
                <c:pt idx="0">
                  <c:v>Al2O3+TiO2+NiO</c:v>
                </c:pt>
              </c:strCache>
            </c:strRef>
          </c:tx>
          <c:spPr>
            <a:ln w="66675">
              <a:noFill/>
            </a:ln>
          </c:spPr>
          <c:marker>
            <c:symbol val="triangle"/>
            <c:size val="13"/>
            <c:spPr>
              <a:solidFill>
                <a:srgbClr val="FFC000"/>
              </a:solidFill>
              <a:ln>
                <a:noFill/>
              </a:ln>
            </c:spPr>
          </c:marker>
          <c:dLbls>
            <c:delete val="1"/>
          </c:dLbls>
          <c:xVal>
            <c:numRef>
              <c:f>'44'!$B$7</c:f>
              <c:numCache>
                <c:formatCode>0.00</c:formatCode>
                <c:ptCount val="1"/>
                <c:pt idx="0">
                  <c:v>3.3372928132474518</c:v>
                </c:pt>
              </c:numCache>
            </c:numRef>
          </c:xVal>
          <c:yVal>
            <c:numRef>
              <c:f>'44'!$C$9</c:f>
              <c:numCache>
                <c:formatCode>0.00</c:formatCode>
                <c:ptCount val="1"/>
                <c:pt idx="0">
                  <c:v>0.88273041341849079</c:v>
                </c:pt>
              </c:numCache>
            </c:numRef>
          </c:yVal>
          <c:smooth val="0"/>
          <c:extLst>
            <c:ext xmlns:c16="http://schemas.microsoft.com/office/drawing/2014/chart" uri="{C3380CC4-5D6E-409C-BE32-E72D297353CC}">
              <c16:uniqueId val="{00000002-9E99-4E43-A0A0-294439192B2D}"/>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'45'!$B$9</c:f>
              <c:numCache>
                <c:formatCode>0.00</c:formatCode>
                <c:ptCount val="1"/>
                <c:pt idx="0">
                  <c:v>0</c:v>
                </c:pt>
              </c:numCache>
            </c:numRef>
          </c:xVal>
          <c:yVal>
            <c:numRef>
              <c:f>'45'!$Y$59</c:f>
              <c:numCache>
                <c:formatCode>0</c:formatCode>
                <c:ptCount val="1"/>
                <c:pt idx="0">
                  <c:v>1305</c:v>
                </c:pt>
              </c:numCache>
            </c:numRef>
          </c:yVal>
          <c:smooth val="0"/>
          <c:extLst>
            <c:ext xmlns:c16="http://schemas.microsoft.com/office/drawing/2014/chart" uri="{C3380CC4-5D6E-409C-BE32-E72D297353CC}">
              <c16:uniqueId val="{00000000-248A-4BC3-9827-DCD1A869063C}"/>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'45'!$C$6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BBC8-4B13-955D-33EEA19B3DC9}"/>
              </c:ext>
            </c:extLst>
          </c:dPt>
          <c:dLbls>
            <c:delete val="1"/>
          </c:dLbls>
          <c:xVal>
            <c:numRef>
              <c:f>'45'!$B$7</c:f>
              <c:numCache>
                <c:formatCode>0.00</c:formatCode>
                <c:ptCount val="1"/>
                <c:pt idx="0">
                  <c:v>3.3372928132474518</c:v>
                </c:pt>
              </c:numCache>
            </c:numRef>
          </c:xVal>
          <c:yVal>
            <c:numRef>
              <c:f>'45'!$C$7</c:f>
              <c:numCache>
                <c:formatCode>0.00</c:formatCode>
                <c:ptCount val="1"/>
                <c:pt idx="0">
                  <c:v>0.42779666447408932</c:v>
                </c:pt>
              </c:numCache>
            </c:numRef>
          </c:yVal>
          <c:smooth val="0"/>
          <c:extLst>
            <c:ext xmlns:c16="http://schemas.microsoft.com/office/drawing/2014/chart" uri="{C3380CC4-5D6E-409C-BE32-E72D297353CC}">
              <c16:uniqueId val="{00000001-BBC8-4B13-955D-33EEA19B3DC9}"/>
            </c:ext>
          </c:extLst>
        </c:ser>
        <c:ser>
          <c:idx val="1"/>
          <c:order val="1"/>
          <c:tx>
            <c:strRef>
              <c:f>'45'!$C$8</c:f>
              <c:strCache>
                <c:ptCount val="1"/>
                <c:pt idx="0">
                  <c:v>Al2O3+TiO2+NiO</c:v>
                </c:pt>
              </c:strCache>
            </c:strRef>
          </c:tx>
          <c:spPr>
            <a:ln w="66675">
              <a:noFill/>
            </a:ln>
          </c:spPr>
          <c:marker>
            <c:symbol val="triangle"/>
            <c:size val="13"/>
            <c:spPr>
              <a:solidFill>
                <a:srgbClr val="FFC000"/>
              </a:solidFill>
              <a:ln>
                <a:noFill/>
              </a:ln>
            </c:spPr>
          </c:marker>
          <c:dLbls>
            <c:delete val="1"/>
          </c:dLbls>
          <c:xVal>
            <c:numRef>
              <c:f>'45'!$B$7</c:f>
              <c:numCache>
                <c:formatCode>0.00</c:formatCode>
                <c:ptCount val="1"/>
                <c:pt idx="0">
                  <c:v>3.3372928132474518</c:v>
                </c:pt>
              </c:numCache>
            </c:numRef>
          </c:xVal>
          <c:yVal>
            <c:numRef>
              <c:f>'45'!$C$9</c:f>
              <c:numCache>
                <c:formatCode>0.00</c:formatCode>
                <c:ptCount val="1"/>
                <c:pt idx="0">
                  <c:v>0.88273041341849079</c:v>
                </c:pt>
              </c:numCache>
            </c:numRef>
          </c:yVal>
          <c:smooth val="0"/>
          <c:extLst>
            <c:ext xmlns:c16="http://schemas.microsoft.com/office/drawing/2014/chart" uri="{C3380CC4-5D6E-409C-BE32-E72D297353CC}">
              <c16:uniqueId val="{00000002-BBC8-4B13-955D-33EEA19B3DC9}"/>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'46'!$B$9</c:f>
              <c:numCache>
                <c:formatCode>0.00</c:formatCode>
                <c:ptCount val="1"/>
                <c:pt idx="0">
                  <c:v>0</c:v>
                </c:pt>
              </c:numCache>
            </c:numRef>
          </c:xVal>
          <c:yVal>
            <c:numRef>
              <c:f>'46'!$Y$59</c:f>
              <c:numCache>
                <c:formatCode>0</c:formatCode>
                <c:ptCount val="1"/>
                <c:pt idx="0">
                  <c:v>1305</c:v>
                </c:pt>
              </c:numCache>
            </c:numRef>
          </c:yVal>
          <c:smooth val="0"/>
          <c:extLst>
            <c:ext xmlns:c16="http://schemas.microsoft.com/office/drawing/2014/chart" uri="{C3380CC4-5D6E-409C-BE32-E72D297353CC}">
              <c16:uniqueId val="{00000000-A95E-4E60-B770-E67EE0E35FA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'46'!$C$6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296B-458F-B3D8-ACD8ECEBEC76}"/>
              </c:ext>
            </c:extLst>
          </c:dPt>
          <c:dLbls>
            <c:delete val="1"/>
          </c:dLbls>
          <c:xVal>
            <c:numRef>
              <c:f>'46'!$B$7</c:f>
              <c:numCache>
                <c:formatCode>0.00</c:formatCode>
                <c:ptCount val="1"/>
                <c:pt idx="0">
                  <c:v>3.3372928132474518</c:v>
                </c:pt>
              </c:numCache>
            </c:numRef>
          </c:xVal>
          <c:yVal>
            <c:numRef>
              <c:f>'46'!$C$7</c:f>
              <c:numCache>
                <c:formatCode>0.00</c:formatCode>
                <c:ptCount val="1"/>
                <c:pt idx="0">
                  <c:v>0.42779666447408932</c:v>
                </c:pt>
              </c:numCache>
            </c:numRef>
          </c:yVal>
          <c:smooth val="0"/>
          <c:extLst>
            <c:ext xmlns:c16="http://schemas.microsoft.com/office/drawing/2014/chart" uri="{C3380CC4-5D6E-409C-BE32-E72D297353CC}">
              <c16:uniqueId val="{00000001-296B-458F-B3D8-ACD8ECEBEC76}"/>
            </c:ext>
          </c:extLst>
        </c:ser>
        <c:ser>
          <c:idx val="1"/>
          <c:order val="1"/>
          <c:tx>
            <c:strRef>
              <c:f>'46'!$C$8</c:f>
              <c:strCache>
                <c:ptCount val="1"/>
                <c:pt idx="0">
                  <c:v>Al2O3+TiO2+NiO</c:v>
                </c:pt>
              </c:strCache>
            </c:strRef>
          </c:tx>
          <c:spPr>
            <a:ln w="66675">
              <a:noFill/>
            </a:ln>
          </c:spPr>
          <c:marker>
            <c:symbol val="triangle"/>
            <c:size val="13"/>
            <c:spPr>
              <a:solidFill>
                <a:srgbClr val="FFC000"/>
              </a:solidFill>
              <a:ln>
                <a:noFill/>
              </a:ln>
            </c:spPr>
          </c:marker>
          <c:dLbls>
            <c:delete val="1"/>
          </c:dLbls>
          <c:xVal>
            <c:numRef>
              <c:f>'46'!$B$7</c:f>
              <c:numCache>
                <c:formatCode>0.00</c:formatCode>
                <c:ptCount val="1"/>
                <c:pt idx="0">
                  <c:v>3.3372928132474518</c:v>
                </c:pt>
              </c:numCache>
            </c:numRef>
          </c:xVal>
          <c:yVal>
            <c:numRef>
              <c:f>'46'!$C$9</c:f>
              <c:numCache>
                <c:formatCode>0.00</c:formatCode>
                <c:ptCount val="1"/>
                <c:pt idx="0">
                  <c:v>0.88273041341849079</c:v>
                </c:pt>
              </c:numCache>
            </c:numRef>
          </c:yVal>
          <c:smooth val="0"/>
          <c:extLst>
            <c:ext xmlns:c16="http://schemas.microsoft.com/office/drawing/2014/chart" uri="{C3380CC4-5D6E-409C-BE32-E72D297353CC}">
              <c16:uniqueId val="{00000002-296B-458F-B3D8-ACD8ECEBEC76}"/>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'47'!$B$9</c:f>
              <c:numCache>
                <c:formatCode>0.00</c:formatCode>
                <c:ptCount val="1"/>
                <c:pt idx="0">
                  <c:v>0</c:v>
                </c:pt>
              </c:numCache>
            </c:numRef>
          </c:xVal>
          <c:yVal>
            <c:numRef>
              <c:f>'47'!$Y$59</c:f>
              <c:numCache>
                <c:formatCode>0</c:formatCode>
                <c:ptCount val="1"/>
                <c:pt idx="0">
                  <c:v>1305</c:v>
                </c:pt>
              </c:numCache>
            </c:numRef>
          </c:yVal>
          <c:smooth val="0"/>
          <c:extLst>
            <c:ext xmlns:c16="http://schemas.microsoft.com/office/drawing/2014/chart" uri="{C3380CC4-5D6E-409C-BE32-E72D297353CC}">
              <c16:uniqueId val="{00000000-1C00-4518-B713-D04F3931A239}"/>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lgn="ctr">
              <a:defRPr/>
            </a:pPr>
            <a:r>
              <a:rPr lang="hr-HR"/>
              <a:t>STULL</a:t>
            </a:r>
          </a:p>
        </c:rich>
      </c:tx>
      <c:layout>
        <c:manualLayout>
          <c:xMode val="edge"/>
          <c:yMode val="edge"/>
          <c:x val="0.47427332561029811"/>
          <c:y val="4.9020464953814322E-3"/>
        </c:manualLayout>
      </c:layout>
      <c:overlay val="0"/>
    </c:title>
    <c:autoTitleDeleted val="0"/>
    <c:plotArea>
      <c:layout>
        <c:manualLayout>
          <c:layoutTarget val="inner"/>
          <c:xMode val="edge"/>
          <c:yMode val="edge"/>
          <c:x val="9.9643874643874641E-2"/>
          <c:y val="5.5227990585447369E-2"/>
          <c:w val="0.86368415772272689"/>
          <c:h val="0.84387042832429549"/>
        </c:manualLayout>
      </c:layout>
      <c:scatterChart>
        <c:scatterStyle val="lineMarker"/>
        <c:varyColors val="0"/>
        <c:ser>
          <c:idx val="0"/>
          <c:order val="0"/>
          <c:tx>
            <c:strRef>
              <c:f>'47'!$C$6</c:f>
              <c:strCache>
                <c:ptCount val="1"/>
                <c:pt idx="0">
                  <c:v>Al2O3 </c:v>
                </c:pt>
              </c:strCache>
            </c:strRef>
          </c:tx>
          <c:spPr>
            <a:ln w="44450">
              <a:noFill/>
            </a:ln>
            <a:effectLst>
              <a:glow>
                <a:schemeClr val="accent1"/>
              </a:glow>
              <a:outerShdw blurRad="50800" dist="38100" dir="2700000" algn="tl" rotWithShape="0">
                <a:prstClr val="black">
                  <a:alpha val="40000"/>
                </a:prstClr>
              </a:outerShdw>
              <a:softEdge rad="0"/>
            </a:effectLst>
          </c:spPr>
          <c:marker>
            <c:symbol val="diamond"/>
            <c:size val="20"/>
            <c:spPr>
              <a:solidFill>
                <a:srgbClr val="FF0000"/>
              </a:solidFill>
              <a:ln w="317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dPt>
            <c:idx val="0"/>
            <c:marker>
              <c:spPr>
                <a:solidFill>
                  <a:srgbClr val="FF0000"/>
                </a:solidFill>
                <a:ln w="9525"/>
                <a:effectLst>
                  <a:glow>
                    <a:schemeClr val="accent1"/>
                  </a:glow>
                  <a:outerShdw blurRad="50800" dist="38100" dir="2700000" algn="tl" rotWithShape="0">
                    <a:prstClr val="black">
                      <a:alpha val="40000"/>
                    </a:prstClr>
                  </a:outerShdw>
                  <a:softEdge rad="0"/>
                </a:effectLst>
                <a:scene3d>
                  <a:camera prst="orthographicFront"/>
                  <a:lightRig rig="threePt" dir="t"/>
                </a:scene3d>
                <a:sp3d>
                  <a:bevelT w="165100" prst="coolSlant"/>
                </a:sp3d>
              </c:spPr>
            </c:marker>
            <c:bubble3D val="0"/>
            <c:extLst>
              <c:ext xmlns:c16="http://schemas.microsoft.com/office/drawing/2014/chart" uri="{C3380CC4-5D6E-409C-BE32-E72D297353CC}">
                <c16:uniqueId val="{00000000-1642-45BC-B88E-0AD2265D8E4A}"/>
              </c:ext>
            </c:extLst>
          </c:dPt>
          <c:dLbls>
            <c:delete val="1"/>
          </c:dLbls>
          <c:xVal>
            <c:numRef>
              <c:f>'47'!$B$7</c:f>
              <c:numCache>
                <c:formatCode>0.00</c:formatCode>
                <c:ptCount val="1"/>
                <c:pt idx="0">
                  <c:v>3.3372928132474518</c:v>
                </c:pt>
              </c:numCache>
            </c:numRef>
          </c:xVal>
          <c:yVal>
            <c:numRef>
              <c:f>'47'!$C$7</c:f>
              <c:numCache>
                <c:formatCode>0.00</c:formatCode>
                <c:ptCount val="1"/>
                <c:pt idx="0">
                  <c:v>0.42779666447408932</c:v>
                </c:pt>
              </c:numCache>
            </c:numRef>
          </c:yVal>
          <c:smooth val="0"/>
          <c:extLst>
            <c:ext xmlns:c16="http://schemas.microsoft.com/office/drawing/2014/chart" uri="{C3380CC4-5D6E-409C-BE32-E72D297353CC}">
              <c16:uniqueId val="{00000001-1642-45BC-B88E-0AD2265D8E4A}"/>
            </c:ext>
          </c:extLst>
        </c:ser>
        <c:ser>
          <c:idx val="1"/>
          <c:order val="1"/>
          <c:tx>
            <c:strRef>
              <c:f>'47'!$C$8</c:f>
              <c:strCache>
                <c:ptCount val="1"/>
                <c:pt idx="0">
                  <c:v>Al2O3+TiO2+NiO</c:v>
                </c:pt>
              </c:strCache>
            </c:strRef>
          </c:tx>
          <c:spPr>
            <a:ln w="66675">
              <a:noFill/>
            </a:ln>
          </c:spPr>
          <c:marker>
            <c:symbol val="triangle"/>
            <c:size val="13"/>
            <c:spPr>
              <a:solidFill>
                <a:srgbClr val="FFC000"/>
              </a:solidFill>
              <a:ln>
                <a:noFill/>
              </a:ln>
            </c:spPr>
          </c:marker>
          <c:dLbls>
            <c:delete val="1"/>
          </c:dLbls>
          <c:xVal>
            <c:numRef>
              <c:f>'47'!$B$7</c:f>
              <c:numCache>
                <c:formatCode>0.00</c:formatCode>
                <c:ptCount val="1"/>
                <c:pt idx="0">
                  <c:v>3.3372928132474518</c:v>
                </c:pt>
              </c:numCache>
            </c:numRef>
          </c:xVal>
          <c:yVal>
            <c:numRef>
              <c:f>'47'!$C$9</c:f>
              <c:numCache>
                <c:formatCode>0.00</c:formatCode>
                <c:ptCount val="1"/>
                <c:pt idx="0">
                  <c:v>0.88273041341849079</c:v>
                </c:pt>
              </c:numCache>
            </c:numRef>
          </c:yVal>
          <c:smooth val="0"/>
          <c:extLst>
            <c:ext xmlns:c16="http://schemas.microsoft.com/office/drawing/2014/chart" uri="{C3380CC4-5D6E-409C-BE32-E72D297353CC}">
              <c16:uniqueId val="{00000002-1642-45BC-B88E-0AD2265D8E4A}"/>
            </c:ext>
          </c:extLst>
        </c:ser>
        <c:dLbls>
          <c:showLegendKey val="0"/>
          <c:showVal val="1"/>
          <c:showCatName val="0"/>
          <c:showSerName val="0"/>
          <c:showPercent val="0"/>
          <c:showBubbleSize val="0"/>
        </c:dLbls>
        <c:axId val="181952896"/>
        <c:axId val="181955200"/>
      </c:scatterChart>
      <c:valAx>
        <c:axId val="181952896"/>
        <c:scaling>
          <c:orientation val="minMax"/>
          <c:max val="7.2"/>
          <c:min val="0"/>
        </c:scaling>
        <c:delete val="0"/>
        <c:axPos val="b"/>
        <c:majorGridlines>
          <c:spPr>
            <a:ln>
              <a:noFill/>
            </a:ln>
          </c:spPr>
        </c:majorGridlines>
        <c:title>
          <c:tx>
            <c:rich>
              <a:bodyPr/>
              <a:lstStyle/>
              <a:p>
                <a:pPr>
                  <a:defRPr/>
                </a:pPr>
                <a:r>
                  <a:rPr lang="hr-HR"/>
                  <a:t>MOLECULES  SiO</a:t>
                </a:r>
                <a:r>
                  <a:rPr lang="hr-HR" baseline="-25000"/>
                  <a:t>2</a:t>
                </a:r>
              </a:p>
            </c:rich>
          </c:tx>
          <c:layout>
            <c:manualLayout>
              <c:xMode val="edge"/>
              <c:yMode val="edge"/>
              <c:x val="0.45345858492104729"/>
              <c:y val="0.94937725909160853"/>
            </c:manualLayout>
          </c:layout>
          <c:overlay val="0"/>
        </c:title>
        <c:numFmt formatCode="0.0" sourceLinked="0"/>
        <c:majorTickMark val="none"/>
        <c:minorTickMark val="none"/>
        <c:tickLblPos val="nextTo"/>
        <c:crossAx val="181955200"/>
        <c:crossesAt val="0"/>
        <c:crossBetween val="midCat"/>
        <c:majorUnit val="0.60000000000000009"/>
        <c:minorUnit val="0.1"/>
      </c:valAx>
      <c:valAx>
        <c:axId val="181955200"/>
        <c:scaling>
          <c:orientation val="minMax"/>
          <c:max val="1"/>
          <c:min val="0"/>
        </c:scaling>
        <c:delete val="0"/>
        <c:axPos val="l"/>
        <c:majorGridlines>
          <c:spPr>
            <a:ln>
              <a:noFill/>
            </a:ln>
          </c:spPr>
        </c:majorGridlines>
        <c:title>
          <c:tx>
            <c:rich>
              <a:bodyPr rot="-5400000" vert="horz"/>
              <a:lstStyle/>
              <a:p>
                <a:pPr>
                  <a:defRPr/>
                </a:pPr>
                <a:r>
                  <a:rPr lang="hr-HR"/>
                  <a:t>MOL</a:t>
                </a:r>
                <a:r>
                  <a:rPr lang="en-US"/>
                  <a:t>E</a:t>
                </a:r>
                <a:r>
                  <a:rPr lang="hr-HR"/>
                  <a:t>C</a:t>
                </a:r>
                <a:r>
                  <a:rPr lang="en-US"/>
                  <a:t>U</a:t>
                </a:r>
                <a:r>
                  <a:rPr lang="hr-HR"/>
                  <a:t>LES   Al</a:t>
                </a:r>
                <a:r>
                  <a:rPr lang="hr-HR" baseline="-25000"/>
                  <a:t>2</a:t>
                </a:r>
                <a:r>
                  <a:rPr lang="hr-HR"/>
                  <a:t>O</a:t>
                </a:r>
                <a:r>
                  <a:rPr lang="hr-HR" baseline="-25000"/>
                  <a:t>3</a:t>
                </a:r>
              </a:p>
            </c:rich>
          </c:tx>
          <c:layout>
            <c:manualLayout>
              <c:xMode val="edge"/>
              <c:yMode val="edge"/>
              <c:x val="8.6672039391244115E-4"/>
              <c:y val="0.30884709636726221"/>
            </c:manualLayout>
          </c:layout>
          <c:overlay val="0"/>
        </c:title>
        <c:numFmt formatCode="0.00" sourceLinked="0"/>
        <c:majorTickMark val="none"/>
        <c:minorTickMark val="none"/>
        <c:tickLblPos val="nextTo"/>
        <c:crossAx val="181952896"/>
        <c:crosses val="autoZero"/>
        <c:crossBetween val="midCat"/>
        <c:majorUnit val="5.000000000000001E-2"/>
        <c:minorUnit val="5.000000000000001E-2"/>
      </c:valAx>
      <c:spPr>
        <a:blipFill dpi="0" rotWithShape="1">
          <a:blip xmlns:r="http://schemas.openxmlformats.org/officeDocument/2006/relationships" r:embed="rId1"/>
          <a:srcRect/>
          <a:stretch>
            <a:fillRect/>
          </a:stretch>
        </a:blipFill>
        <a:ln w="12700">
          <a:solidFill>
            <a:schemeClr val="tx1"/>
          </a:solidFill>
        </a:ln>
        <a:effectLst/>
      </c:spPr>
    </c:plotArea>
    <c:plotVisOnly val="1"/>
    <c:dispBlanksAs val="gap"/>
    <c:showDLblsOverMax val="0"/>
  </c:chart>
  <c:spPr>
    <a:solidFill>
      <a:schemeClr val="bg1"/>
    </a:solidFill>
    <a:ln w="12700" cap="sq">
      <a:solidFill>
        <a:schemeClr val="tx1"/>
      </a:solidFill>
      <a:bevel/>
    </a:ln>
    <a:effectLst>
      <a:glow>
        <a:schemeClr val="accent1">
          <a:alpha val="41000"/>
        </a:schemeClr>
      </a:glow>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Expected</a:t>
            </a:r>
            <a:r>
              <a:rPr lang="en-US" baseline="0">
                <a:solidFill>
                  <a:sysClr val="windowText" lastClr="000000"/>
                </a:solidFill>
                <a:latin typeface="Arial" panose="020B0604020202020204" pitchFamily="34" charset="0"/>
                <a:cs typeface="Arial" panose="020B0604020202020204" pitchFamily="34" charset="0"/>
              </a:rPr>
              <a:t> Boron Needs</a:t>
            </a:r>
          </a:p>
        </c:rich>
      </c:tx>
      <c:layout>
        <c:manualLayout>
          <c:xMode val="edge"/>
          <c:yMode val="edge"/>
          <c:x val="0.36674583581955672"/>
          <c:y val="6.69856459330143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45406824146982E-2"/>
          <c:y val="0.13737037037037039"/>
          <c:w val="0.89118302147715411"/>
          <c:h val="0.77671011956838731"/>
        </c:manualLayout>
      </c:layout>
      <c:scatterChart>
        <c:scatterStyle val="lineMarker"/>
        <c:varyColors val="0"/>
        <c:ser>
          <c:idx val="0"/>
          <c:order val="0"/>
          <c:spPr>
            <a:ln w="25400" cap="rnd">
              <a:noFill/>
              <a:round/>
            </a:ln>
            <a:effectLst/>
          </c:spPr>
          <c:marker>
            <c:symbol val="diamond"/>
            <c:size val="20"/>
            <c:spPr>
              <a:solidFill>
                <a:srgbClr val="FF99FF"/>
              </a:solidFill>
              <a:ln w="12700">
                <a:solidFill>
                  <a:schemeClr val="tx1"/>
                </a:solidFill>
              </a:ln>
              <a:effectLst/>
            </c:spPr>
          </c:marker>
          <c:xVal>
            <c:numRef>
              <c:f>'48'!$B$9</c:f>
              <c:numCache>
                <c:formatCode>0.00</c:formatCode>
                <c:ptCount val="1"/>
                <c:pt idx="0">
                  <c:v>0</c:v>
                </c:pt>
              </c:numCache>
            </c:numRef>
          </c:xVal>
          <c:yVal>
            <c:numRef>
              <c:f>'48'!$Y$59</c:f>
              <c:numCache>
                <c:formatCode>0</c:formatCode>
                <c:ptCount val="1"/>
                <c:pt idx="0">
                  <c:v>1305</c:v>
                </c:pt>
              </c:numCache>
            </c:numRef>
          </c:yVal>
          <c:smooth val="0"/>
          <c:extLst>
            <c:ext xmlns:c16="http://schemas.microsoft.com/office/drawing/2014/chart" uri="{C3380CC4-5D6E-409C-BE32-E72D297353CC}">
              <c16:uniqueId val="{00000000-F9F3-4B62-A002-A33EC35F234C}"/>
            </c:ext>
          </c:extLst>
        </c:ser>
        <c:dLbls>
          <c:showLegendKey val="0"/>
          <c:showVal val="0"/>
          <c:showCatName val="0"/>
          <c:showSerName val="0"/>
          <c:showPercent val="0"/>
          <c:showBubbleSize val="0"/>
        </c:dLbls>
        <c:axId val="737580920"/>
        <c:axId val="737582232"/>
      </c:scatterChart>
      <c:valAx>
        <c:axId val="737580920"/>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2232"/>
        <c:crosses val="autoZero"/>
        <c:crossBetween val="midCat"/>
      </c:valAx>
      <c:valAx>
        <c:axId val="737582232"/>
        <c:scaling>
          <c:orientation val="minMax"/>
          <c:max val="1305"/>
          <c:min val="1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80920"/>
        <c:crosses val="autoZero"/>
        <c:crossBetween val="midCat"/>
      </c:valAx>
      <c:spPr>
        <a:blipFill dpi="0" rotWithShape="1">
          <a:blip xmlns:r="http://schemas.openxmlformats.org/officeDocument/2006/relationships" r:embed="rId3"/>
          <a:srcRect/>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2.xml"/><Relationship Id="rId1" Type="http://schemas.openxmlformats.org/officeDocument/2006/relationships/chart" Target="../charts/chart1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2.xml"/><Relationship Id="rId1" Type="http://schemas.openxmlformats.org/officeDocument/2006/relationships/chart" Target="../charts/chart101.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4.xml"/><Relationship Id="rId1" Type="http://schemas.openxmlformats.org/officeDocument/2006/relationships/chart" Target="../charts/chart10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0.xml"/><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2.xml"/><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4.xml"/><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8.xm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0.xml"/><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2.xml"/><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6.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8.xml"/><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0.xml"/><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2.xml"/><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4.xml"/><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6.xml"/><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8.xml"/><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0.xml"/><Relationship Id="rId1" Type="http://schemas.openxmlformats.org/officeDocument/2006/relationships/chart" Target="../charts/chart49.xml"/></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2.xml"/><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4.xml"/><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6.xml"/><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8.xml"/><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0.xml"/><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2.xml"/><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4.xml"/><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6.xml"/><Relationship Id="rId1" Type="http://schemas.openxmlformats.org/officeDocument/2006/relationships/chart" Target="../charts/chart65.xml"/></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8.xml"/><Relationship Id="rId1" Type="http://schemas.openxmlformats.org/officeDocument/2006/relationships/chart" Target="../charts/chart6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0.xml"/><Relationship Id="rId1" Type="http://schemas.openxmlformats.org/officeDocument/2006/relationships/chart" Target="../charts/chart69.xml"/></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2.xml"/><Relationship Id="rId1" Type="http://schemas.openxmlformats.org/officeDocument/2006/relationships/chart" Target="../charts/chart71.xml"/></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4.xml"/><Relationship Id="rId1" Type="http://schemas.openxmlformats.org/officeDocument/2006/relationships/chart" Target="../charts/chart73.xml"/></Relationships>
</file>

<file path=xl/drawings/_rels/drawing7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6.xml"/><Relationship Id="rId1" Type="http://schemas.openxmlformats.org/officeDocument/2006/relationships/chart" Target="../charts/chart75.xml"/></Relationships>
</file>

<file path=xl/drawings/_rels/drawing7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8.xml"/><Relationship Id="rId1" Type="http://schemas.openxmlformats.org/officeDocument/2006/relationships/chart" Target="../charts/chart7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0.xml"/><Relationship Id="rId1" Type="http://schemas.openxmlformats.org/officeDocument/2006/relationships/chart" Target="../charts/chart79.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xml"/><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2.xml"/><Relationship Id="rId1" Type="http://schemas.openxmlformats.org/officeDocument/2006/relationships/chart" Target="../charts/chart81.xml"/></Relationships>
</file>

<file path=xl/drawings/_rels/drawing8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4.xml"/><Relationship Id="rId1" Type="http://schemas.openxmlformats.org/officeDocument/2006/relationships/chart" Target="../charts/chart83.xml"/></Relationships>
</file>

<file path=xl/drawings/_rels/drawing8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6.xml"/><Relationship Id="rId1" Type="http://schemas.openxmlformats.org/officeDocument/2006/relationships/chart" Target="../charts/chart85.xml"/></Relationships>
</file>

<file path=xl/drawings/_rels/drawing8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8.xml"/><Relationship Id="rId1" Type="http://schemas.openxmlformats.org/officeDocument/2006/relationships/chart" Target="../charts/chart87.xml"/></Relationships>
</file>

<file path=xl/drawings/_rels/drawing8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0.xml"/><Relationship Id="rId1" Type="http://schemas.openxmlformats.org/officeDocument/2006/relationships/chart" Target="../charts/chart89.xml"/></Relationships>
</file>

<file path=xl/drawings/_rels/drawing9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2.xml"/><Relationship Id="rId1" Type="http://schemas.openxmlformats.org/officeDocument/2006/relationships/chart" Target="../charts/chart91.xml"/></Relationships>
</file>

<file path=xl/drawings/_rels/drawing9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4.xml"/><Relationship Id="rId1" Type="http://schemas.openxmlformats.org/officeDocument/2006/relationships/chart" Target="../charts/chart93.xml"/></Relationships>
</file>

<file path=xl/drawings/_rels/drawing9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6.xml"/><Relationship Id="rId1" Type="http://schemas.openxmlformats.org/officeDocument/2006/relationships/chart" Target="../charts/chart95.xml"/></Relationships>
</file>

<file path=xl/drawings/_rels/drawing9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8.xml"/><Relationship Id="rId1" Type="http://schemas.openxmlformats.org/officeDocument/2006/relationships/chart" Target="../charts/chart97.xml"/></Relationships>
</file>

<file path=xl/drawings/_rels/drawing9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0.xml"/><Relationship Id="rId1" Type="http://schemas.openxmlformats.org/officeDocument/2006/relationships/chart" Target="../charts/chart99.xml"/></Relationships>
</file>

<file path=xl/drawings/drawing1.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0EF6F4EE-15B1-4112-B825-8EA507160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B0A3DB0-87B5-4AFB-B34A-D4DD1DC1081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5E00B92-ADB2-41AA-A784-0BF50C2A866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C44D0EA4-A7BF-4456-B5CE-5FE925653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7D789267-A02A-4990-ACD5-16E090A4BED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372C69E0-7D95-4062-961A-601A88DB90A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7F4B570A-28F0-4E30-9A0A-AF97D5AD7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78F71541-6C89-468C-8C01-E9F4CE81186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313B17B7-B8D8-4EDA-A5A0-2BCB12B660F8}"/>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0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0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388DE01-72F0-43C7-BD65-0AB85E6C2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64C3EDF-4612-4B32-8AFC-EB73725414E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E8C0BFF5-68B3-451B-A84C-649E3B775E9F}"/>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0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8C6237A5-EE44-4FC7-B216-5CB7F297C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A210BD1D-5649-4242-A0C9-0CE426104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28298067-655F-495C-B249-62B32ADC7BA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F856B09-0890-4490-A319-369DCD36E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74257646-614A-43C8-85D1-8854A381B95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B31DBAAC-20D9-40AD-8F67-FC46C8BAEB69}"/>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43E1A3C-04BB-464F-BDAF-4CB75B60C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29F7E36-7238-424C-AB5C-81737F5AA0A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448C4B5E-545F-4A3C-8BE7-83AEE097B52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2001F2B4-EC3C-45A7-934B-3EC2B7C8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B2D8AD07-266C-460C-BB89-0A35FEBDDD2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28931B4-0252-413F-A8E1-3BDEE66B219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4053BA6-9C56-4CEC-9482-91865C4F1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2124822-928E-4329-A7E0-77BC86F18EA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766F810B-AB7A-4C10-808E-A977104D53D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F7D0F0F-F5BF-406A-993F-2EF58F9FE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BCAC0FE-4974-46B3-B46E-75412DAFEF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DE320C27-D03D-4D66-B91B-F8B19A7593CE}"/>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3D70146E-A9B8-4624-9410-D189B97A5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556AB58F-4771-4D82-9A57-E8CB662A8A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B10F50E-4B2E-4B0F-BFDE-8C1FBDCB4FBE}"/>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A40EBE9D-08F4-4524-9F1A-4C72A44E4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47918AC-DFCC-4D8B-889F-A144F68807E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B10D84EE-716C-46C9-B9AE-EC588C7AA3C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2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036EB377-6C1F-494A-B30C-ACC936E0C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51421C58-A994-4BDE-A58E-1D1FAE4B796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428CFDF-03AD-4A1C-85DA-50C00DC784AB}"/>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2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15</xdr:col>
      <xdr:colOff>1471341</xdr:colOff>
      <xdr:row>45</xdr:row>
      <xdr:rowOff>157843</xdr:rowOff>
    </xdr:to>
    <xdr:graphicFrame macro="">
      <xdr:nvGraphicFramePr>
        <xdr:cNvPr id="2" name="Chart 1" title="STULL CONE 10">
          <a:extLst>
            <a:ext uri="{FF2B5EF4-FFF2-40B4-BE49-F238E27FC236}">
              <a16:creationId xmlns:a16="http://schemas.microsoft.com/office/drawing/2014/main" id="{9BA22F5B-D2B7-4AE1-A705-F4291DF6824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55</xdr:row>
      <xdr:rowOff>59872</xdr:rowOff>
    </xdr:from>
    <xdr:to>
      <xdr:col>15</xdr:col>
      <xdr:colOff>1471341</xdr:colOff>
      <xdr:row>104</xdr:row>
      <xdr:rowOff>97451</xdr:rowOff>
    </xdr:to>
    <xdr:graphicFrame macro="">
      <xdr:nvGraphicFramePr>
        <xdr:cNvPr id="3" name="Chart 2" title="STULL CONE 10">
          <a:extLst>
            <a:ext uri="{FF2B5EF4-FFF2-40B4-BE49-F238E27FC236}">
              <a16:creationId xmlns:a16="http://schemas.microsoft.com/office/drawing/2014/main" id="{15310D76-3971-44BF-8C91-5BB796E08AC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ABF62EAC-AB03-4377-94A2-0B1F46660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042C9F6E-8A0E-4214-B04D-33A6F880B6B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4A3D90DE-7B56-4C10-900D-F4A937AFAD91}"/>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535D50A-27C2-41F1-8F52-84BE0E92D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07058DD6-046A-4C0D-9FC6-82A25461951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E2916CF6-D316-4C66-AC95-4BE3FECBEF6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BFDF78B-25BC-4C0F-BE41-1B5B6FF36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9BE62BD7-6758-4FA8-B432-701A691F85F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8D2E3199-AC1F-42B7-ABD8-EAC3C2796BD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A6FACFB4-C8DB-43EA-BAA5-CB66E3FFD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B77DE852-4A3E-4C55-B3E3-F1E12A13A18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C1EDC91-FFE7-4A3F-89B6-09B1E49F9081}"/>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3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93B0DF4-DDD0-4807-A911-42430CDFD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EF9CCF44-BC78-47D3-8732-6BB3B10BD43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7827AB2D-CCB6-43F6-91E0-478194CDF2BA}"/>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6" name="Chart 5" title="U.M.F. Boron">
          <a:extLst>
            <a:ext uri="{FF2B5EF4-FFF2-40B4-BE49-F238E27FC236}">
              <a16:creationId xmlns:a16="http://schemas.microsoft.com/office/drawing/2014/main" id="{A70544ED-4BE0-4F9B-9066-2ABE53A18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7" name="Chart 6" title="STULL CONE 10">
          <a:extLst>
            <a:ext uri="{FF2B5EF4-FFF2-40B4-BE49-F238E27FC236}">
              <a16:creationId xmlns:a16="http://schemas.microsoft.com/office/drawing/2014/main" id="{31C67F42-3E31-46D7-B2EE-CAD4FAADD27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3" name="Picture 2">
          <a:extLst>
            <a:ext uri="{FF2B5EF4-FFF2-40B4-BE49-F238E27FC236}">
              <a16:creationId xmlns:a16="http://schemas.microsoft.com/office/drawing/2014/main" id="{E90515B0-4026-619C-9515-62BB15A44FAF}"/>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B4CFE2B2-8E7C-4EF8-BF36-B9037F6C8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A964EEAD-AE4C-45B6-8858-B556C090E3E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52E95685-B844-41B2-959C-936DD553B147}"/>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575312C-7965-4938-B529-45034635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2864C272-FECB-4850-B806-53899424537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5897873F-0D5E-4A2C-9DDF-1325F93E495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21D2E3D0-0488-4A0C-8101-44BDB20ED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198B4AB3-D0D3-49F7-8677-F4C1F0043F2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663CF0B-20EC-48DA-8404-D72EBF6FAEF6}"/>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E848405-7749-4AEF-90AD-062050E0F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F5FCC8DD-E77B-4B3C-82DB-4A1B3A86A5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182CF63-BF0F-4788-BE54-B4F10167E2D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4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4F1D1B7E-CF12-4BF1-B12F-89E892755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65AD63B0-10D4-4479-8B1D-116614EC397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03BB478A-E575-49C3-953C-33997ECE1180}"/>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4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262F576D-8AFB-48CD-B242-8A7F06F34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A02F99B8-CC3A-408F-855F-587BFF310A5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DC22485D-958E-4241-8271-9DA9356F208B}"/>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16D6A706-774D-4101-AAB6-DA3ACF79C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1F709A1A-7B4F-4FED-929D-CB8C930AA93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FFEACD34-E0AF-4006-9608-787DB728BE9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C668F0FC-E02B-409F-AD7A-759E3AC07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92D8CB5C-B477-4C3E-A306-6F0465BA82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3CC4F2EA-8CE0-4E2A-B471-C7647093665E}"/>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34C4492-4279-48C8-9D5A-4BFE54A96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2C5E858E-313B-4C38-B7BD-7F60E29BB0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7D3FBB4F-1454-4B53-807A-497613F7A36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5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CD0E1090-17D1-40E5-901D-3E2E749D5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593E4BE-87EC-45BC-95A4-AD143ED5774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30ADF437-EDEC-44DF-9239-1749FD6B2DDA}"/>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DD7FA78-C1E9-4CEE-9C4C-24E3A9439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1A1B4C5-8ED7-448D-BE0E-012F134877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C85B7D3-A727-4DF1-AE18-B2E40949DAAA}"/>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12FA5D3-A66F-42B3-A288-3DA5F333F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395F0AA-E2D5-46D6-9A6B-13E83E36D6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D7823DD-75FE-4B0F-9B8C-F5DA6A16FB8A}"/>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51E01490-CC34-4252-965E-5BE9DBC5E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F05ED30A-1261-40C1-A552-08960BA7278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DDCAEEEF-2F0C-4CE7-8A15-A20FADDA5F1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EDAC402B-2E86-42A8-A13B-6240D0FB6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ED8081E1-AA8A-448F-BAD5-13728426C83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EDE96AA0-C023-4E2D-8FCA-FEDC2D224FF9}"/>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390CF786-0704-4AAF-8687-4FE70A83C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66C426B7-A7A2-4269-9C7D-39DF4E39068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DB69D63B-16AE-43F7-B4AC-0D8FCF1A2D7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6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EA0FB893-3829-4AAD-ADC5-588FF1006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0FD6B877-C5E8-4E7E-88E6-D7ABDB57BFF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C5CCDC2-88B1-4E81-BEEA-07114C0BDF87}"/>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2E3B1D5C-9793-4648-BAA6-DFCBF8F8F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FF4050B-CED4-42AA-8486-A6575A1888C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897F908-E3AB-4E52-A66D-BE4320FD91B8}"/>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B55D9038-29A7-468E-91DB-B4E9B0C50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A0B426AF-8B21-4F9E-B110-1FB0DAC2A21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A22F097F-23B8-47D2-BD59-C16337F7E19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ADF12A7F-2B8B-428C-B862-3AFF32CB9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70B60A8-6188-431F-9E5A-F93E5FA4DAF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FC1B79B3-3DAF-4C4E-8CD0-2CBD261B2A0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F9532C6E-484D-408F-8F5D-7206277B0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307BA5A-D8B8-418E-B467-3443C14DF1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C28CE2D4-D23E-4F8F-A128-FDD70B79245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7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EE3A4FA9-4E9F-4087-A0F6-14D82026F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3FD80CD-D80D-4ABD-BB26-E7D41D1249A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26A7B740-B209-4C19-9F29-E589255A9AF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7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99E8B6E-A167-4014-9424-13266B76C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2360BCBC-D577-4845-83CE-E68F50D46D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6239F29-2618-4BDE-9BA9-451D5DC5516F}"/>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1ECDA3D1-0CB7-4B59-9BEE-686788698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D56618EF-7272-4631-A42E-C0A2E638EF4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F1DABEA-3623-4837-ADDA-342A1887914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D594DF5-9290-4002-8204-CBD94D11D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F04A83AB-A1F9-4BDA-8B41-004BAF684E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3F90B46-94CE-484C-873A-14F4ECE70B82}"/>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B010B362-548B-4206-BEE0-5DE62AAC8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3872AE16-4FB3-4295-8D14-6E545E9517E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67819AE9-F536-4F19-9995-8749488BAE31}"/>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D2932A91-1C84-43C1-B8F3-442F55516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512F7C34-7E32-4728-B7F9-150B89AEB5D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0016B8C4-B96A-4511-8C81-6903EBFCBFDD}"/>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8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1A6F2491-ED05-43D9-B883-B4E1838F5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8FF62015-A9CE-44F4-A204-8859DB7BDFA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2E25729-9FD5-4395-95B0-8B1244FDD8D3}"/>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8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0.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B7382BB-1176-454F-9CC6-D3672712C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C25320FC-4D2E-40B4-B4E4-5A2FA23D52C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22059A87-57C4-4936-82F7-342F5FC08DE5}"/>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1.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2.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35479434-BB37-40ED-B4DE-9E602359B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B7469EEF-499E-40B4-B81E-4F4003D6448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9596806F-643C-41AD-B6E1-C46ACF7ECF5B}"/>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3.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4.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63CC431A-5C88-4D0D-A4DE-82659D21A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F4BB0F5C-88AC-46F9-9B36-7FD1C145D90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5426B9A2-9F4A-426C-B5C3-F38B6497B811}"/>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5.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6.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918DA823-ABDD-4EC3-8AC6-A1396364C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4A846DF5-9648-47EF-A5BA-12C40D60EFB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E8D62A0E-677E-46D8-A330-96ED5A98A69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7.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drawings/drawing98.xml><?xml version="1.0" encoding="utf-8"?>
<xdr:wsDr xmlns:xdr="http://schemas.openxmlformats.org/drawingml/2006/spreadsheetDrawing" xmlns:a="http://schemas.openxmlformats.org/drawingml/2006/main">
  <xdr:twoCellAnchor>
    <xdr:from>
      <xdr:col>7</xdr:col>
      <xdr:colOff>0</xdr:colOff>
      <xdr:row>17</xdr:row>
      <xdr:rowOff>0</xdr:rowOff>
    </xdr:from>
    <xdr:to>
      <xdr:col>20</xdr:col>
      <xdr:colOff>154577</xdr:colOff>
      <xdr:row>33</xdr:row>
      <xdr:rowOff>0</xdr:rowOff>
    </xdr:to>
    <xdr:graphicFrame macro="">
      <xdr:nvGraphicFramePr>
        <xdr:cNvPr id="2" name="Chart 1" title="U.M.F. Boron">
          <a:extLst>
            <a:ext uri="{FF2B5EF4-FFF2-40B4-BE49-F238E27FC236}">
              <a16:creationId xmlns:a16="http://schemas.microsoft.com/office/drawing/2014/main" id="{8E076E24-1DB8-4CD0-B4F8-CEDC57A37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0</xdr:colOff>
      <xdr:row>1</xdr:row>
      <xdr:rowOff>1</xdr:rowOff>
    </xdr:from>
    <xdr:to>
      <xdr:col>20</xdr:col>
      <xdr:colOff>154576</xdr:colOff>
      <xdr:row>17</xdr:row>
      <xdr:rowOff>0</xdr:rowOff>
    </xdr:to>
    <xdr:graphicFrame macro="">
      <xdr:nvGraphicFramePr>
        <xdr:cNvPr id="3" name="Chart 2" title="STULL CONE 10">
          <a:extLst>
            <a:ext uri="{FF2B5EF4-FFF2-40B4-BE49-F238E27FC236}">
              <a16:creationId xmlns:a16="http://schemas.microsoft.com/office/drawing/2014/main" id="{6A7E72B2-FF57-4FCA-BED2-D5E8448194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1324709</xdr:colOff>
      <xdr:row>2</xdr:row>
      <xdr:rowOff>10887</xdr:rowOff>
    </xdr:from>
    <xdr:to>
      <xdr:col>4</xdr:col>
      <xdr:colOff>1621972</xdr:colOff>
      <xdr:row>2</xdr:row>
      <xdr:rowOff>397329</xdr:rowOff>
    </xdr:to>
    <xdr:pic>
      <xdr:nvPicPr>
        <xdr:cNvPr id="4" name="Picture 3">
          <a:extLst>
            <a:ext uri="{FF2B5EF4-FFF2-40B4-BE49-F238E27FC236}">
              <a16:creationId xmlns:a16="http://schemas.microsoft.com/office/drawing/2014/main" id="{B34CAE74-CBE9-42B7-BED8-D8974F0BFAB4}"/>
            </a:ext>
          </a:extLst>
        </xdr:cNvPr>
        <xdr:cNvPicPr>
          <a:picLocks noChangeAspect="1"/>
        </xdr:cNvPicPr>
      </xdr:nvPicPr>
      <xdr:blipFill>
        <a:blip xmlns:r="http://schemas.openxmlformats.org/officeDocument/2006/relationships" r:embed="rId3"/>
        <a:stretch>
          <a:fillRect/>
        </a:stretch>
      </xdr:blipFill>
      <xdr:spPr>
        <a:xfrm>
          <a:off x="8095623" y="457201"/>
          <a:ext cx="297263" cy="386442"/>
        </a:xfrm>
        <a:prstGeom prst="rect">
          <a:avLst/>
        </a:prstGeom>
      </xdr:spPr>
    </xdr:pic>
    <xdr:clientData/>
  </xdr:twoCellAnchor>
</xdr:wsDr>
</file>

<file path=xl/drawings/drawing99.xml><?xml version="1.0" encoding="utf-8"?>
<c:userShapes xmlns:c="http://schemas.openxmlformats.org/drawingml/2006/chart">
  <cdr:relSizeAnchor xmlns:cdr="http://schemas.openxmlformats.org/drawingml/2006/chartDrawing">
    <cdr:from>
      <cdr:x>0.08203</cdr:x>
      <cdr:y>0.83621</cdr:y>
    </cdr:from>
    <cdr:to>
      <cdr:x>0.37732</cdr:x>
      <cdr:y>0.93878</cdr:y>
    </cdr:to>
    <cdr:sp macro="" textlink="">
      <cdr:nvSpPr>
        <cdr:cNvPr id="2" name="TextBox 9">
          <a:extLst xmlns:a="http://schemas.openxmlformats.org/drawingml/2006/main">
            <a:ext uri="{FF2B5EF4-FFF2-40B4-BE49-F238E27FC236}">
              <a16:creationId xmlns:a16="http://schemas.microsoft.com/office/drawing/2014/main" id="{D53848C9-F4A8-4A65-9019-D6C07B4665AD}"/>
            </a:ext>
          </a:extLst>
        </cdr:cNvPr>
        <cdr:cNvSpPr txBox="1"/>
      </cdr:nvSpPr>
      <cdr:spPr>
        <a:xfrm xmlns:a="http://schemas.openxmlformats.org/drawingml/2006/main">
          <a:off x="525813" y="3329311"/>
          <a:ext cx="1892935"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Too Little</a:t>
          </a:r>
        </a:p>
      </cdr:txBody>
    </cdr:sp>
  </cdr:relSizeAnchor>
  <cdr:relSizeAnchor xmlns:cdr="http://schemas.openxmlformats.org/drawingml/2006/chartDrawing">
    <cdr:from>
      <cdr:x>0.14876</cdr:x>
      <cdr:y>0.14011</cdr:y>
    </cdr:from>
    <cdr:to>
      <cdr:x>0.31117</cdr:x>
      <cdr:y>0.24268</cdr:y>
    </cdr:to>
    <cdr:sp macro="" textlink="">
      <cdr:nvSpPr>
        <cdr:cNvPr id="3" name="TextBox 9">
          <a:extLst xmlns:a="http://schemas.openxmlformats.org/drawingml/2006/main">
            <a:ext uri="{FF2B5EF4-FFF2-40B4-BE49-F238E27FC236}">
              <a16:creationId xmlns:a16="http://schemas.microsoft.com/office/drawing/2014/main" id="{64791CFA-3459-41B1-9871-6807AF91906F}"/>
            </a:ext>
          </a:extLst>
        </cdr:cNvPr>
        <cdr:cNvSpPr txBox="1"/>
      </cdr:nvSpPr>
      <cdr:spPr>
        <a:xfrm xmlns:a="http://schemas.openxmlformats.org/drawingml/2006/main">
          <a:off x="953581" y="557856"/>
          <a:ext cx="1041104" cy="4083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latin typeface="Arial" panose="020B0604020202020204" pitchFamily="34" charset="0"/>
              <a:cs typeface="Arial" panose="020B0604020202020204" pitchFamily="34" charset="0"/>
            </a:rPr>
            <a:t>Good</a:t>
          </a:r>
        </a:p>
      </cdr:txBody>
    </cdr:sp>
  </cdr:relSizeAnchor>
  <cdr:relSizeAnchor xmlns:cdr="http://schemas.openxmlformats.org/drawingml/2006/chartDrawing">
    <cdr:from>
      <cdr:x>0.00747</cdr:x>
      <cdr:y>0.11944</cdr:y>
    </cdr:from>
    <cdr:to>
      <cdr:x>0.07207</cdr:x>
      <cdr:y>0.92917</cdr:y>
    </cdr:to>
    <cdr:sp macro="" textlink="">
      <cdr:nvSpPr>
        <cdr:cNvPr id="5" name="TextBox 8">
          <a:extLst xmlns:a="http://schemas.openxmlformats.org/drawingml/2006/main">
            <a:ext uri="{FF2B5EF4-FFF2-40B4-BE49-F238E27FC236}">
              <a16:creationId xmlns:a16="http://schemas.microsoft.com/office/drawing/2014/main" id="{2E96CAF5-7A8B-4035-8C97-877FA2C6B743}"/>
            </a:ext>
          </a:extLst>
        </cdr:cNvPr>
        <cdr:cNvSpPr txBox="1"/>
      </cdr:nvSpPr>
      <cdr:spPr>
        <a:xfrm xmlns:a="http://schemas.openxmlformats.org/drawingml/2006/main">
          <a:off x="53482" y="468086"/>
          <a:ext cx="462506" cy="31731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l-GR" sz="1050" b="1">
              <a:latin typeface="Arial" panose="020B0604020202020204" pitchFamily="34" charset="0"/>
              <a:cs typeface="Arial" panose="020B0604020202020204" pitchFamily="34" charset="0"/>
            </a:rPr>
            <a:t>Δ</a:t>
          </a:r>
          <a:r>
            <a:rPr lang="en-US" sz="1050" b="1">
              <a:latin typeface="Arial" panose="020B0604020202020204" pitchFamily="34" charset="0"/>
              <a:cs typeface="Arial" panose="020B0604020202020204" pitchFamily="34" charset="0"/>
            </a:rPr>
            <a:t>10</a:t>
          </a: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6</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02</a:t>
          </a: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endParaRPr lang="en-US" sz="1050" b="1">
            <a:latin typeface="Arial" panose="020B0604020202020204" pitchFamily="34" charset="0"/>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04</a:t>
          </a:r>
        </a:p>
        <a:p xmlns:a="http://schemas.openxmlformats.org/drawingml/2006/main">
          <a:pPr algn="r"/>
          <a:endParaRPr lang="en-US" sz="1050" b="1">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algn="r"/>
          <a:r>
            <a:rPr lang="el-GR" sz="1050" b="1">
              <a:solidFill>
                <a:schemeClr val="dk1"/>
              </a:solidFill>
              <a:effectLst/>
              <a:latin typeface="Arial" panose="020B0604020202020204" pitchFamily="34" charset="0"/>
              <a:ea typeface="+mn-ea"/>
              <a:cs typeface="Arial" panose="020B0604020202020204" pitchFamily="34" charset="0"/>
            </a:rPr>
            <a:t>Δ</a:t>
          </a:r>
          <a:r>
            <a:rPr lang="en-US" sz="1050" b="1">
              <a:solidFill>
                <a:schemeClr val="dk1"/>
              </a:solidFill>
              <a:effectLst/>
              <a:latin typeface="Arial" panose="020B0604020202020204" pitchFamily="34" charset="0"/>
              <a:ea typeface="+mn-ea"/>
              <a:cs typeface="Arial" panose="020B0604020202020204" pitchFamily="34" charset="0"/>
            </a:rPr>
            <a:t>06</a:t>
          </a:r>
          <a:endParaRPr lang="en-US" sz="10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0.78807</cdr:x>
      <cdr:y>0.15505</cdr:y>
    </cdr:from>
    <cdr:to>
      <cdr:x>0.96487</cdr:x>
      <cdr:y>0.25395</cdr:y>
    </cdr:to>
    <cdr:sp macro="" textlink="">
      <cdr:nvSpPr>
        <cdr:cNvPr id="7" name="TextBox 9">
          <a:extLst xmlns:a="http://schemas.openxmlformats.org/drawingml/2006/main">
            <a:ext uri="{FF2B5EF4-FFF2-40B4-BE49-F238E27FC236}">
              <a16:creationId xmlns:a16="http://schemas.microsoft.com/office/drawing/2014/main" id="{E5CE220B-0060-43EA-AA6D-B7AD10803C6A}"/>
            </a:ext>
          </a:extLst>
        </cdr:cNvPr>
        <cdr:cNvSpPr txBox="1"/>
      </cdr:nvSpPr>
      <cdr:spPr>
        <a:xfrm xmlns:a="http://schemas.openxmlformats.org/drawingml/2006/main">
          <a:off x="5611019" y="646112"/>
          <a:ext cx="1258805" cy="4121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600" b="1">
              <a:latin typeface="Arial" panose="020B0604020202020204" pitchFamily="34" charset="0"/>
              <a:cs typeface="Arial" panose="020B0604020202020204" pitchFamily="34" charset="0"/>
            </a:rPr>
            <a:t>Too Much</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eramicmaterialsworkshop.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9.bin"/><Relationship Id="rId1" Type="http://schemas.openxmlformats.org/officeDocument/2006/relationships/hyperlink" Target="https://ceramicmaterialsworkshop.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0.bin"/><Relationship Id="rId1" Type="http://schemas.openxmlformats.org/officeDocument/2006/relationships/hyperlink" Target="https://ceramicmaterialsworkshop.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1.bin"/><Relationship Id="rId1" Type="http://schemas.openxmlformats.org/officeDocument/2006/relationships/hyperlink" Target="https://ceramicmaterialsworkshop.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2.bin"/><Relationship Id="rId1" Type="http://schemas.openxmlformats.org/officeDocument/2006/relationships/hyperlink" Target="https://ceramicmaterialsworkshop.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3.bin"/><Relationship Id="rId1" Type="http://schemas.openxmlformats.org/officeDocument/2006/relationships/hyperlink" Target="https://ceramicmaterialsworkshop.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4.bin"/><Relationship Id="rId1" Type="http://schemas.openxmlformats.org/officeDocument/2006/relationships/hyperlink" Target="https://ceramicmaterialsworkshop.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5.bin"/><Relationship Id="rId1" Type="http://schemas.openxmlformats.org/officeDocument/2006/relationships/hyperlink" Target="https://ceramicmaterialsworkshop.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6.bin"/><Relationship Id="rId1" Type="http://schemas.openxmlformats.org/officeDocument/2006/relationships/hyperlink" Target="https://ceramicmaterialsworkshop.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7.bin"/><Relationship Id="rId1" Type="http://schemas.openxmlformats.org/officeDocument/2006/relationships/hyperlink" Target="https://ceramicmaterialsworkshop.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8.bin"/><Relationship Id="rId1" Type="http://schemas.openxmlformats.org/officeDocument/2006/relationships/hyperlink" Target="https://ceramicmaterialsworkshop.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19.bin"/><Relationship Id="rId1" Type="http://schemas.openxmlformats.org/officeDocument/2006/relationships/hyperlink" Target="https://ceramicmaterialsworkshop.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0.bin"/><Relationship Id="rId1" Type="http://schemas.openxmlformats.org/officeDocument/2006/relationships/hyperlink" Target="https://ceramicmaterialsworkshop.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21.bin"/><Relationship Id="rId1" Type="http://schemas.openxmlformats.org/officeDocument/2006/relationships/hyperlink" Target="https://ceramicmaterialsworkshop.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22.bin"/><Relationship Id="rId1" Type="http://schemas.openxmlformats.org/officeDocument/2006/relationships/hyperlink" Target="https://ceramicmaterialsworkshop.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23.bin"/><Relationship Id="rId1" Type="http://schemas.openxmlformats.org/officeDocument/2006/relationships/hyperlink" Target="https://ceramicmaterialsworkshop.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24.bin"/><Relationship Id="rId1" Type="http://schemas.openxmlformats.org/officeDocument/2006/relationships/hyperlink" Target="https://ceramicmaterialsworkshop.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25.bin"/><Relationship Id="rId1" Type="http://schemas.openxmlformats.org/officeDocument/2006/relationships/hyperlink" Target="https://ceramicmaterialsworkshop.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26.bin"/><Relationship Id="rId1" Type="http://schemas.openxmlformats.org/officeDocument/2006/relationships/hyperlink" Target="https://ceramicmaterialsworkshop.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27.bin"/><Relationship Id="rId1" Type="http://schemas.openxmlformats.org/officeDocument/2006/relationships/hyperlink" Target="https://ceramicmaterialsworkshop.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28.bin"/><Relationship Id="rId1" Type="http://schemas.openxmlformats.org/officeDocument/2006/relationships/hyperlink" Target="https://ceramicmaterialsworkshop.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29.bin"/><Relationship Id="rId1" Type="http://schemas.openxmlformats.org/officeDocument/2006/relationships/hyperlink" Target="https://ceramicmaterialsworkshop.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30.bin"/><Relationship Id="rId1" Type="http://schemas.openxmlformats.org/officeDocument/2006/relationships/hyperlink" Target="https://ceramicmaterialsworkshop.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31.bin"/><Relationship Id="rId1" Type="http://schemas.openxmlformats.org/officeDocument/2006/relationships/hyperlink" Target="https://ceramicmaterialsworkshop.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2.bin"/><Relationship Id="rId1" Type="http://schemas.openxmlformats.org/officeDocument/2006/relationships/hyperlink" Target="https://ceramicmaterialsworkshop.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3.bin"/><Relationship Id="rId1" Type="http://schemas.openxmlformats.org/officeDocument/2006/relationships/hyperlink" Target="https://ceramicmaterialsworkshop.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34.bin"/><Relationship Id="rId1" Type="http://schemas.openxmlformats.org/officeDocument/2006/relationships/hyperlink" Target="https://ceramicmaterialsworkshop.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35.bin"/><Relationship Id="rId1" Type="http://schemas.openxmlformats.org/officeDocument/2006/relationships/hyperlink" Target="https://ceramicmaterialsworkshop.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36.bin"/><Relationship Id="rId1" Type="http://schemas.openxmlformats.org/officeDocument/2006/relationships/hyperlink" Target="https://ceramicmaterialsworkshop.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37.bin"/><Relationship Id="rId1" Type="http://schemas.openxmlformats.org/officeDocument/2006/relationships/hyperlink" Target="https://ceramicmaterialsworkshop.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38.bin"/><Relationship Id="rId1" Type="http://schemas.openxmlformats.org/officeDocument/2006/relationships/hyperlink" Target="https://ceramicmaterialsworkshop.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39.bin"/><Relationship Id="rId1" Type="http://schemas.openxmlformats.org/officeDocument/2006/relationships/hyperlink" Target="https://ceramicmaterialsworkshop.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40.bin"/><Relationship Id="rId1" Type="http://schemas.openxmlformats.org/officeDocument/2006/relationships/hyperlink" Target="https://ceramicmaterialsworkshop.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41.bin"/><Relationship Id="rId1" Type="http://schemas.openxmlformats.org/officeDocument/2006/relationships/hyperlink" Target="https://ceramicmaterialsworkshop.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42.bin"/><Relationship Id="rId1" Type="http://schemas.openxmlformats.org/officeDocument/2006/relationships/hyperlink" Target="https://ceramicmaterialsworkshop.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43.bin"/><Relationship Id="rId1" Type="http://schemas.openxmlformats.org/officeDocument/2006/relationships/hyperlink" Target="https://ceramicmaterialsworkshop.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44.bin"/><Relationship Id="rId1" Type="http://schemas.openxmlformats.org/officeDocument/2006/relationships/hyperlink" Target="https://ceramicmaterialsworkshop.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45.bin"/><Relationship Id="rId1" Type="http://schemas.openxmlformats.org/officeDocument/2006/relationships/hyperlink" Target="https://ceramicmaterialsworkshop.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46.bin"/><Relationship Id="rId1" Type="http://schemas.openxmlformats.org/officeDocument/2006/relationships/hyperlink" Target="https://ceramicmaterialsworkshop.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47.bin"/><Relationship Id="rId1" Type="http://schemas.openxmlformats.org/officeDocument/2006/relationships/hyperlink" Target="https://ceramicmaterialsworkshop.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48.bin"/><Relationship Id="rId1" Type="http://schemas.openxmlformats.org/officeDocument/2006/relationships/hyperlink" Target="https://ceramicmaterialsworkshop.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eramicmaterialsworkshop.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49.bin"/><Relationship Id="rId1" Type="http://schemas.openxmlformats.org/officeDocument/2006/relationships/hyperlink" Target="https://ceramicmaterialsworkshop.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50.bin"/><Relationship Id="rId1" Type="http://schemas.openxmlformats.org/officeDocument/2006/relationships/hyperlink" Target="https://ceramicmaterialsworkshop.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51.bin"/><Relationship Id="rId1" Type="http://schemas.openxmlformats.org/officeDocument/2006/relationships/hyperlink" Target="https://ceramicmaterialsworkshop.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52.bin"/><Relationship Id="rId1" Type="http://schemas.openxmlformats.org/officeDocument/2006/relationships/hyperlink" Target="https://ceramicmaterialsworkshop.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53.bin"/><Relationship Id="rId1" Type="http://schemas.openxmlformats.org/officeDocument/2006/relationships/hyperlink" Target="https://ceramicmaterialsworkshop.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ceramicmaterialsworkshop.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s://ceramicmaterialsworkshop.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s://ceramicmaterialsworkshop.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bin"/><Relationship Id="rId1" Type="http://schemas.openxmlformats.org/officeDocument/2006/relationships/hyperlink" Target="https://ceramicmaterialsworkshop.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9B959-211D-49AB-8F5E-ABEF3F55124B}">
  <dimension ref="A1:AI65"/>
  <sheetViews>
    <sheetView showGridLines="0" showZeros="0" zoomScaleNormal="100" workbookViewId="0">
      <selection activeCell="D10" sqref="D10"/>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t="s">
        <v>187</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6.5172452786984936</v>
      </c>
      <c r="C5" s="98" t="s">
        <v>13</v>
      </c>
      <c r="D5" s="316">
        <f>SUM(D7+E7+D9+E9+D11+E11)</f>
        <v>0.29498568896354427</v>
      </c>
      <c r="E5" s="317"/>
      <c r="F5" s="318">
        <f>SUM(F7+G7+F9+G9+G13+F11+G11+F13+AG13)</f>
        <v>0.70501431103645573</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2.780728595962223</v>
      </c>
      <c r="C7" s="282">
        <f>D59</f>
        <v>0.42667238642237199</v>
      </c>
      <c r="D7" s="283">
        <f>H59</f>
        <v>0.22159640779026937</v>
      </c>
      <c r="E7" s="284">
        <f>I59</f>
        <v>7.3389281173274895E-2</v>
      </c>
      <c r="F7" s="285">
        <f>L59</f>
        <v>1.8595650380753557E-3</v>
      </c>
      <c r="G7" s="286">
        <f>M59</f>
        <v>0.69396192101704257</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29">
        <f>C59</f>
        <v>0</v>
      </c>
      <c r="C9" s="205">
        <f>SUM(C7+C11+B11)</f>
        <v>0.88165039956319302</v>
      </c>
      <c r="D9" s="208">
        <f>G59</f>
        <v>0</v>
      </c>
      <c r="E9" s="206">
        <f>J59</f>
        <v>0</v>
      </c>
      <c r="F9" s="207">
        <f>N59</f>
        <v>0</v>
      </c>
      <c r="G9" s="209">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0.41054924617497424</v>
      </c>
      <c r="C11" s="290">
        <f>E59</f>
        <v>4.4428766965846772E-2</v>
      </c>
      <c r="D11" s="291">
        <f>K59</f>
        <v>0</v>
      </c>
      <c r="E11" s="292">
        <f>U59</f>
        <v>0</v>
      </c>
      <c r="F11" s="286">
        <f>P59</f>
        <v>0</v>
      </c>
      <c r="G11" s="286">
        <f>Q59</f>
        <v>9.1928249813378222E-3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3.1540036700940801</v>
      </c>
      <c r="C13" s="98" t="s">
        <v>13</v>
      </c>
      <c r="D13" s="294">
        <f>W59</f>
        <v>0</v>
      </c>
      <c r="E13" s="295">
        <f>V59</f>
        <v>6.0011806112712166E-4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39.603960396039604</v>
      </c>
      <c r="F18" s="73" t="str">
        <f>B18</f>
        <v>Neph Sy</v>
      </c>
      <c r="G18" s="74">
        <f t="shared" ref="G18:G29" si="1">E18*$G$17/100</f>
        <v>39.603960396039604</v>
      </c>
      <c r="H18" s="27"/>
      <c r="AD18" s="29"/>
      <c r="AE18" s="43"/>
    </row>
    <row r="19" spans="1:31" ht="19.3" customHeight="1" x14ac:dyDescent="0.5">
      <c r="A19" s="27"/>
      <c r="B19" s="71" t="s">
        <v>46</v>
      </c>
      <c r="C19" s="72">
        <v>20</v>
      </c>
      <c r="D19" s="75" t="str">
        <f t="shared" ref="D19:D29" si="2">B19</f>
        <v>Whiting</v>
      </c>
      <c r="E19" s="76">
        <f t="shared" si="0"/>
        <v>19.801980198019802</v>
      </c>
      <c r="F19" s="75" t="str">
        <f>B19</f>
        <v>Whiting</v>
      </c>
      <c r="G19" s="76">
        <f t="shared" si="1"/>
        <v>19.801980198019802</v>
      </c>
      <c r="H19" s="27"/>
      <c r="AE19" s="43"/>
    </row>
    <row r="20" spans="1:31" ht="19.3" customHeight="1" x14ac:dyDescent="0.5">
      <c r="A20" s="27"/>
      <c r="B20" s="71" t="s">
        <v>19</v>
      </c>
      <c r="C20" s="72">
        <v>10</v>
      </c>
      <c r="D20" s="75" t="str">
        <f t="shared" si="2"/>
        <v>EPK</v>
      </c>
      <c r="E20" s="76">
        <f t="shared" si="0"/>
        <v>9.9009900990099009</v>
      </c>
      <c r="F20" s="75" t="str">
        <f t="shared" ref="F20:F29" si="3">B20</f>
        <v>EPK</v>
      </c>
      <c r="G20" s="76">
        <f t="shared" si="1"/>
        <v>9.9009900990099009</v>
      </c>
      <c r="H20" s="27"/>
      <c r="AE20" s="43"/>
    </row>
    <row r="21" spans="1:31" ht="19.3" customHeight="1" x14ac:dyDescent="0.5">
      <c r="A21" s="27"/>
      <c r="B21" s="71" t="s">
        <v>143</v>
      </c>
      <c r="C21" s="72">
        <v>20</v>
      </c>
      <c r="D21" s="75" t="str">
        <f>B21</f>
        <v>Flint</v>
      </c>
      <c r="E21" s="76">
        <f t="shared" si="0"/>
        <v>19.801980198019802</v>
      </c>
      <c r="F21" s="75" t="str">
        <f t="shared" si="3"/>
        <v>Flint</v>
      </c>
      <c r="G21" s="76">
        <f t="shared" si="1"/>
        <v>19.801980198019802</v>
      </c>
      <c r="H21" s="27"/>
      <c r="AE21" s="43"/>
    </row>
    <row r="22" spans="1:31" ht="19.3" customHeight="1" x14ac:dyDescent="0.5">
      <c r="A22" s="27"/>
      <c r="B22" s="71"/>
      <c r="C22" s="72"/>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0.99009900990099009</v>
      </c>
      <c r="F23" s="75" t="str">
        <f t="shared" si="3"/>
        <v>Titanium Dioxide</v>
      </c>
      <c r="G23" s="76">
        <f t="shared" si="1"/>
        <v>0.99009900990099009</v>
      </c>
      <c r="H23" s="27"/>
      <c r="I23" s="44"/>
      <c r="AC23" s="29"/>
      <c r="AE23" s="43"/>
    </row>
    <row r="24" spans="1:31" ht="19.3" customHeight="1" x14ac:dyDescent="0.5">
      <c r="A24" s="27"/>
      <c r="B24" s="71" t="s">
        <v>149</v>
      </c>
      <c r="C24" s="72">
        <v>10</v>
      </c>
      <c r="D24" s="75" t="str">
        <f t="shared" si="2"/>
        <v>Nickel Oxide (Black)</v>
      </c>
      <c r="E24" s="76">
        <f t="shared" si="0"/>
        <v>9.9009900990099009</v>
      </c>
      <c r="F24" s="75" t="str">
        <f t="shared" si="3"/>
        <v>Nickel Oxide (Black)</v>
      </c>
      <c r="G24" s="76">
        <f t="shared" si="1"/>
        <v>9.9009900990099009</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24.419801980198017</v>
      </c>
      <c r="C38" s="200">
        <f>IF(ISNA(VLOOKUP($B18,'Chemical Analysis'!$B$4:$Y$146,3,0)),"",(VLOOKUP($B18,'Chemical Analysis'!$B$4:$Y$146,3,0))*$E18/100)</f>
        <v>0</v>
      </c>
      <c r="D38" s="200">
        <f>IF(ISNA(VLOOKUP($B18,'Chemical Analysis'!$B$4:$Y$146,4,0)),"",(VLOOKUP($B18,'Chemical Analysis'!$B$4:$Y$146,4,0))*$E18/100)</f>
        <v>8.9623762376237615</v>
      </c>
      <c r="E38" s="200">
        <f>IF(ISNA(VLOOKUP($B18,'Chemical Analysis'!$B$4:$Y$146,5,0)),"",(VLOOKUP($B18,'Chemical Analysis'!$B$4:$Y$146,5,0))*$E18/100)</f>
        <v>1.1881188118811881E-3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3.9881188118811881</v>
      </c>
      <c r="I38" s="200">
        <f>IF(ISNA(VLOOKUP($B18,'Chemical Analysis'!$B$4:$Y$146,9,0)),"",(VLOOKUP($B18,'Chemical Analysis'!$B$4:$Y$146,9,0))*$E18/100)</f>
        <v>1.9920792079207923</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7.9207920792079209E-3</v>
      </c>
      <c r="M38" s="200">
        <f>IF(ISNA(VLOOKUP($B18,'Chemical Analysis'!$B$4:$Y$146,13,0)),"",(VLOOKUP($B18,'Chemical Analysis'!$B$4:$Y$146,13,0))*$E18/100)</f>
        <v>0.18613861386138614</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5.6906534653465346E-2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3.9603960396039604E-3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1.9801980198019802E-3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11.095049504950495</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4.622772277227722</v>
      </c>
      <c r="C40" s="23">
        <f>IF(ISNA(VLOOKUP($B20,'Chemical Analysis'!$B$4:$Y$146,3,0)),"",(VLOOKUP($B20,'Chemical Analysis'!$B$4:$Y$146,3,0))*$E20/100)</f>
        <v>0</v>
      </c>
      <c r="D40" s="23">
        <f>IF(ISNA(VLOOKUP($B20,'Chemical Analysis'!$B$4:$Y$146,4,0)),"",(VLOOKUP($B20,'Chemical Analysis'!$B$4:$Y$146,4,0))*$E20/100)</f>
        <v>3.5960396039603961</v>
      </c>
      <c r="E40" s="23">
        <f>IF(ISNA(VLOOKUP($B20,'Chemical Analysis'!$B$4:$Y$146,5,0)),"",(VLOOKUP($B20,'Chemical Analysis'!$B$4:$Y$146,5,0))*$E20/100)</f>
        <v>3.9306930693069307E-2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2.9702970297029703E-3</v>
      </c>
      <c r="I40" s="23">
        <f>IF(ISNA(VLOOKUP($B20,'Chemical Analysis'!$B$4:$Y$146,9,0)),"",(VLOOKUP($B20,'Chemical Analysis'!$B$4:$Y$146,9,0))*$E20/100)</f>
        <v>1.6831683168316833E-2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1.1881188118811881E-2</v>
      </c>
      <c r="M40" s="23">
        <f>IF(ISNA(VLOOKUP($B20,'Chemical Analysis'!$B$4:$Y$146,13,0)),"",(VLOOKUP($B20,'Chemical Analysis'!$B$4:$Y$146,13,0))*$E20/100)</f>
        <v>2.5742574257425745E-2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0.11381306930693069</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2.0792079207920793E-2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19.512871287128714</v>
      </c>
      <c r="C41" s="23">
        <f>IF(ISNA(VLOOKUP($B21,'Chemical Analysis'!$B$4:$Y$146,3,0)),"",(VLOOKUP($B21,'Chemical Analysis'!$B$4:$Y$146,3,0))*$E21/100)</f>
        <v>0</v>
      </c>
      <c r="D41" s="23">
        <f>IF(ISNA(VLOOKUP($B21,'Chemical Analysis'!$B$4:$Y$146,4,0)),"",(VLOOKUP($B21,'Chemical Analysis'!$B$4:$Y$146,4,0))*$E21/100)</f>
        <v>8.3168316831683173E-2</v>
      </c>
      <c r="E41" s="23">
        <f>IF(ISNA(VLOOKUP($B21,'Chemical Analysis'!$B$4:$Y$146,5,0)),"",(VLOOKUP($B21,'Chemical Analysis'!$B$4:$Y$146,5,0))*$E21/100)</f>
        <v>1.1881188118811881E-2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1.9801980198019802E-3</v>
      </c>
      <c r="M41" s="23">
        <f>IF(ISNA(VLOOKUP($B21,'Chemical Analysis'!$B$4:$Y$146,13,0)),"",(VLOOKUP($B21,'Chemical Analysis'!$B$4:$Y$146,13,0))*$E21/100)</f>
        <v>1.9801980198019802E-3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2.118811881188119E-2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0.99009900990099009</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8.9108910891089117</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48.555445544554452</v>
      </c>
      <c r="C54" s="46">
        <f t="shared" ref="C54:W54" si="4">SUM(C38:C53)</f>
        <v>0</v>
      </c>
      <c r="D54" s="46">
        <f t="shared" si="4"/>
        <v>12.64158415841584</v>
      </c>
      <c r="E54" s="46">
        <f t="shared" si="4"/>
        <v>1.0444554455445545</v>
      </c>
      <c r="F54" s="46">
        <f t="shared" si="4"/>
        <v>8.9108910891089117</v>
      </c>
      <c r="G54" s="46">
        <f t="shared" si="4"/>
        <v>0</v>
      </c>
      <c r="H54" s="46">
        <f t="shared" si="4"/>
        <v>3.9910891089108911</v>
      </c>
      <c r="I54" s="46">
        <f t="shared" si="4"/>
        <v>2.0089108910891089</v>
      </c>
      <c r="J54" s="46">
        <f t="shared" si="4"/>
        <v>0</v>
      </c>
      <c r="K54" s="46">
        <f t="shared" si="4"/>
        <v>0</v>
      </c>
      <c r="L54" s="46">
        <f t="shared" si="4"/>
        <v>2.1782178217821781E-2</v>
      </c>
      <c r="M54" s="46">
        <f t="shared" si="4"/>
        <v>11.308910891089107</v>
      </c>
      <c r="N54" s="46">
        <f t="shared" si="4"/>
        <v>0</v>
      </c>
      <c r="O54" s="46">
        <f t="shared" si="4"/>
        <v>0</v>
      </c>
      <c r="P54" s="46">
        <f t="shared" si="4"/>
        <v>0</v>
      </c>
      <c r="Q54" s="46">
        <f t="shared" si="4"/>
        <v>0.19190772277227722</v>
      </c>
      <c r="R54" s="46">
        <f t="shared" si="4"/>
        <v>0</v>
      </c>
      <c r="S54" s="46">
        <f t="shared" si="4"/>
        <v>0</v>
      </c>
      <c r="T54" s="46">
        <f t="shared" si="4"/>
        <v>0</v>
      </c>
      <c r="U54" s="46">
        <f t="shared" si="4"/>
        <v>0</v>
      </c>
      <c r="V54" s="46">
        <f t="shared" si="4"/>
        <v>2.4752475247524754E-2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101</v>
      </c>
      <c r="Z56" s="29"/>
      <c r="AE56"/>
      <c r="AF56"/>
      <c r="AG56"/>
      <c r="AH56"/>
    </row>
    <row r="57" spans="2:34" ht="12.9" thickBot="1" x14ac:dyDescent="0.35">
      <c r="B57" s="113">
        <f t="shared" ref="B57:X57" si="5">B$54/B$56</f>
        <v>0.80804535770601515</v>
      </c>
      <c r="C57" s="114">
        <f t="shared" si="5"/>
        <v>0</v>
      </c>
      <c r="D57" s="114">
        <f t="shared" si="5"/>
        <v>0.12398572144385878</v>
      </c>
      <c r="E57" s="114">
        <f t="shared" si="5"/>
        <v>1.2910450501168782E-2</v>
      </c>
      <c r="F57" s="114">
        <f t="shared" si="5"/>
        <v>0.11930053618432986</v>
      </c>
      <c r="G57" s="114">
        <f t="shared" si="5"/>
        <v>0</v>
      </c>
      <c r="H57" s="114">
        <f t="shared" si="5"/>
        <v>6.4393176975006308E-2</v>
      </c>
      <c r="I57" s="114">
        <f t="shared" si="5"/>
        <v>2.1326017952113682E-2</v>
      </c>
      <c r="J57" s="114">
        <f t="shared" si="5"/>
        <v>0</v>
      </c>
      <c r="K57" s="114">
        <f t="shared" si="5"/>
        <v>0</v>
      </c>
      <c r="L57" s="114">
        <f t="shared" si="5"/>
        <v>5.4036661418560604E-4</v>
      </c>
      <c r="M57" s="114">
        <f t="shared" si="5"/>
        <v>0.20165675626050478</v>
      </c>
      <c r="N57" s="114">
        <f t="shared" si="5"/>
        <v>0</v>
      </c>
      <c r="O57" s="114">
        <f t="shared" si="5"/>
        <v>0</v>
      </c>
      <c r="P57" s="114">
        <f t="shared" si="5"/>
        <v>0</v>
      </c>
      <c r="Q57" s="114">
        <f t="shared" si="5"/>
        <v>2.6713213080773552E-3</v>
      </c>
      <c r="R57" s="114">
        <f t="shared" si="5"/>
        <v>0</v>
      </c>
      <c r="S57" s="114">
        <f t="shared" si="5"/>
        <v>0</v>
      </c>
      <c r="T57" s="114">
        <f t="shared" si="5"/>
        <v>0</v>
      </c>
      <c r="U57" s="114">
        <f t="shared" si="5"/>
        <v>0</v>
      </c>
      <c r="V57" s="114">
        <f t="shared" si="5"/>
        <v>1.7438689057013354E-4</v>
      </c>
      <c r="W57" s="114">
        <f t="shared" si="5"/>
        <v>0</v>
      </c>
      <c r="X57" s="115">
        <f t="shared" si="5"/>
        <v>0</v>
      </c>
      <c r="Y57" s="78">
        <f>SUM(B57:X57)</f>
        <v>1.3550040918358306</v>
      </c>
      <c r="Z57" s="29"/>
      <c r="AE57"/>
      <c r="AF57"/>
      <c r="AG57"/>
      <c r="AH57"/>
    </row>
    <row r="58" spans="2:34" ht="12.9" thickBot="1" x14ac:dyDescent="0.35">
      <c r="B58" s="108">
        <f t="shared" ref="B58:X58" si="6">B57/$Y$57*100</f>
        <v>59.634163658593309</v>
      </c>
      <c r="C58" s="24">
        <f t="shared" si="6"/>
        <v>0</v>
      </c>
      <c r="D58" s="24">
        <f t="shared" si="6"/>
        <v>9.1502101130836007</v>
      </c>
      <c r="E58" s="24">
        <f t="shared" si="6"/>
        <v>0.95279789773011148</v>
      </c>
      <c r="F58" s="24">
        <f t="shared" si="6"/>
        <v>8.8044410273842963</v>
      </c>
      <c r="G58" s="24">
        <f t="shared" si="6"/>
        <v>0</v>
      </c>
      <c r="H58" s="24">
        <f t="shared" si="6"/>
        <v>4.7522496325279029</v>
      </c>
      <c r="I58" s="24">
        <f t="shared" si="6"/>
        <v>1.5738711108407115</v>
      </c>
      <c r="J58" s="24">
        <f t="shared" si="6"/>
        <v>0</v>
      </c>
      <c r="K58" s="24">
        <f t="shared" si="6"/>
        <v>0</v>
      </c>
      <c r="L58" s="24">
        <f t="shared" si="6"/>
        <v>3.9879334493631603E-2</v>
      </c>
      <c r="M58" s="24">
        <f t="shared" si="6"/>
        <v>14.882372494336133</v>
      </c>
      <c r="N58" s="24">
        <f t="shared" si="6"/>
        <v>0</v>
      </c>
      <c r="O58" s="24">
        <f t="shared" si="6"/>
        <v>0</v>
      </c>
      <c r="P58" s="24">
        <f t="shared" si="6"/>
        <v>0</v>
      </c>
      <c r="Q58" s="24">
        <f t="shared" si="6"/>
        <v>0.19714488865182014</v>
      </c>
      <c r="R58" s="24">
        <f t="shared" si="6"/>
        <v>0</v>
      </c>
      <c r="S58" s="24">
        <f t="shared" si="6"/>
        <v>0</v>
      </c>
      <c r="T58" s="24">
        <f t="shared" si="6"/>
        <v>0</v>
      </c>
      <c r="U58" s="24">
        <f t="shared" si="6"/>
        <v>0</v>
      </c>
      <c r="V58" s="24">
        <f t="shared" si="6"/>
        <v>1.2869842358473254E-2</v>
      </c>
      <c r="W58" s="24">
        <f t="shared" si="6"/>
        <v>0</v>
      </c>
      <c r="X58" s="109">
        <f t="shared" si="6"/>
        <v>0</v>
      </c>
      <c r="Y58" s="78">
        <f>SUM(G58:U58)</f>
        <v>21.445517460850198</v>
      </c>
      <c r="Z58" s="29"/>
      <c r="AE58"/>
      <c r="AF58"/>
      <c r="AG58"/>
      <c r="AH58"/>
    </row>
    <row r="59" spans="2:34" ht="12.9" thickBot="1" x14ac:dyDescent="0.35">
      <c r="B59" s="110">
        <f t="shared" ref="B59:X59" si="7">B58/$Y$58</f>
        <v>2.780728595962223</v>
      </c>
      <c r="C59" s="111">
        <f>C58/$Y$58</f>
        <v>0</v>
      </c>
      <c r="D59" s="111">
        <f t="shared" si="7"/>
        <v>0.42667238642237199</v>
      </c>
      <c r="E59" s="111">
        <f t="shared" si="7"/>
        <v>4.4428766965846772E-2</v>
      </c>
      <c r="F59" s="111">
        <f t="shared" si="7"/>
        <v>0.41054924617497424</v>
      </c>
      <c r="G59" s="111">
        <f t="shared" si="7"/>
        <v>0</v>
      </c>
      <c r="H59" s="111">
        <f t="shared" si="7"/>
        <v>0.22159640779026937</v>
      </c>
      <c r="I59" s="111">
        <f t="shared" si="7"/>
        <v>7.3389281173274895E-2</v>
      </c>
      <c r="J59" s="111">
        <f t="shared" si="7"/>
        <v>0</v>
      </c>
      <c r="K59" s="111">
        <f t="shared" si="7"/>
        <v>0</v>
      </c>
      <c r="L59" s="111">
        <f t="shared" si="7"/>
        <v>1.8595650380753557E-3</v>
      </c>
      <c r="M59" s="111">
        <f t="shared" si="7"/>
        <v>0.69396192101704257</v>
      </c>
      <c r="N59" s="111">
        <f t="shared" si="7"/>
        <v>0</v>
      </c>
      <c r="O59" s="111">
        <f t="shared" si="7"/>
        <v>0</v>
      </c>
      <c r="P59" s="111">
        <f t="shared" si="7"/>
        <v>0</v>
      </c>
      <c r="Q59" s="111">
        <f t="shared" si="7"/>
        <v>9.1928249813378222E-3</v>
      </c>
      <c r="R59" s="111">
        <f t="shared" si="7"/>
        <v>0</v>
      </c>
      <c r="S59" s="111">
        <f t="shared" si="7"/>
        <v>0</v>
      </c>
      <c r="T59" s="111">
        <f t="shared" si="7"/>
        <v>0</v>
      </c>
      <c r="U59" s="111">
        <f t="shared" si="7"/>
        <v>0</v>
      </c>
      <c r="V59" s="111">
        <f t="shared" si="7"/>
        <v>6.0011806112712166E-4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99C4023A-3107-4EF6-B866-9D18B1B7FD7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0F0116EF-0E5E-4392-9246-32B3A9D6EBA9}">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C829F6B-BFA9-4092-B8ED-F38B71DC386A}">
      <formula1>#REF!</formula1>
    </dataValidation>
  </dataValidations>
  <hyperlinks>
    <hyperlink ref="D3:E3" r:id="rId1" display="ceramicmaterialsworkshop.com                                                                 " xr:uid="{358CF2D2-2734-46BD-BD6D-4D2247CA613A}"/>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B0AD0F-40AF-444D-B544-5E7D5DB86B35}">
          <x14:formula1>
            <xm:f>'Chemical Analysis'!$AA$4:$AA$27</xm:f>
          </x14:formula1>
          <xm:sqref>G2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B8E67-77D6-484E-9E24-3E15872917E4}">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-6</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A832C376-27FC-43BC-AE00-DC31409D7234}">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26B5429-721B-4776-9362-29D44A981F14}">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FE69CA6-B8B6-4A56-B607-9A1949928C0B}">
      <formula1>#REF!</formula1>
    </dataValidation>
  </dataValidations>
  <hyperlinks>
    <hyperlink ref="D3:E3" r:id="rId1" display="ceramicmaterialsworkshop.com                                                                 " xr:uid="{F6B3DCAB-24D8-4308-B1F9-B1237805859B}"/>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62D510-AEAF-4131-BD2D-7630DB7B8D7D}">
          <x14:formula1>
            <xm:f>'Chemical Analysis'!$AA$4:$AA$27</xm:f>
          </x14:formula1>
          <xm:sqref>G2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7DC9-9FC1-4F7F-9D8B-A25A3341CADB}">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-7</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E16F4C77-F192-4D21-BC7E-C2334E5A0B97}">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C48AF00-40C9-49F1-B5AF-8FC7FD89F8B4}">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6576297D-B591-4E8E-B1A6-A1E8778658D8}">
      <formula1>#REF!</formula1>
    </dataValidation>
  </dataValidations>
  <hyperlinks>
    <hyperlink ref="D3:E3" r:id="rId1" display="ceramicmaterialsworkshop.com                                                                 " xr:uid="{4C547D10-CCB7-48A4-8400-4DCD1F6C8BFE}"/>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4554008-D8B4-4E88-A6D6-2405F0772F4B}">
          <x14:formula1>
            <xm:f>'Chemical Analysis'!$AA$4:$AA$27</xm:f>
          </x14:formula1>
          <xm:sqref>G2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17CC-D980-410E-A554-D97E801E299F}">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-8</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C0DB2C16-7AD4-4D20-A754-154E54AC232A}">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E1962108-950D-45AC-B274-E3DD085324F3}">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60FE472-4A35-4F64-ACEB-C6AF76603144}">
      <formula1>#REF!</formula1>
    </dataValidation>
  </dataValidations>
  <hyperlinks>
    <hyperlink ref="D3:E3" r:id="rId1" display="ceramicmaterialsworkshop.com                                                                 " xr:uid="{C6EBD5F9-7A0A-459E-83B7-53A0A43A8B85}"/>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76F149E-0213-47FE-8BEE-A45733819A3F}">
          <x14:formula1>
            <xm:f>'Chemical Analysis'!$AA$4:$AA$27</xm:f>
          </x14:formula1>
          <xm:sqref>G2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4EB94-B1FF-44A1-ACD4-31B01685EA49}">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-9</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FBC2BFD8-4B1F-4137-8335-39DD9D6E4E7E}">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F9C59CA-A54A-4519-AF4D-DBECF3897707}">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B842D930-F342-454F-8B7A-854EA13AB460}">
      <formula1>#REF!</formula1>
    </dataValidation>
  </dataValidations>
  <hyperlinks>
    <hyperlink ref="D3:E3" r:id="rId1" display="ceramicmaterialsworkshop.com                                                                 " xr:uid="{3C63F4FA-88CD-4469-934B-D47995D2E2F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BD02891-2BBD-42A7-9C91-D578408B4375}">
          <x14:formula1>
            <xm:f>'Chemical Analysis'!$AA$4:$AA$27</xm:f>
          </x14:formula1>
          <xm:sqref>G2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7B072-2FC6-4736-8AC1-39FBC42BA409}">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-10</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5F82F58A-88EC-44BF-8D1A-F881CDA0204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217A283-5979-4167-A3DF-81187B983B01}">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3603F80C-3C29-4FB4-B262-3FD614970482}">
      <formula1>#REF!</formula1>
    </dataValidation>
  </dataValidations>
  <hyperlinks>
    <hyperlink ref="D3:E3" r:id="rId1" display="ceramicmaterialsworkshop.com                                                                 " xr:uid="{1834DA42-209A-418F-9BA4-26B2DDD1D94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1A1E341-6631-4A19-92E9-CAE069ADD085}">
          <x14:formula1>
            <xm:f>'Chemical Analysis'!$AA$4:$AA$27</xm:f>
          </x14:formula1>
          <xm:sqref>G2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7C46B-E6D4-4E94-98BF-C1D801AA3412}">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-11</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01279072-9D1F-4776-9A80-47BE0FAE41B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879A0549-B084-4244-85B0-CAA31FC3EFEB}">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36859AB-6A61-40E1-9BBC-6043DF2383FB}">
      <formula1>#REF!</formula1>
    </dataValidation>
  </dataValidations>
  <hyperlinks>
    <hyperlink ref="D3:E3" r:id="rId1" display="ceramicmaterialsworkshop.com                                                                 " xr:uid="{03FEFDE9-E2C3-4755-8328-A7978A21A2D4}"/>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8854A4D-EDF0-4265-BD58-0797CF6CA7DE}">
          <x14:formula1>
            <xm:f>'Chemical Analysis'!$AA$4:$AA$27</xm:f>
          </x14:formula1>
          <xm:sqref>G2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9A4CB-3774-4485-909E-B8F66524D49C}">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-12</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8EED57DA-3AC7-43BA-A17A-8CAF59489F52}">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A1FDCAE-ACBC-41FA-ADE9-09759264C25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899B3AD-A280-4494-9F95-9B9F6CA8C738}">
      <formula1>#REF!</formula1>
    </dataValidation>
  </dataValidations>
  <hyperlinks>
    <hyperlink ref="D3:E3" r:id="rId1" display="ceramicmaterialsworkshop.com                                                                 " xr:uid="{8A260068-9F42-4065-8520-E3B8AD1EE11E}"/>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62372A3-CEBB-4061-9F1C-B505BDCB254E}">
          <x14:formula1>
            <xm:f>'Chemical Analysis'!$AA$4:$AA$27</xm:f>
          </x14:formula1>
          <xm:sqref>G2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AD0C7-9CC3-4EE2-92DB-F60D822AF607}">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-13</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E2C35B74-2199-44A6-92B2-8693AB331DD2}">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94DD17E-B6BA-48D7-81E1-20994C929CE1}">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D4342F4C-F55D-417A-BB16-2EFAC6CB4C05}">
      <formula1>#REF!</formula1>
    </dataValidation>
  </dataValidations>
  <hyperlinks>
    <hyperlink ref="D3:E3" r:id="rId1" display="ceramicmaterialsworkshop.com                                                                 " xr:uid="{7296AAC8-A168-4B20-BA57-26F0DD8A7F45}"/>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C0CAA42-AD5C-4799-A9EE-C92808173BEE}">
          <x14:formula1>
            <xm:f>'Chemical Analysis'!$AA$4:$AA$27</xm:f>
          </x14:formula1>
          <xm:sqref>G2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A40A-77F2-4456-BFEB-B44A1386273D}">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-14</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DF0E631A-82A8-4AD8-BDC8-6A58465ACD3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8934FD01-F6A3-424A-B1E3-DF32BEF7902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35111304-CFC0-4C56-AC72-05046CEF12AE}">
      <formula1>#REF!</formula1>
    </dataValidation>
  </dataValidations>
  <hyperlinks>
    <hyperlink ref="D3:E3" r:id="rId1" display="ceramicmaterialsworkshop.com                                                                 " xr:uid="{46845ABA-EF85-4A63-ADB1-80C00D51441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DD48F58-66E2-4D94-A4B7-94FC47281E96}">
          <x14:formula1>
            <xm:f>'Chemical Analysis'!$AA$4:$AA$27</xm:f>
          </x14:formula1>
          <xm:sqref>G2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E22A8-581D-48A1-A9BE-E81802289616}">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-15</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9FCD635C-9887-4EC8-A8EE-DEF9B5FA712E}">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9ACFEC9-C7BA-4557-9977-6BF3B8D31597}">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F6785AD-A74E-4AF3-AFD5-E0C2EC81EA14}">
      <formula1>#REF!</formula1>
    </dataValidation>
  </dataValidations>
  <hyperlinks>
    <hyperlink ref="D3:E3" r:id="rId1" display="ceramicmaterialsworkshop.com                                                                 " xr:uid="{4D7FE446-27B9-440C-B428-5691F2F88436}"/>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A189FE1-A045-4FE0-B65A-B844D37A9185}">
          <x14:formula1>
            <xm:f>'Chemical Analysis'!$AA$4:$AA$27</xm:f>
          </x14:formula1>
          <xm:sqref>G2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2"/>
  <sheetViews>
    <sheetView workbookViewId="0">
      <selection activeCell="B25" sqref="B25"/>
    </sheetView>
  </sheetViews>
  <sheetFormatPr defaultColWidth="8.84375" defaultRowHeight="12.45" x14ac:dyDescent="0.3"/>
  <cols>
    <col min="2" max="2" width="52.61328125" customWidth="1"/>
  </cols>
  <sheetData>
    <row r="2" spans="2:2" ht="90" x14ac:dyDescent="2">
      <c r="B2" s="14" t="s">
        <v>211</v>
      </c>
    </row>
  </sheetData>
  <pageMargins left="0.7" right="0.7" top="0.75" bottom="0.75" header="0.3" footer="0.3"/>
  <pageSetup orientation="portrait" verticalDpi="0"/>
  <ignoredErrors>
    <ignoredError sqref="B2"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2B227-777D-431B-ABD4-2E9594D1CEA1}">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-16</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D7664570-9687-4828-B953-B7255F53BC6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03ED7525-C939-4287-99C3-22F898568990}">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B0A3130-B9D1-466F-9A08-21E5A66805C9}">
      <formula1>#REF!</formula1>
    </dataValidation>
  </dataValidations>
  <hyperlinks>
    <hyperlink ref="D3:E3" r:id="rId1" display="ceramicmaterialsworkshop.com                                                                 " xr:uid="{6A9D2025-3F69-425B-B52C-A1560BB26BBA}"/>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24A14EB-BA50-46A4-B6EF-654E8E3B1B40}">
          <x14:formula1>
            <xm:f>'Chemical Analysis'!$AA$4:$AA$27</xm:f>
          </x14:formula1>
          <xm:sqref>G2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2E0BE-040E-4132-93DB-9895FFE66B43}">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-17</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058EF16B-F753-4035-98BA-9AB05A48108C}">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3D07D8F-D212-40CF-9091-5BE18AAFFDA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C220ACF-A917-4CF3-8A68-462ECBB73732}">
      <formula1>#REF!</formula1>
    </dataValidation>
  </dataValidations>
  <hyperlinks>
    <hyperlink ref="D3:E3" r:id="rId1" display="ceramicmaterialsworkshop.com                                                                 " xr:uid="{04DF5605-9D60-46A0-852B-12BD3905BA91}"/>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3C73114-C34D-4047-BA65-7C2FE4382BB5}">
          <x14:formula1>
            <xm:f>'Chemical Analysis'!$AA$4:$AA$27</xm:f>
          </x14:formula1>
          <xm:sqref>G2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63C9-491F-4696-91FF-261568A28EC7}">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-18</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9D048C12-B8F7-432E-B69E-877860BAC1D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D45FAF8F-AC9A-4864-AF51-36E75F8A6BF2}">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201D262-2880-4448-BBA4-358917407898}">
      <formula1>#REF!</formula1>
    </dataValidation>
  </dataValidations>
  <hyperlinks>
    <hyperlink ref="D3:E3" r:id="rId1" display="ceramicmaterialsworkshop.com                                                                 " xr:uid="{171751C0-9ECC-4278-B243-D9D12278E626}"/>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19322D6-63A6-4D3C-9E96-E71DDCFD7681}">
          <x14:formula1>
            <xm:f>'Chemical Analysis'!$AA$4:$AA$27</xm:f>
          </x14:formula1>
          <xm:sqref>G2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A91DE-F266-42EF-9408-1B2B7EAA6CBB}">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-19</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551294F0-EF51-4327-8FF7-A5A9C2C3A35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C35D03D-F241-4626-9009-952AB8669AF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F3E23FF0-2A68-4999-B3E4-B30867A6B976}">
      <formula1>#REF!</formula1>
    </dataValidation>
  </dataValidations>
  <hyperlinks>
    <hyperlink ref="D3:E3" r:id="rId1" display="ceramicmaterialsworkshop.com                                                                 " xr:uid="{C254C883-2F7D-4A4D-A364-2DCDB1D03D7D}"/>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0E92518-6128-4AAE-B8D8-9D8BC3887FD6}">
          <x14:formula1>
            <xm:f>'Chemical Analysis'!$AA$4:$AA$27</xm:f>
          </x14:formula1>
          <xm:sqref>G2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57DE3-AD62-4640-AAC6-1DAE4029A63C}">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-20</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22206B64-0867-43A7-ABC7-3396FF85584C}">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FCC9218-9D3D-4DF2-8012-2B2C52B49C80}">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05AC648C-871C-44D9-ACD5-FBF5A71C9952}">
      <formula1>#REF!</formula1>
    </dataValidation>
  </dataValidations>
  <hyperlinks>
    <hyperlink ref="D3:E3" r:id="rId1" display="ceramicmaterialsworkshop.com                                                                 " xr:uid="{133B35E6-9E2A-4DA9-8922-C148AB8996F3}"/>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098607E-7FC8-49BA-8A93-085B54A4C7E2}">
          <x14:formula1>
            <xm:f>'Chemical Analysis'!$AA$4:$AA$27</xm:f>
          </x14:formula1>
          <xm:sqref>G2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1966-5DD6-40A1-A47E-599AEEE99391}">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-21</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24D60339-910F-4FEF-ADD8-E41FB56EFD8D}">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0FC09AD-AD74-4409-A192-0FFB58872716}">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03DAAC3-1102-4B81-84D7-9EFA5DE4F575}">
      <formula1>#REF!</formula1>
    </dataValidation>
  </dataValidations>
  <hyperlinks>
    <hyperlink ref="D3:E3" r:id="rId1" display="ceramicmaterialsworkshop.com                                                                 " xr:uid="{844D6962-1C97-46C4-99C5-06F5623038B3}"/>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D05791F-F4B0-460D-8097-E1F9A8E277DF}">
          <x14:formula1>
            <xm:f>'Chemical Analysis'!$AA$4:$AA$27</xm:f>
          </x14:formula1>
          <xm:sqref>G2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931CE-1EC6-4153-B12C-C364DDCCE1A6}">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-22</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1017D528-B2DF-47EE-BD68-BD709F230D74}">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D29D9985-6205-4959-B5CD-5165D8CC8A9B}">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C3C70EC-4C50-4DE5-92DF-D7D76657074C}">
      <formula1>#REF!</formula1>
    </dataValidation>
  </dataValidations>
  <hyperlinks>
    <hyperlink ref="D3:E3" r:id="rId1" display="ceramicmaterialsworkshop.com                                                                 " xr:uid="{F01C0339-60B9-4A10-AB3E-3BE4C9BE5011}"/>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D3FDE44-773E-41AF-94A8-39116A7A2861}">
          <x14:formula1>
            <xm:f>'Chemical Analysis'!$AA$4:$AA$27</xm:f>
          </x14:formula1>
          <xm:sqref>G2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C1D38-858C-4ECF-88E5-1217659E6571}">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-23</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EFC9B677-CC8B-4DAA-A3F6-3FBAC111DFC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ED15CA5E-3AAA-4BB1-A268-05C17ADDAEE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ADC31D96-DB12-4B09-A97F-9CC4E18FE011}">
      <formula1>#REF!</formula1>
    </dataValidation>
  </dataValidations>
  <hyperlinks>
    <hyperlink ref="D3:E3" r:id="rId1" display="ceramicmaterialsworkshop.com                                                                 " xr:uid="{8652B5BD-8C96-4E3B-A575-76429F48BAE6}"/>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BAD66B7-4CF7-4755-BA71-24C3533AE10D}">
          <x14:formula1>
            <xm:f>'Chemical Analysis'!$AA$4:$AA$27</xm:f>
          </x14:formula1>
          <xm:sqref>G2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587C-9453-494B-8E09-354D57FDC230}">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-24</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648E7FB3-E2DB-424E-9FFF-160A92C4623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146E5EDD-F89D-43DD-BBC4-7966DE404A7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CD568C6F-00D3-4B2D-8304-B5AF75BD16BB}">
      <formula1>#REF!</formula1>
    </dataValidation>
  </dataValidations>
  <hyperlinks>
    <hyperlink ref="D3:E3" r:id="rId1" display="ceramicmaterialsworkshop.com                                                                 " xr:uid="{3E15CC68-5990-4625-B374-2B8A7557A154}"/>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FF3FDF4-0AE4-4921-8472-B6134B2B4955}">
          <x14:formula1>
            <xm:f>'Chemical Analysis'!$AA$4:$AA$27</xm:f>
          </x14:formula1>
          <xm:sqref>G2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97831-AE9B-4D55-A425-85FC813E3C3D}">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-25</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46773454-0191-4741-8227-B5E268507E4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2764A5FB-3A3C-45AA-82CB-F39689A3A8F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16C27394-3BC8-423F-B7DB-91E71CC83315}">
      <formula1>#REF!</formula1>
    </dataValidation>
  </dataValidations>
  <hyperlinks>
    <hyperlink ref="D3:E3" r:id="rId1" display="ceramicmaterialsworkshop.com                                                                 " xr:uid="{5CD5CD85-43E7-404A-8F39-AF93563F0AF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0C9AEC2-F1C9-4AA9-965F-F10F324730E1}">
          <x14:formula1>
            <xm:f>'Chemical Analysis'!$AA$4:$AA$27</xm:f>
          </x14:formula1>
          <xm:sqref>G2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B1:U307"/>
  <sheetViews>
    <sheetView showZeros="0" topLeftCell="A12" zoomScaleNormal="100" zoomScalePageLayoutView="80" workbookViewId="0">
      <selection activeCell="G59" sqref="G59"/>
    </sheetView>
  </sheetViews>
  <sheetFormatPr defaultColWidth="8.84375" defaultRowHeight="12.45" x14ac:dyDescent="0.3"/>
  <cols>
    <col min="1" max="1" width="15.61328125" customWidth="1"/>
    <col min="2" max="2" width="2.61328125" customWidth="1"/>
    <col min="3" max="3" width="19.23046875" style="1" customWidth="1"/>
    <col min="4" max="4" width="19.23046875" style="2" customWidth="1"/>
    <col min="5" max="5" width="2.61328125" customWidth="1"/>
    <col min="6" max="6" width="19.3046875" style="1" customWidth="1"/>
    <col min="7" max="7" width="19.23046875" style="2" customWidth="1"/>
    <col min="8" max="8" width="2.3828125" customWidth="1"/>
    <col min="9" max="9" width="19.23046875" style="1" customWidth="1"/>
    <col min="10" max="10" width="19.23046875" style="2" customWidth="1"/>
    <col min="11" max="11" width="2.3828125" customWidth="1"/>
    <col min="12" max="12" width="19.23046875" style="1" customWidth="1"/>
    <col min="13" max="13" width="19.3046875" style="2" customWidth="1"/>
    <col min="14" max="14" width="2.3828125" customWidth="1"/>
    <col min="15" max="15" width="19.15234375" style="1" customWidth="1"/>
    <col min="16" max="16" width="19.3046875" style="2" customWidth="1"/>
    <col min="17" max="17" width="2.3828125" customWidth="1"/>
  </cols>
  <sheetData>
    <row r="1" spans="2:17" ht="12.9" thickBot="1" x14ac:dyDescent="0.35"/>
    <row r="2" spans="2:17" ht="12.9" thickBot="1" x14ac:dyDescent="0.35">
      <c r="B2" s="3"/>
      <c r="C2" s="4"/>
      <c r="D2" s="5"/>
      <c r="E2" s="6"/>
      <c r="F2" s="4"/>
      <c r="G2" s="5"/>
      <c r="H2" s="6"/>
      <c r="I2" s="4"/>
      <c r="J2" s="5"/>
      <c r="K2" s="6"/>
      <c r="L2" s="4"/>
      <c r="M2" s="5"/>
      <c r="N2" s="6"/>
      <c r="O2" s="4"/>
      <c r="P2" s="5"/>
      <c r="Q2" s="7"/>
    </row>
    <row r="3" spans="2:17" ht="14.25" customHeight="1" thickBot="1" x14ac:dyDescent="0.35">
      <c r="B3" s="8"/>
      <c r="C3" s="135">
        <v>1</v>
      </c>
      <c r="D3" s="136"/>
      <c r="E3" s="9"/>
      <c r="F3" s="135">
        <v>2</v>
      </c>
      <c r="G3" s="136"/>
      <c r="H3" s="9"/>
      <c r="I3" s="135">
        <v>3</v>
      </c>
      <c r="J3" s="136"/>
      <c r="K3" s="9"/>
      <c r="L3" s="135">
        <v>4</v>
      </c>
      <c r="M3" s="136"/>
      <c r="N3" s="9"/>
      <c r="O3" s="135">
        <v>5</v>
      </c>
      <c r="P3" s="136"/>
      <c r="Q3" s="10"/>
    </row>
    <row r="4" spans="2:17" ht="12.9" customHeight="1" thickBot="1" x14ac:dyDescent="0.35">
      <c r="B4" s="8"/>
      <c r="C4" s="89" t="str">
        <f>Date!B2</f>
        <v>010125</v>
      </c>
      <c r="D4" s="90">
        <f>'1'!$C$2</f>
        <v>-1</v>
      </c>
      <c r="E4" s="221"/>
      <c r="F4" s="252" t="str">
        <f>Date!B2</f>
        <v>010125</v>
      </c>
      <c r="G4" s="253">
        <f>'2'!$C$2</f>
        <v>-2</v>
      </c>
      <c r="H4" s="9"/>
      <c r="I4" s="252" t="str">
        <f>Date!B2</f>
        <v>010125</v>
      </c>
      <c r="J4" s="253">
        <f>'3'!$C$2</f>
        <v>-3</v>
      </c>
      <c r="K4" s="9"/>
      <c r="L4" s="252" t="str">
        <f>Date!B2</f>
        <v>010125</v>
      </c>
      <c r="M4" s="253">
        <f>'4'!$C$2</f>
        <v>-4</v>
      </c>
      <c r="N4" s="9"/>
      <c r="O4" s="252" t="str">
        <f>Date!B2</f>
        <v>010125</v>
      </c>
      <c r="P4" s="253">
        <f>'5'!$C$2</f>
        <v>-5</v>
      </c>
      <c r="Q4" s="10"/>
    </row>
    <row r="5" spans="2:17" ht="12.9" customHeight="1" x14ac:dyDescent="0.3">
      <c r="B5" s="8"/>
      <c r="C5" s="91" t="str">
        <f>'1'!$F$18</f>
        <v>Neph Sy</v>
      </c>
      <c r="D5" s="247">
        <f>'1'!$G$18</f>
        <v>36.396396396396398</v>
      </c>
      <c r="E5" s="15"/>
      <c r="F5" s="254" t="str">
        <f>'2'!$F$18</f>
        <v>Neph Sy</v>
      </c>
      <c r="G5" s="251">
        <f>'2'!$G$18</f>
        <v>36.036036036036037</v>
      </c>
      <c r="H5" s="15"/>
      <c r="I5" s="254" t="str">
        <f>'3'!$F$18</f>
        <v>Neph Sy</v>
      </c>
      <c r="J5" s="251">
        <f>'3'!$G$18</f>
        <v>36.036036036036037</v>
      </c>
      <c r="K5" s="15"/>
      <c r="L5" s="254" t="str">
        <f>'4'!$F$18</f>
        <v>Neph Sy</v>
      </c>
      <c r="M5" s="251">
        <f>'4'!$G$18</f>
        <v>36.036036036036037</v>
      </c>
      <c r="N5" s="15"/>
      <c r="O5" s="254" t="str">
        <f>'5'!$F$18</f>
        <v>Neph Sy</v>
      </c>
      <c r="P5" s="251">
        <f>'5'!$G$18</f>
        <v>36.036036036036037</v>
      </c>
      <c r="Q5" s="10"/>
    </row>
    <row r="6" spans="2:17" x14ac:dyDescent="0.3">
      <c r="B6" s="8"/>
      <c r="C6" s="16" t="str">
        <f>'1'!$F$19</f>
        <v>Whiting</v>
      </c>
      <c r="D6" s="248">
        <f>'1'!$G$19</f>
        <v>18.198198198198199</v>
      </c>
      <c r="E6" s="15"/>
      <c r="F6" s="214" t="str">
        <f>'2'!$F$19</f>
        <v>Whiting</v>
      </c>
      <c r="G6" s="215">
        <f>'2'!$G$19</f>
        <v>18.018018018018019</v>
      </c>
      <c r="H6" s="15"/>
      <c r="I6" s="214" t="str">
        <f>'3'!$F$19</f>
        <v>Whiting</v>
      </c>
      <c r="J6" s="215">
        <f>'3'!$G$19</f>
        <v>18.018018018018019</v>
      </c>
      <c r="K6" s="15"/>
      <c r="L6" s="214" t="str">
        <f>'4'!$F$19</f>
        <v>Whiting</v>
      </c>
      <c r="M6" s="215">
        <f>'4'!$G$19</f>
        <v>18.018018018018019</v>
      </c>
      <c r="N6" s="15"/>
      <c r="O6" s="214" t="str">
        <f>'5'!$F$19</f>
        <v>Whiting</v>
      </c>
      <c r="P6" s="215">
        <f>'5'!$G$19</f>
        <v>18.018018018018019</v>
      </c>
      <c r="Q6" s="10"/>
    </row>
    <row r="7" spans="2:17" x14ac:dyDescent="0.3">
      <c r="B7" s="8"/>
      <c r="C7" s="16" t="str">
        <f>'1'!$F$20</f>
        <v>EPK</v>
      </c>
      <c r="D7" s="248">
        <f>'1'!$G$20</f>
        <v>9.0990990990990994</v>
      </c>
      <c r="E7" s="15"/>
      <c r="F7" s="214" t="str">
        <f>'2'!$F$20</f>
        <v>EPK</v>
      </c>
      <c r="G7" s="215">
        <f>'2'!$G$20</f>
        <v>9.0090090090090094</v>
      </c>
      <c r="H7" s="15"/>
      <c r="I7" s="214" t="str">
        <f>'3'!$F$20</f>
        <v>EPK</v>
      </c>
      <c r="J7" s="215">
        <f>'3'!$G$20</f>
        <v>9.0090090090090094</v>
      </c>
      <c r="K7" s="15"/>
      <c r="L7" s="214" t="str">
        <f>'4'!$F$20</f>
        <v>EPK</v>
      </c>
      <c r="M7" s="215">
        <f>'4'!$G$20</f>
        <v>9.0090090090090094</v>
      </c>
      <c r="N7" s="15"/>
      <c r="O7" s="214" t="str">
        <f>'5'!$F$20</f>
        <v>EPK</v>
      </c>
      <c r="P7" s="215">
        <f>'5'!$G$20</f>
        <v>9.0090090090090094</v>
      </c>
      <c r="Q7" s="10"/>
    </row>
    <row r="8" spans="2:17" x14ac:dyDescent="0.3">
      <c r="B8" s="8"/>
      <c r="C8" s="16" t="str">
        <f>'1'!$F$21</f>
        <v>Flint</v>
      </c>
      <c r="D8" s="248">
        <f>'1'!$G$21</f>
        <v>27.297297297297302</v>
      </c>
      <c r="E8" s="15"/>
      <c r="F8" s="214" t="str">
        <f>'2'!$F$21</f>
        <v>Flint</v>
      </c>
      <c r="G8" s="215">
        <f>'2'!$G$21</f>
        <v>27.027027027027028</v>
      </c>
      <c r="H8" s="15"/>
      <c r="I8" s="214" t="str">
        <f>'3'!$F$21</f>
        <v>Flint</v>
      </c>
      <c r="J8" s="215">
        <f>'3'!$G$21</f>
        <v>27.027027027027028</v>
      </c>
      <c r="K8" s="15"/>
      <c r="L8" s="214" t="str">
        <f>'4'!$F$21</f>
        <v>Flint</v>
      </c>
      <c r="M8" s="215">
        <f>'4'!$G$21</f>
        <v>27.027027027027028</v>
      </c>
      <c r="N8" s="15"/>
      <c r="O8" s="214" t="str">
        <f>'5'!$F$21</f>
        <v>Flint</v>
      </c>
      <c r="P8" s="215">
        <f>'5'!$G$21</f>
        <v>27.027027027027028</v>
      </c>
      <c r="Q8" s="10"/>
    </row>
    <row r="9" spans="2:17" x14ac:dyDescent="0.3">
      <c r="B9" s="8"/>
      <c r="C9" s="16">
        <f>'1'!$F$22</f>
        <v>0</v>
      </c>
      <c r="D9" s="248">
        <f>'1'!$G$22</f>
        <v>0</v>
      </c>
      <c r="E9" s="15"/>
      <c r="F9" s="214">
        <f>'2'!$F$22</f>
        <v>0</v>
      </c>
      <c r="G9" s="215">
        <f>'2'!$G$22</f>
        <v>0</v>
      </c>
      <c r="H9" s="15"/>
      <c r="I9" s="214">
        <f>'3'!$F$22</f>
        <v>0</v>
      </c>
      <c r="J9" s="215">
        <f>'3'!$G$22</f>
        <v>0</v>
      </c>
      <c r="K9" s="15"/>
      <c r="L9" s="214">
        <f>'4'!$F$22</f>
        <v>0</v>
      </c>
      <c r="M9" s="215">
        <f>'4'!$G$22</f>
        <v>0</v>
      </c>
      <c r="N9" s="15"/>
      <c r="O9" s="214">
        <f>'5'!$F$22</f>
        <v>0</v>
      </c>
      <c r="P9" s="215">
        <f>'5'!$G$22</f>
        <v>0</v>
      </c>
      <c r="Q9" s="10"/>
    </row>
    <row r="10" spans="2:17" x14ac:dyDescent="0.3">
      <c r="B10" s="8"/>
      <c r="C10" s="16" t="str">
        <f>'1'!$F$23</f>
        <v>Titanium Dioxide</v>
      </c>
      <c r="D10" s="248">
        <f>'1'!$G$23</f>
        <v>0.90990990990990994</v>
      </c>
      <c r="E10" s="15"/>
      <c r="F10" s="214" t="str">
        <f>'2'!$F$23</f>
        <v>Titanium Dioxide</v>
      </c>
      <c r="G10" s="215">
        <f>'2'!$G$23</f>
        <v>0.90090090090090091</v>
      </c>
      <c r="H10" s="15"/>
      <c r="I10" s="214" t="str">
        <f>'3'!$F$23</f>
        <v>Titanium Dioxide</v>
      </c>
      <c r="J10" s="215">
        <f>'3'!$G$23</f>
        <v>0.90090090090090091</v>
      </c>
      <c r="K10" s="15"/>
      <c r="L10" s="214" t="str">
        <f>'4'!$F$23</f>
        <v>Titanium Dioxide</v>
      </c>
      <c r="M10" s="215">
        <f>'4'!$G$23</f>
        <v>0.90090090090090091</v>
      </c>
      <c r="N10" s="9"/>
      <c r="O10" s="214" t="str">
        <f>'5'!$F$23</f>
        <v>Titanium Dioxide</v>
      </c>
      <c r="P10" s="215">
        <f>'5'!$G$23</f>
        <v>0.90090090090090091</v>
      </c>
      <c r="Q10" s="10"/>
    </row>
    <row r="11" spans="2:17" x14ac:dyDescent="0.3">
      <c r="B11" s="8"/>
      <c r="C11" s="16" t="str">
        <f>'1'!$F$24</f>
        <v>Nickel Oxide (Black)</v>
      </c>
      <c r="D11" s="248">
        <f>'1'!$G$24</f>
        <v>9.0990990990990994</v>
      </c>
      <c r="E11" s="15"/>
      <c r="F11" s="214" t="str">
        <f>'2'!$F$24</f>
        <v>Nickel Oxide (Black)</v>
      </c>
      <c r="G11" s="215">
        <f>'2'!$G$24</f>
        <v>9.0090090090090094</v>
      </c>
      <c r="H11" s="15"/>
      <c r="I11" s="214" t="str">
        <f>'3'!$F$24</f>
        <v>Nickel Oxide (Black)</v>
      </c>
      <c r="J11" s="215">
        <f>'3'!$G$24</f>
        <v>9.0090090090090094</v>
      </c>
      <c r="K11" s="15"/>
      <c r="L11" s="214" t="str">
        <f>'4'!$F$24</f>
        <v>Nickel Oxide (Black)</v>
      </c>
      <c r="M11" s="215">
        <f>'4'!$G$24</f>
        <v>9.0090090090090094</v>
      </c>
      <c r="N11" s="9"/>
      <c r="O11" s="214" t="str">
        <f>'5'!$F$24</f>
        <v>Nickel Oxide (Black)</v>
      </c>
      <c r="P11" s="215">
        <f>'5'!$G$24</f>
        <v>9.0090090090090094</v>
      </c>
      <c r="Q11" s="10"/>
    </row>
    <row r="12" spans="2:17" x14ac:dyDescent="0.3">
      <c r="B12" s="8"/>
      <c r="C12" s="16">
        <f>'1'!$F$25</f>
        <v>0</v>
      </c>
      <c r="D12" s="248">
        <f>'1'!$G$25</f>
        <v>0</v>
      </c>
      <c r="E12" s="15"/>
      <c r="F12" s="214">
        <f>'2'!$F$25</f>
        <v>0</v>
      </c>
      <c r="G12" s="215">
        <f>'2'!$G$25</f>
        <v>0</v>
      </c>
      <c r="H12" s="15"/>
      <c r="I12" s="214">
        <f>'3'!$F$25</f>
        <v>0</v>
      </c>
      <c r="J12" s="215">
        <f>'3'!$G$25</f>
        <v>0</v>
      </c>
      <c r="K12" s="15"/>
      <c r="L12" s="214">
        <f>'4'!$F$25</f>
        <v>0</v>
      </c>
      <c r="M12" s="215">
        <f>'4'!$G$25</f>
        <v>0</v>
      </c>
      <c r="N12" s="9"/>
      <c r="O12" s="214">
        <f>'5'!$F$25</f>
        <v>0</v>
      </c>
      <c r="P12" s="215">
        <f>'5'!$G$25</f>
        <v>0</v>
      </c>
      <c r="Q12" s="10"/>
    </row>
    <row r="13" spans="2:17" x14ac:dyDescent="0.3">
      <c r="B13" s="8"/>
      <c r="C13" s="16">
        <f>'1'!$F$26</f>
        <v>0</v>
      </c>
      <c r="D13" s="248">
        <f>'1'!$G$26</f>
        <v>0</v>
      </c>
      <c r="E13" s="15"/>
      <c r="F13" s="214">
        <f>'2'!$F$26</f>
        <v>0</v>
      </c>
      <c r="G13" s="215">
        <f>'2'!$G$26</f>
        <v>0</v>
      </c>
      <c r="H13" s="15"/>
      <c r="I13" s="214">
        <f>'3'!$F$26</f>
        <v>0</v>
      </c>
      <c r="J13" s="215">
        <f>'3'!$G$26</f>
        <v>0</v>
      </c>
      <c r="K13" s="15"/>
      <c r="L13" s="214">
        <f>'4'!$F$26</f>
        <v>0</v>
      </c>
      <c r="M13" s="215">
        <f>'4'!$G$26</f>
        <v>0</v>
      </c>
      <c r="N13" s="9"/>
      <c r="O13" s="214">
        <f>'5'!$F$26</f>
        <v>0</v>
      </c>
      <c r="P13" s="215">
        <f>'5'!$G$26</f>
        <v>0</v>
      </c>
      <c r="Q13" s="10"/>
    </row>
    <row r="14" spans="2:17" x14ac:dyDescent="0.3">
      <c r="B14" s="8"/>
      <c r="C14" s="16">
        <f>'1'!$F$27</f>
        <v>0</v>
      </c>
      <c r="D14" s="248">
        <f>'1'!$G$27</f>
        <v>0</v>
      </c>
      <c r="E14" s="15"/>
      <c r="F14" s="214">
        <f>'2'!$F$27</f>
        <v>0</v>
      </c>
      <c r="G14" s="215">
        <f>'2'!$G$27</f>
        <v>0</v>
      </c>
      <c r="H14" s="15"/>
      <c r="I14" s="214">
        <f>'3'!$F$27</f>
        <v>0</v>
      </c>
      <c r="J14" s="215">
        <f>'3'!$G$27</f>
        <v>0</v>
      </c>
      <c r="K14" s="15"/>
      <c r="L14" s="214">
        <f>'4'!$F$27</f>
        <v>0</v>
      </c>
      <c r="M14" s="215">
        <f>'4'!$G$27</f>
        <v>0</v>
      </c>
      <c r="N14" s="9"/>
      <c r="O14" s="214">
        <f>'5'!$F$27</f>
        <v>0</v>
      </c>
      <c r="P14" s="215">
        <f>'5'!$G$27</f>
        <v>0</v>
      </c>
      <c r="Q14" s="10"/>
    </row>
    <row r="15" spans="2:17" x14ac:dyDescent="0.3">
      <c r="B15" s="8"/>
      <c r="C15" s="16">
        <f>'1'!$F$28</f>
        <v>0</v>
      </c>
      <c r="D15" s="248">
        <f>'1'!$G$28</f>
        <v>0</v>
      </c>
      <c r="E15" s="15"/>
      <c r="F15" s="214">
        <f>'2'!$F$28</f>
        <v>0</v>
      </c>
      <c r="G15" s="215">
        <f>'2'!$G$28</f>
        <v>0</v>
      </c>
      <c r="H15" s="15"/>
      <c r="I15" s="214">
        <f>'3'!$F$28</f>
        <v>0</v>
      </c>
      <c r="J15" s="215">
        <f>'3'!$G$28</f>
        <v>0</v>
      </c>
      <c r="K15" s="15"/>
      <c r="L15" s="214">
        <f>'4'!$F$28</f>
        <v>0</v>
      </c>
      <c r="M15" s="215">
        <f>'4'!$G$28</f>
        <v>0</v>
      </c>
      <c r="N15" s="9"/>
      <c r="O15" s="214">
        <f>'5'!$F$28</f>
        <v>0</v>
      </c>
      <c r="P15" s="215">
        <f>'5'!$G$28</f>
        <v>0</v>
      </c>
      <c r="Q15" s="10"/>
    </row>
    <row r="16" spans="2:17" x14ac:dyDescent="0.3">
      <c r="B16" s="8"/>
      <c r="C16" s="16">
        <f>'1'!$F$29</f>
        <v>0</v>
      </c>
      <c r="D16" s="248">
        <f>'1'!$G$29</f>
        <v>0</v>
      </c>
      <c r="E16" s="15"/>
      <c r="F16" s="214">
        <f>'2'!$F$29</f>
        <v>0</v>
      </c>
      <c r="G16" s="215">
        <f>'2'!$G$29</f>
        <v>0</v>
      </c>
      <c r="H16" s="15"/>
      <c r="I16" s="214">
        <f>'3'!$F$29</f>
        <v>0</v>
      </c>
      <c r="J16" s="215">
        <f>'3'!$G$29</f>
        <v>0</v>
      </c>
      <c r="K16" s="15"/>
      <c r="L16" s="214">
        <f>'4'!$F$29</f>
        <v>0</v>
      </c>
      <c r="M16" s="215">
        <f>'4'!$G$29</f>
        <v>0</v>
      </c>
      <c r="N16" s="9"/>
      <c r="O16" s="214">
        <f>'5'!$F$29</f>
        <v>0</v>
      </c>
      <c r="P16" s="215">
        <f>'5'!$G$29</f>
        <v>0</v>
      </c>
      <c r="Q16" s="10"/>
    </row>
    <row r="17" spans="2:17" x14ac:dyDescent="0.3">
      <c r="B17" s="8"/>
      <c r="C17" s="16">
        <f>'1'!$F$30</f>
        <v>0</v>
      </c>
      <c r="D17" s="248">
        <f>'1'!$G$30</f>
        <v>0</v>
      </c>
      <c r="E17" s="15"/>
      <c r="F17" s="214">
        <f>'2'!$F$30</f>
        <v>0</v>
      </c>
      <c r="G17" s="215">
        <f>'2'!$G$30</f>
        <v>0</v>
      </c>
      <c r="H17" s="15"/>
      <c r="I17" s="214">
        <f>'3'!$F$30</f>
        <v>0</v>
      </c>
      <c r="J17" s="215">
        <f>'3'!$G$30</f>
        <v>0</v>
      </c>
      <c r="K17" s="15"/>
      <c r="L17" s="214">
        <f>'4'!$F$30</f>
        <v>0</v>
      </c>
      <c r="M17" s="215">
        <f>'4'!$G$30</f>
        <v>0</v>
      </c>
      <c r="N17" s="9"/>
      <c r="O17" s="214">
        <f>'5'!$F$30</f>
        <v>0</v>
      </c>
      <c r="P17" s="215">
        <f>'5'!$G$30</f>
        <v>0</v>
      </c>
      <c r="Q17" s="10"/>
    </row>
    <row r="18" spans="2:17" ht="13.5" customHeight="1" x14ac:dyDescent="0.3">
      <c r="B18" s="8"/>
      <c r="C18" s="16">
        <f>'1'!$F$31</f>
        <v>0</v>
      </c>
      <c r="D18" s="248">
        <f>'1'!$G$31</f>
        <v>0</v>
      </c>
      <c r="E18" s="9"/>
      <c r="F18" s="214">
        <f>'2'!$F$31</f>
        <v>0</v>
      </c>
      <c r="G18" s="215">
        <f>'2'!$G$31</f>
        <v>0</v>
      </c>
      <c r="H18" s="9"/>
      <c r="I18" s="214">
        <f>'3'!$F$31</f>
        <v>0</v>
      </c>
      <c r="J18" s="215">
        <f>'3'!$G$31</f>
        <v>0</v>
      </c>
      <c r="K18" s="9"/>
      <c r="L18" s="214">
        <f>'4'!$F$31</f>
        <v>0</v>
      </c>
      <c r="M18" s="215">
        <f>'4'!$G$31</f>
        <v>0</v>
      </c>
      <c r="N18" s="9"/>
      <c r="O18" s="214">
        <f>'5'!$F$31</f>
        <v>0</v>
      </c>
      <c r="P18" s="215">
        <f>'5'!$G$31</f>
        <v>0</v>
      </c>
      <c r="Q18" s="10"/>
    </row>
    <row r="19" spans="2:17" ht="13.5" customHeight="1" x14ac:dyDescent="0.3">
      <c r="B19" s="8"/>
      <c r="C19" s="16">
        <f>'1'!$F$32</f>
        <v>0</v>
      </c>
      <c r="D19" s="248">
        <f>'1'!$G$32</f>
        <v>0</v>
      </c>
      <c r="E19" s="9"/>
      <c r="F19" s="214">
        <f>'2'!$F$32</f>
        <v>0</v>
      </c>
      <c r="G19" s="215">
        <f>'2'!$G$32</f>
        <v>0</v>
      </c>
      <c r="H19" s="9"/>
      <c r="I19" s="214">
        <f>'3'!$F$32</f>
        <v>0</v>
      </c>
      <c r="J19" s="215">
        <f>'3'!$G$32</f>
        <v>0</v>
      </c>
      <c r="K19" s="9"/>
      <c r="L19" s="214">
        <f>'4'!$F$32</f>
        <v>0</v>
      </c>
      <c r="M19" s="215">
        <f>'4'!$G$32</f>
        <v>0</v>
      </c>
      <c r="N19" s="9"/>
      <c r="O19" s="214">
        <f>'5'!$F$32</f>
        <v>0</v>
      </c>
      <c r="P19" s="215">
        <f>'5'!$G$32</f>
        <v>0</v>
      </c>
      <c r="Q19" s="10"/>
    </row>
    <row r="20" spans="2:17" ht="13.5" customHeight="1" thickBot="1" x14ac:dyDescent="0.35">
      <c r="B20" s="8"/>
      <c r="C20" s="250">
        <f>'1'!$F$33</f>
        <v>0</v>
      </c>
      <c r="D20" s="249">
        <f>'1'!$G$33</f>
        <v>0</v>
      </c>
      <c r="E20" s="9"/>
      <c r="F20" s="246">
        <f>'2'!$F$33</f>
        <v>0</v>
      </c>
      <c r="G20" s="245">
        <f>'2'!$G$33</f>
        <v>0</v>
      </c>
      <c r="H20" s="9"/>
      <c r="I20" s="246">
        <f>'3'!$F$33</f>
        <v>0</v>
      </c>
      <c r="J20" s="245">
        <f>'3'!$G$33</f>
        <v>0</v>
      </c>
      <c r="K20" s="9"/>
      <c r="L20" s="246">
        <f>'4'!$F$33</f>
        <v>0</v>
      </c>
      <c r="M20" s="245">
        <f>'4'!$G$33</f>
        <v>0</v>
      </c>
      <c r="N20" s="9"/>
      <c r="O20" s="246">
        <f>'5'!$F$33</f>
        <v>0</v>
      </c>
      <c r="P20" s="245">
        <f>'5'!$G$33</f>
        <v>0</v>
      </c>
      <c r="Q20" s="10"/>
    </row>
    <row r="21" spans="2:17" ht="13.5" customHeight="1" x14ac:dyDescent="0.3">
      <c r="B21" s="8"/>
      <c r="C21" s="357" t="s">
        <v>219</v>
      </c>
      <c r="D21" s="358">
        <f>'1'!$G$3</f>
        <v>60</v>
      </c>
      <c r="E21" s="9"/>
      <c r="F21" s="353" t="s">
        <v>219</v>
      </c>
      <c r="G21" s="355">
        <f>'2'!$G$3</f>
        <v>60</v>
      </c>
      <c r="H21" s="9"/>
      <c r="I21" s="353" t="s">
        <v>219</v>
      </c>
      <c r="J21" s="355">
        <f>'3'!$G$3</f>
        <v>60</v>
      </c>
      <c r="K21" s="9"/>
      <c r="L21" s="353" t="s">
        <v>219</v>
      </c>
      <c r="M21" s="355">
        <f>'4'!$G$3</f>
        <v>60</v>
      </c>
      <c r="N21" s="9"/>
      <c r="O21" s="353" t="s">
        <v>219</v>
      </c>
      <c r="P21" s="355">
        <f>'5'!$G$3</f>
        <v>60</v>
      </c>
      <c r="Q21" s="10"/>
    </row>
    <row r="22" spans="2:17" ht="13.5" customHeight="1" thickBot="1" x14ac:dyDescent="0.35">
      <c r="B22" s="8"/>
      <c r="C22" s="354"/>
      <c r="D22" s="356"/>
      <c r="E22" s="9"/>
      <c r="F22" s="354"/>
      <c r="G22" s="356"/>
      <c r="H22" s="9"/>
      <c r="I22" s="354"/>
      <c r="J22" s="356"/>
      <c r="K22" s="9"/>
      <c r="L22" s="354"/>
      <c r="M22" s="356"/>
      <c r="N22" s="9"/>
      <c r="O22" s="354"/>
      <c r="P22" s="356"/>
      <c r="Q22" s="10"/>
    </row>
    <row r="23" spans="2:17" ht="13.5" customHeight="1" thickBot="1" x14ac:dyDescent="0.35">
      <c r="B23" s="8"/>
      <c r="C23" s="17"/>
      <c r="D23" s="17"/>
      <c r="E23" s="9"/>
      <c r="F23" s="222"/>
      <c r="G23" s="17"/>
      <c r="H23" s="9"/>
      <c r="I23" s="222"/>
      <c r="J23" s="17"/>
      <c r="K23" s="9"/>
      <c r="L23" s="222"/>
      <c r="M23" s="15"/>
      <c r="N23" s="9"/>
      <c r="O23" s="223"/>
      <c r="P23" s="15"/>
      <c r="Q23" s="10"/>
    </row>
    <row r="24" spans="2:17" ht="15" customHeight="1" thickBot="1" x14ac:dyDescent="0.35">
      <c r="B24" s="8"/>
      <c r="C24" s="342">
        <v>6</v>
      </c>
      <c r="D24" s="343"/>
      <c r="E24" s="9"/>
      <c r="F24" s="342">
        <v>7</v>
      </c>
      <c r="G24" s="343"/>
      <c r="H24" s="9"/>
      <c r="I24" s="342">
        <v>8</v>
      </c>
      <c r="J24" s="343"/>
      <c r="K24" s="9"/>
      <c r="L24" s="342">
        <v>9</v>
      </c>
      <c r="M24" s="343"/>
      <c r="N24" s="9"/>
      <c r="O24" s="340">
        <v>10</v>
      </c>
      <c r="P24" s="341"/>
      <c r="Q24" s="10"/>
    </row>
    <row r="25" spans="2:17" ht="12.9" thickBot="1" x14ac:dyDescent="0.35">
      <c r="B25" s="8"/>
      <c r="C25" s="252" t="str">
        <f>Date!B2</f>
        <v>010125</v>
      </c>
      <c r="D25" s="253">
        <f>'6'!$C$2</f>
        <v>-6</v>
      </c>
      <c r="E25" s="9"/>
      <c r="F25" s="252" t="str">
        <f>Date!B2</f>
        <v>010125</v>
      </c>
      <c r="G25" s="253">
        <f>'7'!$C$2</f>
        <v>-7</v>
      </c>
      <c r="H25" s="9"/>
      <c r="I25" s="252" t="str">
        <f>Date!B2</f>
        <v>010125</v>
      </c>
      <c r="J25" s="253">
        <f>'8'!$C$2</f>
        <v>-8</v>
      </c>
      <c r="K25" s="9"/>
      <c r="L25" s="252" t="str">
        <f>Date!B2</f>
        <v>010125</v>
      </c>
      <c r="M25" s="253">
        <f>'9'!$C$2</f>
        <v>-9</v>
      </c>
      <c r="N25" s="9"/>
      <c r="O25" s="252" t="str">
        <f>Date!B2</f>
        <v>010125</v>
      </c>
      <c r="P25" s="253">
        <f>'10'!$C$2</f>
        <v>-10</v>
      </c>
      <c r="Q25" s="10"/>
    </row>
    <row r="26" spans="2:17" x14ac:dyDescent="0.3">
      <c r="B26" s="8"/>
      <c r="C26" s="258" t="str">
        <f>'6'!$F$18</f>
        <v>Neph Sy</v>
      </c>
      <c r="D26" s="251">
        <f>'6'!$G$18</f>
        <v>36.036036036036037</v>
      </c>
      <c r="E26" s="15"/>
      <c r="F26" s="255" t="str">
        <f>'7'!$F$18</f>
        <v>Neph Sy</v>
      </c>
      <c r="G26" s="251">
        <f>'7'!$G$18</f>
        <v>36.036036036036037</v>
      </c>
      <c r="H26" s="9"/>
      <c r="I26" s="261" t="str">
        <f>'8'!$F$18</f>
        <v>Neph Sy</v>
      </c>
      <c r="J26" s="251">
        <f>'8'!$G$18</f>
        <v>36.036036036036037</v>
      </c>
      <c r="K26" s="9"/>
      <c r="L26" s="261" t="str">
        <f>'9'!$F$18</f>
        <v>Neph Sy</v>
      </c>
      <c r="M26" s="251">
        <f>'9'!$G$18</f>
        <v>36.036036036036037</v>
      </c>
      <c r="N26" s="9"/>
      <c r="O26" s="255" t="str">
        <f>'10'!$F$18</f>
        <v>Neph Sy</v>
      </c>
      <c r="P26" s="251">
        <f>'10'!$G$18</f>
        <v>36.036036036036037</v>
      </c>
      <c r="Q26" s="10"/>
    </row>
    <row r="27" spans="2:17" x14ac:dyDescent="0.3">
      <c r="B27" s="8"/>
      <c r="C27" s="259" t="str">
        <f>'6'!$F$19</f>
        <v>Whiting</v>
      </c>
      <c r="D27" s="215">
        <f>'6'!$G$19</f>
        <v>18.018018018018019</v>
      </c>
      <c r="E27" s="15"/>
      <c r="F27" s="256" t="str">
        <f>'7'!$F$19</f>
        <v>Whiting</v>
      </c>
      <c r="G27" s="215">
        <f>'7'!$G$19</f>
        <v>18.018018018018019</v>
      </c>
      <c r="H27" s="9"/>
      <c r="I27" s="262" t="str">
        <f>'8'!$F$19</f>
        <v>Whiting</v>
      </c>
      <c r="J27" s="215">
        <f>'8'!$G$19</f>
        <v>18.018018018018019</v>
      </c>
      <c r="K27" s="9"/>
      <c r="L27" s="262" t="str">
        <f>'9'!$F$19</f>
        <v>Whiting</v>
      </c>
      <c r="M27" s="215">
        <f>'9'!$G$19</f>
        <v>18.018018018018019</v>
      </c>
      <c r="N27" s="9"/>
      <c r="O27" s="256" t="str">
        <f>'10'!$F$19</f>
        <v>Whiting</v>
      </c>
      <c r="P27" s="215">
        <f>'10'!$G$19</f>
        <v>18.018018018018019</v>
      </c>
      <c r="Q27" s="10"/>
    </row>
    <row r="28" spans="2:17" x14ac:dyDescent="0.3">
      <c r="B28" s="8"/>
      <c r="C28" s="259" t="str">
        <f>'6'!$F$20</f>
        <v>EPK</v>
      </c>
      <c r="D28" s="215">
        <f>'6'!$G$20</f>
        <v>9.0090090090090094</v>
      </c>
      <c r="E28" s="15"/>
      <c r="F28" s="256" t="str">
        <f>'7'!$F$20</f>
        <v>EPK</v>
      </c>
      <c r="G28" s="215">
        <f>'7'!$G$20</f>
        <v>9.0090090090090094</v>
      </c>
      <c r="H28" s="9"/>
      <c r="I28" s="262" t="str">
        <f>'8'!$F$20</f>
        <v>EPK</v>
      </c>
      <c r="J28" s="215">
        <f>'8'!$G$20</f>
        <v>9.0090090090090094</v>
      </c>
      <c r="K28" s="9"/>
      <c r="L28" s="262" t="str">
        <f>'9'!$F$20</f>
        <v>EPK</v>
      </c>
      <c r="M28" s="215">
        <f>'9'!$G$20</f>
        <v>9.0090090090090094</v>
      </c>
      <c r="N28" s="9"/>
      <c r="O28" s="256" t="str">
        <f>'10'!$F$20</f>
        <v>EPK</v>
      </c>
      <c r="P28" s="215">
        <f>'10'!$G$20</f>
        <v>9.0090090090090094</v>
      </c>
      <c r="Q28" s="10"/>
    </row>
    <row r="29" spans="2:17" x14ac:dyDescent="0.3">
      <c r="B29" s="8"/>
      <c r="C29" s="259" t="str">
        <f>'6'!$F$21</f>
        <v>Flint</v>
      </c>
      <c r="D29" s="215">
        <f>'6'!$G$21</f>
        <v>27.027027027027028</v>
      </c>
      <c r="E29" s="15"/>
      <c r="F29" s="256" t="str">
        <f>'7'!$F$21</f>
        <v>Flint</v>
      </c>
      <c r="G29" s="215">
        <f>'7'!$G$21</f>
        <v>27.027027027027028</v>
      </c>
      <c r="H29" s="9"/>
      <c r="I29" s="262" t="str">
        <f>'8'!$F$21</f>
        <v>Flint</v>
      </c>
      <c r="J29" s="215">
        <f>'8'!$G$21</f>
        <v>27.027027027027028</v>
      </c>
      <c r="K29" s="9"/>
      <c r="L29" s="262" t="str">
        <f>'9'!$F$21</f>
        <v>Flint</v>
      </c>
      <c r="M29" s="215">
        <f>'9'!$G$21</f>
        <v>27.027027027027028</v>
      </c>
      <c r="N29" s="9"/>
      <c r="O29" s="256" t="str">
        <f>'10'!$F$21</f>
        <v>Flint</v>
      </c>
      <c r="P29" s="215">
        <f>'10'!$G$21</f>
        <v>27.027027027027028</v>
      </c>
      <c r="Q29" s="10"/>
    </row>
    <row r="30" spans="2:17" x14ac:dyDescent="0.3">
      <c r="B30" s="8"/>
      <c r="C30" s="259">
        <f>'6'!$F$22</f>
        <v>0</v>
      </c>
      <c r="D30" s="215">
        <f>'6'!$G$22</f>
        <v>0</v>
      </c>
      <c r="E30" s="15"/>
      <c r="F30" s="256">
        <f>'7'!$F$22</f>
        <v>0</v>
      </c>
      <c r="G30" s="215">
        <f>'7'!$G$22</f>
        <v>0</v>
      </c>
      <c r="H30" s="9"/>
      <c r="I30" s="262">
        <f>'8'!$F$22</f>
        <v>0</v>
      </c>
      <c r="J30" s="215">
        <f>'8'!$G$22</f>
        <v>0</v>
      </c>
      <c r="K30" s="9"/>
      <c r="L30" s="262">
        <f>'9'!$F$22</f>
        <v>0</v>
      </c>
      <c r="M30" s="215">
        <f>'9'!$G$22</f>
        <v>0</v>
      </c>
      <c r="N30" s="9"/>
      <c r="O30" s="256">
        <f>'10'!$F$22</f>
        <v>0</v>
      </c>
      <c r="P30" s="215">
        <f>'10'!$G$22</f>
        <v>0</v>
      </c>
      <c r="Q30" s="10"/>
    </row>
    <row r="31" spans="2:17" x14ac:dyDescent="0.3">
      <c r="B31" s="8"/>
      <c r="C31" s="259" t="str">
        <f>'6'!$F$23</f>
        <v>Titanium Dioxide</v>
      </c>
      <c r="D31" s="215">
        <f>'6'!$G$23</f>
        <v>0.90090090090090091</v>
      </c>
      <c r="E31" s="9"/>
      <c r="F31" s="256" t="str">
        <f>'7'!$F$23</f>
        <v>Titanium Dioxide</v>
      </c>
      <c r="G31" s="215">
        <f>'7'!$G$23</f>
        <v>0.90090090090090091</v>
      </c>
      <c r="H31" s="9"/>
      <c r="I31" s="262" t="str">
        <f>'8'!$F$23</f>
        <v>Titanium Dioxide</v>
      </c>
      <c r="J31" s="215">
        <f>'8'!$G$23</f>
        <v>0.90090090090090091</v>
      </c>
      <c r="K31" s="9"/>
      <c r="L31" s="262" t="str">
        <f>'9'!$F$23</f>
        <v>Titanium Dioxide</v>
      </c>
      <c r="M31" s="215">
        <f>'9'!$G$23</f>
        <v>0.90090090090090091</v>
      </c>
      <c r="N31" s="9"/>
      <c r="O31" s="256" t="str">
        <f>'10'!$F$23</f>
        <v>Titanium Dioxide</v>
      </c>
      <c r="P31" s="215">
        <f>'10'!$G$23</f>
        <v>0.90090090090090091</v>
      </c>
      <c r="Q31" s="10"/>
    </row>
    <row r="32" spans="2:17" x14ac:dyDescent="0.3">
      <c r="B32" s="8"/>
      <c r="C32" s="259" t="str">
        <f>'6'!$F$24</f>
        <v>Nickel Oxide (Black)</v>
      </c>
      <c r="D32" s="215">
        <f>'6'!$G$24</f>
        <v>9.0090090090090094</v>
      </c>
      <c r="E32" s="9"/>
      <c r="F32" s="256" t="str">
        <f>'7'!$F$24</f>
        <v>Nickel Oxide (Black)</v>
      </c>
      <c r="G32" s="215">
        <f>'7'!$G$24</f>
        <v>9.0090090090090094</v>
      </c>
      <c r="H32" s="9"/>
      <c r="I32" s="262" t="str">
        <f>'8'!$F$24</f>
        <v>Nickel Oxide (Black)</v>
      </c>
      <c r="J32" s="215">
        <f>'8'!$G$24</f>
        <v>9.0090090090090094</v>
      </c>
      <c r="K32" s="9"/>
      <c r="L32" s="262" t="str">
        <f>'9'!$F$24</f>
        <v>Nickel Oxide (Black)</v>
      </c>
      <c r="M32" s="215">
        <f>'9'!$G$24</f>
        <v>9.0090090090090094</v>
      </c>
      <c r="N32" s="9"/>
      <c r="O32" s="256" t="str">
        <f>'10'!$F$24</f>
        <v>Nickel Oxide (Black)</v>
      </c>
      <c r="P32" s="215">
        <f>'10'!$G$24</f>
        <v>9.0090090090090094</v>
      </c>
      <c r="Q32" s="10"/>
    </row>
    <row r="33" spans="2:17" x14ac:dyDescent="0.3">
      <c r="B33" s="8"/>
      <c r="C33" s="259">
        <f>'6'!$F$25</f>
        <v>0</v>
      </c>
      <c r="D33" s="215">
        <f>'6'!$G$25</f>
        <v>0</v>
      </c>
      <c r="E33" s="9"/>
      <c r="F33" s="256">
        <f>'7'!$F$25</f>
        <v>0</v>
      </c>
      <c r="G33" s="215">
        <f>'7'!$G$25</f>
        <v>0</v>
      </c>
      <c r="H33" s="9"/>
      <c r="I33" s="262">
        <f>'8'!$F$25</f>
        <v>0</v>
      </c>
      <c r="J33" s="215">
        <f>'8'!$G$25</f>
        <v>0</v>
      </c>
      <c r="K33" s="9"/>
      <c r="L33" s="262">
        <f>'9'!$F$25</f>
        <v>0</v>
      </c>
      <c r="M33" s="215">
        <f>'9'!$G$25</f>
        <v>0</v>
      </c>
      <c r="N33" s="9"/>
      <c r="O33" s="256">
        <f>'10'!$F$25</f>
        <v>0</v>
      </c>
      <c r="P33" s="215">
        <f>'10'!$G$25</f>
        <v>0</v>
      </c>
      <c r="Q33" s="10"/>
    </row>
    <row r="34" spans="2:17" x14ac:dyDescent="0.3">
      <c r="B34" s="8"/>
      <c r="C34" s="259">
        <f>'6'!$F$26</f>
        <v>0</v>
      </c>
      <c r="D34" s="215">
        <f>'6'!$G$26</f>
        <v>0</v>
      </c>
      <c r="E34" s="9"/>
      <c r="F34" s="256">
        <f>'7'!$F$26</f>
        <v>0</v>
      </c>
      <c r="G34" s="215">
        <f>'7'!$G$26</f>
        <v>0</v>
      </c>
      <c r="H34" s="9"/>
      <c r="I34" s="262">
        <f>'8'!$F$26</f>
        <v>0</v>
      </c>
      <c r="J34" s="215">
        <f>'8'!$G$26</f>
        <v>0</v>
      </c>
      <c r="K34" s="9"/>
      <c r="L34" s="262">
        <f>'9'!$F$26</f>
        <v>0</v>
      </c>
      <c r="M34" s="215">
        <f>'9'!$G$26</f>
        <v>0</v>
      </c>
      <c r="N34" s="9"/>
      <c r="O34" s="256">
        <f>'10'!$F$26</f>
        <v>0</v>
      </c>
      <c r="P34" s="215">
        <f>'10'!$G$26</f>
        <v>0</v>
      </c>
      <c r="Q34" s="10"/>
    </row>
    <row r="35" spans="2:17" x14ac:dyDescent="0.3">
      <c r="B35" s="8"/>
      <c r="C35" s="259">
        <f>'6'!$F$27</f>
        <v>0</v>
      </c>
      <c r="D35" s="215">
        <f>'6'!$G$27</f>
        <v>0</v>
      </c>
      <c r="E35" s="9"/>
      <c r="F35" s="256">
        <f>'7'!$F$27</f>
        <v>0</v>
      </c>
      <c r="G35" s="215">
        <f>'7'!$G$27</f>
        <v>0</v>
      </c>
      <c r="H35" s="9"/>
      <c r="I35" s="262">
        <f>'8'!$F$27</f>
        <v>0</v>
      </c>
      <c r="J35" s="215">
        <f>'8'!$G$27</f>
        <v>0</v>
      </c>
      <c r="K35" s="9"/>
      <c r="L35" s="262">
        <f>'9'!$F$27</f>
        <v>0</v>
      </c>
      <c r="M35" s="215">
        <f>'9'!$G$27</f>
        <v>0</v>
      </c>
      <c r="N35" s="9"/>
      <c r="O35" s="256">
        <f>'10'!$F$27</f>
        <v>0</v>
      </c>
      <c r="P35" s="215">
        <f>'10'!$G$27</f>
        <v>0</v>
      </c>
      <c r="Q35" s="10"/>
    </row>
    <row r="36" spans="2:17" x14ac:dyDescent="0.3">
      <c r="B36" s="8"/>
      <c r="C36" s="259">
        <f>'6'!$F$28</f>
        <v>0</v>
      </c>
      <c r="D36" s="215">
        <f>'6'!$G$28</f>
        <v>0</v>
      </c>
      <c r="E36" s="9"/>
      <c r="F36" s="256">
        <f>'7'!$F$28</f>
        <v>0</v>
      </c>
      <c r="G36" s="215">
        <f>'7'!$G$28</f>
        <v>0</v>
      </c>
      <c r="H36" s="9"/>
      <c r="I36" s="262">
        <f>'8'!$F$28</f>
        <v>0</v>
      </c>
      <c r="J36" s="215">
        <f>'8'!$G$28</f>
        <v>0</v>
      </c>
      <c r="K36" s="9"/>
      <c r="L36" s="262">
        <f>'9'!$F$28</f>
        <v>0</v>
      </c>
      <c r="M36" s="215">
        <f>'9'!$G$28</f>
        <v>0</v>
      </c>
      <c r="N36" s="9"/>
      <c r="O36" s="256">
        <f>'10'!$F$28</f>
        <v>0</v>
      </c>
      <c r="P36" s="215">
        <f>'10'!$G$28</f>
        <v>0</v>
      </c>
      <c r="Q36" s="10"/>
    </row>
    <row r="37" spans="2:17" x14ac:dyDescent="0.3">
      <c r="B37" s="8"/>
      <c r="C37" s="259">
        <f>'6'!$F$29</f>
        <v>0</v>
      </c>
      <c r="D37" s="215">
        <f>'6'!$G$29</f>
        <v>0</v>
      </c>
      <c r="E37" s="9"/>
      <c r="F37" s="256">
        <f>'7'!$F$29</f>
        <v>0</v>
      </c>
      <c r="G37" s="215">
        <f>'7'!$G$29</f>
        <v>0</v>
      </c>
      <c r="H37" s="9"/>
      <c r="I37" s="262">
        <f>'8'!$F$29</f>
        <v>0</v>
      </c>
      <c r="J37" s="215">
        <f>'8'!$G$29</f>
        <v>0</v>
      </c>
      <c r="K37" s="9"/>
      <c r="L37" s="262">
        <f>'9'!$F$29</f>
        <v>0</v>
      </c>
      <c r="M37" s="215">
        <f>'9'!$G$29</f>
        <v>0</v>
      </c>
      <c r="N37" s="9"/>
      <c r="O37" s="256">
        <f>'10'!$F$29</f>
        <v>0</v>
      </c>
      <c r="P37" s="215">
        <f>'10'!$G$29</f>
        <v>0</v>
      </c>
      <c r="Q37" s="10"/>
    </row>
    <row r="38" spans="2:17" x14ac:dyDescent="0.3">
      <c r="B38" s="8"/>
      <c r="C38" s="259">
        <f>'6'!$F$30</f>
        <v>0</v>
      </c>
      <c r="D38" s="215">
        <f>'6'!$G$30</f>
        <v>0</v>
      </c>
      <c r="E38" s="9"/>
      <c r="F38" s="256">
        <f>'7'!$F$30</f>
        <v>0</v>
      </c>
      <c r="G38" s="215">
        <f>'7'!$G$30</f>
        <v>0</v>
      </c>
      <c r="H38" s="9"/>
      <c r="I38" s="262">
        <f>'8'!$F$30</f>
        <v>0</v>
      </c>
      <c r="J38" s="215">
        <f>'8'!$G$30</f>
        <v>0</v>
      </c>
      <c r="K38" s="9"/>
      <c r="L38" s="262">
        <f>'9'!$F$30</f>
        <v>0</v>
      </c>
      <c r="M38" s="215">
        <f>'9'!$G$30</f>
        <v>0</v>
      </c>
      <c r="N38" s="9"/>
      <c r="O38" s="256">
        <f>'10'!$F$30</f>
        <v>0</v>
      </c>
      <c r="P38" s="215">
        <f>'10'!$G$30</f>
        <v>0</v>
      </c>
      <c r="Q38" s="10"/>
    </row>
    <row r="39" spans="2:17" x14ac:dyDescent="0.3">
      <c r="B39" s="8"/>
      <c r="C39" s="259">
        <f>'6'!$F$31</f>
        <v>0</v>
      </c>
      <c r="D39" s="215">
        <f>'6'!$G$31</f>
        <v>0</v>
      </c>
      <c r="E39" s="9"/>
      <c r="F39" s="256">
        <f>'7'!$F$31</f>
        <v>0</v>
      </c>
      <c r="G39" s="215">
        <f>'7'!$G$31</f>
        <v>0</v>
      </c>
      <c r="H39" s="9"/>
      <c r="I39" s="262">
        <f>'8'!$F$31</f>
        <v>0</v>
      </c>
      <c r="J39" s="215">
        <f>'8'!$G$31</f>
        <v>0</v>
      </c>
      <c r="K39" s="9"/>
      <c r="L39" s="262">
        <f>'9'!$F$31</f>
        <v>0</v>
      </c>
      <c r="M39" s="215">
        <f>'9'!$G$31</f>
        <v>0</v>
      </c>
      <c r="N39" s="9"/>
      <c r="O39" s="256">
        <f>'10'!$F$31</f>
        <v>0</v>
      </c>
      <c r="P39" s="215">
        <f>'10'!$G$31</f>
        <v>0</v>
      </c>
      <c r="Q39" s="10"/>
    </row>
    <row r="40" spans="2:17" x14ac:dyDescent="0.3">
      <c r="B40" s="8"/>
      <c r="C40" s="259">
        <f>'6'!$F$32</f>
        <v>0</v>
      </c>
      <c r="D40" s="215">
        <f>'6'!$G$32</f>
        <v>0</v>
      </c>
      <c r="E40" s="9"/>
      <c r="F40" s="256">
        <f>'7'!$F$32</f>
        <v>0</v>
      </c>
      <c r="G40" s="215">
        <f>'7'!$G$32</f>
        <v>0</v>
      </c>
      <c r="H40" s="9"/>
      <c r="I40" s="262">
        <f>'8'!$F$32</f>
        <v>0</v>
      </c>
      <c r="J40" s="215">
        <f>'8'!$G$32</f>
        <v>0</v>
      </c>
      <c r="K40" s="9"/>
      <c r="L40" s="262">
        <f>'9'!$F$32</f>
        <v>0</v>
      </c>
      <c r="M40" s="215">
        <f>'9'!$G$32</f>
        <v>0</v>
      </c>
      <c r="N40" s="9"/>
      <c r="O40" s="256">
        <f>'10'!$F$32</f>
        <v>0</v>
      </c>
      <c r="P40" s="215">
        <f>'10'!$G$32</f>
        <v>0</v>
      </c>
      <c r="Q40" s="10"/>
    </row>
    <row r="41" spans="2:17" ht="12.9" thickBot="1" x14ac:dyDescent="0.35">
      <c r="B41" s="8"/>
      <c r="C41" s="260">
        <f>'6'!$F$33</f>
        <v>0</v>
      </c>
      <c r="D41" s="245">
        <f>'6'!$G$33</f>
        <v>0</v>
      </c>
      <c r="F41" s="257">
        <f>'7'!$F$33</f>
        <v>0</v>
      </c>
      <c r="G41" s="245">
        <f>'7'!$G$33</f>
        <v>0</v>
      </c>
      <c r="I41" s="263">
        <f>'8'!$F$33</f>
        <v>0</v>
      </c>
      <c r="J41" s="245">
        <f>'8'!$G$33</f>
        <v>0</v>
      </c>
      <c r="L41" s="263">
        <f>'9'!$F$33</f>
        <v>0</v>
      </c>
      <c r="M41" s="245">
        <f>'9'!$G$33</f>
        <v>0</v>
      </c>
      <c r="O41" s="257">
        <f>'10'!$F$33</f>
        <v>0</v>
      </c>
      <c r="P41" s="245">
        <f>'10'!$G$33</f>
        <v>0</v>
      </c>
      <c r="Q41" s="10"/>
    </row>
    <row r="42" spans="2:17" ht="12.45" customHeight="1" x14ac:dyDescent="0.3">
      <c r="B42" s="8"/>
      <c r="C42" s="353" t="s">
        <v>219</v>
      </c>
      <c r="D42" s="355">
        <f>'6'!$G$3</f>
        <v>60</v>
      </c>
      <c r="E42" s="225"/>
      <c r="F42" s="353" t="s">
        <v>219</v>
      </c>
      <c r="G42" s="355">
        <f>'7'!$G$3</f>
        <v>60</v>
      </c>
      <c r="H42" s="225"/>
      <c r="I42" s="353" t="s">
        <v>219</v>
      </c>
      <c r="J42" s="355">
        <f>'8'!$G$3</f>
        <v>60</v>
      </c>
      <c r="K42" s="225"/>
      <c r="L42" s="353" t="s">
        <v>219</v>
      </c>
      <c r="M42" s="355">
        <f>'9'!$G$3</f>
        <v>60</v>
      </c>
      <c r="N42" s="225"/>
      <c r="O42" s="353" t="s">
        <v>219</v>
      </c>
      <c r="P42" s="355">
        <f>'10'!$G$3</f>
        <v>60</v>
      </c>
      <c r="Q42" s="10"/>
    </row>
    <row r="43" spans="2:17" ht="12.9" customHeight="1" thickBot="1" x14ac:dyDescent="0.35">
      <c r="B43" s="8"/>
      <c r="C43" s="354"/>
      <c r="D43" s="356"/>
      <c r="E43" s="225"/>
      <c r="F43" s="354"/>
      <c r="G43" s="356"/>
      <c r="I43" s="354"/>
      <c r="J43" s="356"/>
      <c r="L43" s="354"/>
      <c r="M43" s="356"/>
      <c r="O43" s="354"/>
      <c r="P43" s="356"/>
      <c r="Q43" s="10"/>
    </row>
    <row r="44" spans="2:17" ht="12.9" thickBot="1" x14ac:dyDescent="0.35">
      <c r="B44" s="8"/>
      <c r="H44" s="12"/>
      <c r="K44" s="12"/>
      <c r="N44" s="12"/>
      <c r="Q44" s="10"/>
    </row>
    <row r="45" spans="2:17" x14ac:dyDescent="0.3">
      <c r="B45" s="8"/>
      <c r="C45" s="331" t="s">
        <v>127</v>
      </c>
      <c r="D45" s="332"/>
      <c r="E45" s="332"/>
      <c r="F45" s="332"/>
      <c r="G45" s="332"/>
      <c r="H45" s="332"/>
      <c r="I45" s="332"/>
      <c r="J45" s="332"/>
      <c r="K45" s="332"/>
      <c r="L45" s="332"/>
      <c r="M45" s="332"/>
      <c r="N45" s="332"/>
      <c r="O45" s="332"/>
      <c r="P45" s="333"/>
      <c r="Q45" s="10"/>
    </row>
    <row r="46" spans="2:17" x14ac:dyDescent="0.3">
      <c r="B46" s="8"/>
      <c r="C46" s="334"/>
      <c r="D46" s="335"/>
      <c r="E46" s="335"/>
      <c r="F46" s="335"/>
      <c r="G46" s="335"/>
      <c r="H46" s="335"/>
      <c r="I46" s="335"/>
      <c r="J46" s="335"/>
      <c r="K46" s="335"/>
      <c r="L46" s="335"/>
      <c r="M46" s="335"/>
      <c r="N46" s="335"/>
      <c r="O46" s="335"/>
      <c r="P46" s="336"/>
      <c r="Q46" s="10"/>
    </row>
    <row r="47" spans="2:17" x14ac:dyDescent="0.3">
      <c r="B47" s="8"/>
      <c r="C47" s="334"/>
      <c r="D47" s="335"/>
      <c r="E47" s="335"/>
      <c r="F47" s="335"/>
      <c r="G47" s="335"/>
      <c r="H47" s="335"/>
      <c r="I47" s="335"/>
      <c r="J47" s="335"/>
      <c r="K47" s="335"/>
      <c r="L47" s="335"/>
      <c r="M47" s="335"/>
      <c r="N47" s="335"/>
      <c r="O47" s="335"/>
      <c r="P47" s="336"/>
      <c r="Q47" s="10"/>
    </row>
    <row r="48" spans="2:17" x14ac:dyDescent="0.3">
      <c r="B48" s="8"/>
      <c r="C48" s="334"/>
      <c r="D48" s="335"/>
      <c r="E48" s="335"/>
      <c r="F48" s="335"/>
      <c r="G48" s="335"/>
      <c r="H48" s="335"/>
      <c r="I48" s="335"/>
      <c r="J48" s="335"/>
      <c r="K48" s="335"/>
      <c r="L48" s="335"/>
      <c r="M48" s="335"/>
      <c r="N48" s="335"/>
      <c r="O48" s="335"/>
      <c r="P48" s="336"/>
      <c r="Q48" s="10"/>
    </row>
    <row r="49" spans="2:17" x14ac:dyDescent="0.3">
      <c r="B49" s="8"/>
      <c r="C49" s="334"/>
      <c r="D49" s="335"/>
      <c r="E49" s="335"/>
      <c r="F49" s="335"/>
      <c r="G49" s="335"/>
      <c r="H49" s="335"/>
      <c r="I49" s="335"/>
      <c r="J49" s="335"/>
      <c r="K49" s="335"/>
      <c r="L49" s="335"/>
      <c r="M49" s="335"/>
      <c r="N49" s="335"/>
      <c r="O49" s="335"/>
      <c r="P49" s="336"/>
      <c r="Q49" s="10"/>
    </row>
    <row r="50" spans="2:17" x14ac:dyDescent="0.3">
      <c r="B50" s="8"/>
      <c r="C50" s="334"/>
      <c r="D50" s="335"/>
      <c r="E50" s="335"/>
      <c r="F50" s="335"/>
      <c r="G50" s="335"/>
      <c r="H50" s="335"/>
      <c r="I50" s="335"/>
      <c r="J50" s="335"/>
      <c r="K50" s="335"/>
      <c r="L50" s="335"/>
      <c r="M50" s="335"/>
      <c r="N50" s="335"/>
      <c r="O50" s="335"/>
      <c r="P50" s="336"/>
      <c r="Q50" s="10"/>
    </row>
    <row r="51" spans="2:17" x14ac:dyDescent="0.3">
      <c r="B51" s="8"/>
      <c r="C51" s="334"/>
      <c r="D51" s="335"/>
      <c r="E51" s="335"/>
      <c r="F51" s="335"/>
      <c r="G51" s="335"/>
      <c r="H51" s="335"/>
      <c r="I51" s="335"/>
      <c r="J51" s="335"/>
      <c r="K51" s="335"/>
      <c r="L51" s="335"/>
      <c r="M51" s="335"/>
      <c r="N51" s="335"/>
      <c r="O51" s="335"/>
      <c r="P51" s="336"/>
      <c r="Q51" s="10"/>
    </row>
    <row r="52" spans="2:17" x14ac:dyDescent="0.3">
      <c r="B52" s="8"/>
      <c r="C52" s="334"/>
      <c r="D52" s="335"/>
      <c r="E52" s="335"/>
      <c r="F52" s="335"/>
      <c r="G52" s="335"/>
      <c r="H52" s="335"/>
      <c r="I52" s="335"/>
      <c r="J52" s="335"/>
      <c r="K52" s="335"/>
      <c r="L52" s="335"/>
      <c r="M52" s="335"/>
      <c r="N52" s="335"/>
      <c r="O52" s="335"/>
      <c r="P52" s="336"/>
      <c r="Q52" s="10"/>
    </row>
    <row r="53" spans="2:17" x14ac:dyDescent="0.3">
      <c r="B53" s="8"/>
      <c r="C53" s="334"/>
      <c r="D53" s="335"/>
      <c r="E53" s="335"/>
      <c r="F53" s="335"/>
      <c r="G53" s="335"/>
      <c r="H53" s="335"/>
      <c r="I53" s="335"/>
      <c r="J53" s="335"/>
      <c r="K53" s="335"/>
      <c r="L53" s="335"/>
      <c r="M53" s="335"/>
      <c r="N53" s="335"/>
      <c r="O53" s="335"/>
      <c r="P53" s="336"/>
      <c r="Q53" s="10"/>
    </row>
    <row r="54" spans="2:17" ht="12.55" customHeight="1" thickBot="1" x14ac:dyDescent="0.35">
      <c r="B54" s="8"/>
      <c r="C54" s="337"/>
      <c r="D54" s="338"/>
      <c r="E54" s="338"/>
      <c r="F54" s="338"/>
      <c r="G54" s="338"/>
      <c r="H54" s="338"/>
      <c r="I54" s="338"/>
      <c r="J54" s="338"/>
      <c r="K54" s="338"/>
      <c r="L54" s="338"/>
      <c r="M54" s="338"/>
      <c r="N54" s="338"/>
      <c r="O54" s="338"/>
      <c r="P54" s="339"/>
      <c r="Q54" s="10"/>
    </row>
    <row r="55" spans="2:17" ht="12.55" customHeight="1" thickBot="1" x14ac:dyDescent="0.35">
      <c r="B55" s="11"/>
      <c r="C55" s="195"/>
      <c r="D55" s="195"/>
      <c r="E55" s="195"/>
      <c r="F55" s="195"/>
      <c r="G55" s="195"/>
      <c r="H55" s="195"/>
      <c r="I55" s="195"/>
      <c r="J55" s="195"/>
      <c r="K55" s="195"/>
      <c r="L55" s="195"/>
      <c r="M55" s="195"/>
      <c r="N55" s="195"/>
      <c r="O55" s="195"/>
      <c r="P55" s="195"/>
      <c r="Q55" s="13"/>
    </row>
    <row r="56" spans="2:17" ht="12.55" customHeight="1" x14ac:dyDescent="0.3">
      <c r="C56" s="134"/>
      <c r="D56" s="134"/>
      <c r="E56" s="134"/>
      <c r="F56" s="134"/>
      <c r="G56" s="134"/>
      <c r="H56" s="134"/>
      <c r="I56" s="134"/>
      <c r="J56" s="134"/>
      <c r="K56" s="134"/>
      <c r="L56" s="134"/>
      <c r="M56" s="134"/>
      <c r="N56" s="134"/>
      <c r="O56" s="134"/>
      <c r="P56" s="134"/>
    </row>
    <row r="57" spans="2:17" ht="12.55" customHeight="1" x14ac:dyDescent="0.3">
      <c r="C57" s="134"/>
      <c r="D57" s="134"/>
      <c r="E57" s="134"/>
      <c r="F57" s="134"/>
      <c r="G57" s="134"/>
      <c r="H57" s="134"/>
      <c r="I57" s="134"/>
      <c r="J57" s="134"/>
      <c r="K57" s="134"/>
      <c r="L57" s="134"/>
      <c r="M57" s="134"/>
      <c r="N57" s="134"/>
      <c r="O57" s="134"/>
      <c r="P57" s="134"/>
    </row>
    <row r="58" spans="2:17" ht="12.55" customHeight="1" x14ac:dyDescent="0.3">
      <c r="C58" s="134"/>
      <c r="D58" s="134"/>
      <c r="E58" s="134"/>
      <c r="F58" s="134"/>
      <c r="G58" s="134"/>
      <c r="H58" s="134"/>
      <c r="I58" s="134"/>
      <c r="J58" s="134"/>
      <c r="K58" s="134"/>
      <c r="L58" s="134"/>
      <c r="M58" s="134"/>
      <c r="N58" s="134"/>
      <c r="O58" s="134"/>
      <c r="P58" s="134"/>
    </row>
    <row r="59" spans="2:17" ht="12.55" customHeight="1" x14ac:dyDescent="0.3">
      <c r="C59" s="134"/>
      <c r="D59" s="134"/>
      <c r="E59" s="134"/>
      <c r="F59" s="134"/>
      <c r="G59" s="134"/>
      <c r="H59" s="134"/>
      <c r="I59" s="134"/>
      <c r="J59" s="134"/>
      <c r="K59" s="134"/>
      <c r="L59" s="134"/>
      <c r="M59" s="134"/>
      <c r="N59" s="134"/>
      <c r="O59" s="134"/>
      <c r="P59" s="134"/>
    </row>
    <row r="60" spans="2:17" ht="12.55" customHeight="1" x14ac:dyDescent="0.3">
      <c r="C60" s="134"/>
      <c r="D60" s="134"/>
      <c r="E60" s="134"/>
      <c r="F60" s="134"/>
      <c r="G60" s="134"/>
      <c r="H60" s="134"/>
      <c r="I60" s="134"/>
      <c r="J60" s="134"/>
      <c r="K60" s="134"/>
      <c r="L60" s="134"/>
      <c r="M60" s="134"/>
      <c r="N60" s="134"/>
      <c r="O60" s="134"/>
      <c r="P60" s="134"/>
    </row>
    <row r="61" spans="2:17" ht="12.55" customHeight="1" x14ac:dyDescent="0.3">
      <c r="C61" s="134"/>
      <c r="D61" s="134"/>
      <c r="E61" s="134"/>
      <c r="F61" s="134"/>
      <c r="G61" s="134"/>
      <c r="H61" s="134"/>
      <c r="I61" s="134"/>
      <c r="J61" s="134"/>
      <c r="K61" s="134"/>
      <c r="L61" s="134"/>
      <c r="M61" s="134"/>
      <c r="N61" s="134"/>
      <c r="O61" s="134"/>
      <c r="P61" s="134"/>
    </row>
    <row r="62" spans="2:17" ht="12.55" customHeight="1" x14ac:dyDescent="0.3">
      <c r="C62" s="134"/>
      <c r="D62" s="134"/>
      <c r="E62" s="134"/>
      <c r="F62" s="134"/>
      <c r="G62" s="134"/>
      <c r="H62" s="134"/>
      <c r="I62" s="134"/>
      <c r="J62" s="134"/>
      <c r="K62" s="134"/>
      <c r="L62" s="134"/>
      <c r="M62" s="134"/>
      <c r="N62" s="134"/>
      <c r="O62" s="134"/>
      <c r="P62" s="134"/>
    </row>
    <row r="63" spans="2:17" ht="12.55" customHeight="1" x14ac:dyDescent="0.3">
      <c r="C63" s="134"/>
      <c r="D63" s="134"/>
      <c r="E63" s="134"/>
      <c r="F63" s="134"/>
      <c r="G63" s="134"/>
      <c r="H63" s="134"/>
      <c r="I63" s="134"/>
      <c r="J63" s="134"/>
      <c r="K63" s="134"/>
      <c r="L63" s="134"/>
      <c r="M63" s="134"/>
      <c r="N63" s="134"/>
      <c r="O63" s="134"/>
      <c r="P63" s="134"/>
    </row>
    <row r="64" spans="2:17" ht="12.9" thickBot="1" x14ac:dyDescent="0.35"/>
    <row r="65" spans="2:17" ht="12.9" thickBot="1" x14ac:dyDescent="0.35">
      <c r="B65" s="3"/>
      <c r="C65" s="4"/>
      <c r="D65" s="5"/>
      <c r="E65" s="6"/>
      <c r="F65" s="4"/>
      <c r="G65" s="5"/>
      <c r="H65" s="6"/>
      <c r="I65" s="4"/>
      <c r="J65" s="5"/>
      <c r="K65" s="6"/>
      <c r="L65" s="4"/>
      <c r="M65" s="5"/>
      <c r="N65" s="6"/>
      <c r="O65" s="4"/>
      <c r="P65" s="5"/>
      <c r="Q65" s="7"/>
    </row>
    <row r="66" spans="2:17" ht="12.9" thickBot="1" x14ac:dyDescent="0.35">
      <c r="B66" s="8"/>
      <c r="C66" s="342">
        <v>11</v>
      </c>
      <c r="D66" s="343"/>
      <c r="E66" s="9"/>
      <c r="F66" s="342">
        <v>12</v>
      </c>
      <c r="G66" s="343"/>
      <c r="H66" s="9"/>
      <c r="I66" s="342">
        <v>13</v>
      </c>
      <c r="J66" s="343"/>
      <c r="K66" s="9"/>
      <c r="L66" s="342">
        <v>14</v>
      </c>
      <c r="M66" s="343"/>
      <c r="N66" s="9"/>
      <c r="O66" s="342">
        <v>15</v>
      </c>
      <c r="P66" s="343"/>
      <c r="Q66" s="10"/>
    </row>
    <row r="67" spans="2:17" ht="12.9" thickBot="1" x14ac:dyDescent="0.35">
      <c r="B67" s="8"/>
      <c r="C67" s="252" t="str">
        <f>Date!B2</f>
        <v>010125</v>
      </c>
      <c r="D67" s="253">
        <f>'11'!$C$2</f>
        <v>-11</v>
      </c>
      <c r="E67" s="221"/>
      <c r="F67" s="252" t="str">
        <f>Date!B2</f>
        <v>010125</v>
      </c>
      <c r="G67" s="253">
        <f>'12'!$C$2</f>
        <v>-12</v>
      </c>
      <c r="H67" s="9"/>
      <c r="I67" s="252" t="str">
        <f>Date!B2</f>
        <v>010125</v>
      </c>
      <c r="J67" s="253">
        <f>'13'!$C$2</f>
        <v>-13</v>
      </c>
      <c r="K67" s="9"/>
      <c r="L67" s="252" t="str">
        <f>Date!B2</f>
        <v>010125</v>
      </c>
      <c r="M67" s="253">
        <f>'14'!$C$2</f>
        <v>-14</v>
      </c>
      <c r="N67" s="9"/>
      <c r="O67" s="252" t="str">
        <f>Date!B2</f>
        <v>010125</v>
      </c>
      <c r="P67" s="253">
        <f>'15'!$C$2</f>
        <v>-15</v>
      </c>
      <c r="Q67" s="10"/>
    </row>
    <row r="68" spans="2:17" x14ac:dyDescent="0.3">
      <c r="B68" s="8"/>
      <c r="C68" s="91" t="str">
        <f>'11'!$F$18</f>
        <v>Neph Sy</v>
      </c>
      <c r="D68" s="247">
        <f>'11'!$G$18</f>
        <v>36.036036036036037</v>
      </c>
      <c r="E68" s="15"/>
      <c r="F68" s="91" t="str">
        <f>'12'!$F$18</f>
        <v>Neph Sy</v>
      </c>
      <c r="G68" s="247">
        <f>'12'!$G$18</f>
        <v>36.036036036036037</v>
      </c>
      <c r="H68" s="15"/>
      <c r="I68" s="91" t="str">
        <f>'13'!$F$18</f>
        <v>Neph Sy</v>
      </c>
      <c r="J68" s="247">
        <f>'13'!$G$18</f>
        <v>36.036036036036037</v>
      </c>
      <c r="K68" s="15"/>
      <c r="L68" s="91" t="str">
        <f>'14'!$F$18</f>
        <v>Neph Sy</v>
      </c>
      <c r="M68" s="247">
        <f>'14'!$G$18</f>
        <v>36.036036036036037</v>
      </c>
      <c r="N68" s="15"/>
      <c r="O68" s="91" t="str">
        <f>'15'!$F$18</f>
        <v>Neph Sy</v>
      </c>
      <c r="P68" s="247">
        <f>'15'!$G$18</f>
        <v>36.036036036036037</v>
      </c>
      <c r="Q68" s="10"/>
    </row>
    <row r="69" spans="2:17" x14ac:dyDescent="0.3">
      <c r="B69" s="8"/>
      <c r="C69" s="16" t="str">
        <f>'11'!$F$19</f>
        <v>Whiting</v>
      </c>
      <c r="D69" s="248">
        <f>'11'!$G$19</f>
        <v>18.018018018018019</v>
      </c>
      <c r="E69" s="15"/>
      <c r="F69" s="16" t="str">
        <f>'12'!$F$19</f>
        <v>Whiting</v>
      </c>
      <c r="G69" s="248">
        <f>'12'!$G$19</f>
        <v>18.018018018018019</v>
      </c>
      <c r="H69" s="15"/>
      <c r="I69" s="16" t="str">
        <f>'13'!$F$19</f>
        <v>Whiting</v>
      </c>
      <c r="J69" s="248">
        <f>'13'!$G$19</f>
        <v>18.018018018018019</v>
      </c>
      <c r="K69" s="15"/>
      <c r="L69" s="16" t="str">
        <f>'14'!$F$19</f>
        <v>Whiting</v>
      </c>
      <c r="M69" s="248">
        <f>'14'!$G$19</f>
        <v>18.018018018018019</v>
      </c>
      <c r="N69" s="15"/>
      <c r="O69" s="16" t="str">
        <f>'15'!$F$19</f>
        <v>Whiting</v>
      </c>
      <c r="P69" s="248">
        <f>'15'!$G$19</f>
        <v>18.018018018018019</v>
      </c>
      <c r="Q69" s="10"/>
    </row>
    <row r="70" spans="2:17" x14ac:dyDescent="0.3">
      <c r="B70" s="8"/>
      <c r="C70" s="16" t="str">
        <f>'11'!$F$20</f>
        <v>EPK</v>
      </c>
      <c r="D70" s="248">
        <f>'11'!$G$20</f>
        <v>9.0090090090090094</v>
      </c>
      <c r="E70" s="15"/>
      <c r="F70" s="16" t="str">
        <f>'12'!$F$20</f>
        <v>EPK</v>
      </c>
      <c r="G70" s="248">
        <f>'12'!$G$20</f>
        <v>9.0090090090090094</v>
      </c>
      <c r="H70" s="15"/>
      <c r="I70" s="16" t="str">
        <f>'13'!$F$20</f>
        <v>EPK</v>
      </c>
      <c r="J70" s="248">
        <f>'13'!$G$20</f>
        <v>9.0090090090090094</v>
      </c>
      <c r="K70" s="15"/>
      <c r="L70" s="16" t="str">
        <f>'14'!$F$20</f>
        <v>EPK</v>
      </c>
      <c r="M70" s="248">
        <f>'14'!$G$20</f>
        <v>9.0090090090090094</v>
      </c>
      <c r="N70" s="15"/>
      <c r="O70" s="16" t="str">
        <f>'15'!$F$20</f>
        <v>EPK</v>
      </c>
      <c r="P70" s="248">
        <f>'15'!$G$20</f>
        <v>9.0090090090090094</v>
      </c>
      <c r="Q70" s="10"/>
    </row>
    <row r="71" spans="2:17" x14ac:dyDescent="0.3">
      <c r="B71" s="8"/>
      <c r="C71" s="16" t="str">
        <f>'11'!$F$21</f>
        <v>Flint</v>
      </c>
      <c r="D71" s="248">
        <f>'11'!$G$21</f>
        <v>27.027027027027028</v>
      </c>
      <c r="E71" s="15"/>
      <c r="F71" s="16" t="str">
        <f>'12'!$F$21</f>
        <v>Flint</v>
      </c>
      <c r="G71" s="248">
        <f>'12'!$G$21</f>
        <v>27.027027027027028</v>
      </c>
      <c r="H71" s="15"/>
      <c r="I71" s="16" t="str">
        <f>'13'!$F$21</f>
        <v>Flint</v>
      </c>
      <c r="J71" s="248">
        <f>'13'!$G$21</f>
        <v>27.027027027027028</v>
      </c>
      <c r="K71" s="15"/>
      <c r="L71" s="16" t="str">
        <f>'14'!$F$21</f>
        <v>Flint</v>
      </c>
      <c r="M71" s="248">
        <f>'14'!$G$21</f>
        <v>27.027027027027028</v>
      </c>
      <c r="N71" s="15"/>
      <c r="O71" s="16" t="str">
        <f>'15'!$F$21</f>
        <v>Flint</v>
      </c>
      <c r="P71" s="248">
        <f>'15'!$G$21</f>
        <v>27.027027027027028</v>
      </c>
      <c r="Q71" s="10"/>
    </row>
    <row r="72" spans="2:17" x14ac:dyDescent="0.3">
      <c r="B72" s="8"/>
      <c r="C72" s="16">
        <f>'11'!$F$22</f>
        <v>0</v>
      </c>
      <c r="D72" s="248">
        <f>'11'!$G$22</f>
        <v>0</v>
      </c>
      <c r="E72" s="15"/>
      <c r="F72" s="16">
        <f>'12'!$F$22</f>
        <v>0</v>
      </c>
      <c r="G72" s="248">
        <f>'12'!$G$22</f>
        <v>0</v>
      </c>
      <c r="H72" s="15"/>
      <c r="I72" s="16">
        <f>'13'!$F$22</f>
        <v>0</v>
      </c>
      <c r="J72" s="248">
        <f>'13'!$G$22</f>
        <v>0</v>
      </c>
      <c r="K72" s="15"/>
      <c r="L72" s="16">
        <f>'14'!$F$22</f>
        <v>0</v>
      </c>
      <c r="M72" s="248">
        <f>'14'!$G$22</f>
        <v>0</v>
      </c>
      <c r="N72" s="15"/>
      <c r="O72" s="16">
        <f>'15'!$F$22</f>
        <v>0</v>
      </c>
      <c r="P72" s="248">
        <f>'15'!$G$22</f>
        <v>0</v>
      </c>
      <c r="Q72" s="10"/>
    </row>
    <row r="73" spans="2:17" x14ac:dyDescent="0.3">
      <c r="B73" s="8"/>
      <c r="C73" s="16" t="str">
        <f>'11'!$F$23</f>
        <v>Titanium Dioxide</v>
      </c>
      <c r="D73" s="248">
        <f>'11'!$G$23</f>
        <v>0.90090090090090091</v>
      </c>
      <c r="E73" s="15"/>
      <c r="F73" s="16" t="str">
        <f>'12'!$F$23</f>
        <v>Titanium Dioxide</v>
      </c>
      <c r="G73" s="248">
        <f>'12'!$G$23</f>
        <v>0.90090090090090091</v>
      </c>
      <c r="H73" s="15"/>
      <c r="I73" s="16" t="str">
        <f>'13'!$F$23</f>
        <v>Titanium Dioxide</v>
      </c>
      <c r="J73" s="248">
        <f>'13'!$G$23</f>
        <v>0.90090090090090091</v>
      </c>
      <c r="K73" s="15"/>
      <c r="L73" s="16" t="str">
        <f>'14'!$F$23</f>
        <v>Titanium Dioxide</v>
      </c>
      <c r="M73" s="248">
        <f>'14'!$G$23</f>
        <v>0.90090090090090091</v>
      </c>
      <c r="N73" s="9"/>
      <c r="O73" s="16" t="str">
        <f>'15'!$F$23</f>
        <v>Titanium Dioxide</v>
      </c>
      <c r="P73" s="248">
        <f>'15'!$G$23</f>
        <v>0.90090090090090091</v>
      </c>
      <c r="Q73" s="10"/>
    </row>
    <row r="74" spans="2:17" x14ac:dyDescent="0.3">
      <c r="B74" s="8"/>
      <c r="C74" s="16" t="str">
        <f>'11'!$F$24</f>
        <v>Nickel Oxide (Black)</v>
      </c>
      <c r="D74" s="248">
        <f>'11'!$G$24</f>
        <v>9.0090090090090094</v>
      </c>
      <c r="E74" s="15"/>
      <c r="F74" s="16" t="str">
        <f>'12'!$F$24</f>
        <v>Nickel Oxide (Black)</v>
      </c>
      <c r="G74" s="248">
        <f>'12'!$G$24</f>
        <v>9.0090090090090094</v>
      </c>
      <c r="H74" s="15"/>
      <c r="I74" s="16" t="str">
        <f>'13'!$F$24</f>
        <v>Nickel Oxide (Black)</v>
      </c>
      <c r="J74" s="248">
        <f>'13'!$G$24</f>
        <v>9.0090090090090094</v>
      </c>
      <c r="K74" s="15"/>
      <c r="L74" s="16" t="str">
        <f>'14'!$F$24</f>
        <v>Nickel Oxide (Black)</v>
      </c>
      <c r="M74" s="248">
        <f>'14'!$G$24</f>
        <v>9.0090090090090094</v>
      </c>
      <c r="N74" s="9"/>
      <c r="O74" s="16" t="str">
        <f>'15'!$F$24</f>
        <v>Nickel Oxide (Black)</v>
      </c>
      <c r="P74" s="248">
        <f>'15'!$G$24</f>
        <v>9.0090090090090094</v>
      </c>
      <c r="Q74" s="10"/>
    </row>
    <row r="75" spans="2:17" x14ac:dyDescent="0.3">
      <c r="B75" s="8"/>
      <c r="C75" s="16">
        <f>'11'!$F$25</f>
        <v>0</v>
      </c>
      <c r="D75" s="248">
        <f>'11'!$G$25</f>
        <v>0</v>
      </c>
      <c r="E75" s="15"/>
      <c r="F75" s="16">
        <f>'12'!$F$25</f>
        <v>0</v>
      </c>
      <c r="G75" s="248">
        <f>'12'!$G$25</f>
        <v>0</v>
      </c>
      <c r="H75" s="15"/>
      <c r="I75" s="16">
        <f>'13'!$F$25</f>
        <v>0</v>
      </c>
      <c r="J75" s="248">
        <f>'13'!$G$25</f>
        <v>0</v>
      </c>
      <c r="K75" s="15"/>
      <c r="L75" s="16">
        <f>'14'!$F$25</f>
        <v>0</v>
      </c>
      <c r="M75" s="248">
        <f>'14'!$G$25</f>
        <v>0</v>
      </c>
      <c r="N75" s="9"/>
      <c r="O75" s="16">
        <f>'15'!$F$25</f>
        <v>0</v>
      </c>
      <c r="P75" s="248">
        <f>'15'!$G$25</f>
        <v>0</v>
      </c>
      <c r="Q75" s="10"/>
    </row>
    <row r="76" spans="2:17" x14ac:dyDescent="0.3">
      <c r="B76" s="8"/>
      <c r="C76" s="16">
        <f>'11'!$F$26</f>
        <v>0</v>
      </c>
      <c r="D76" s="248">
        <f>'11'!$G$26</f>
        <v>0</v>
      </c>
      <c r="E76" s="15"/>
      <c r="F76" s="16">
        <f>'12'!$F$26</f>
        <v>0</v>
      </c>
      <c r="G76" s="248">
        <f>'12'!$G$26</f>
        <v>0</v>
      </c>
      <c r="H76" s="15"/>
      <c r="I76" s="16">
        <f>'13'!$F$26</f>
        <v>0</v>
      </c>
      <c r="J76" s="248">
        <f>'13'!$G$26</f>
        <v>0</v>
      </c>
      <c r="K76" s="15"/>
      <c r="L76" s="16">
        <f>'14'!$F$26</f>
        <v>0</v>
      </c>
      <c r="M76" s="248">
        <f>'14'!$G$26</f>
        <v>0</v>
      </c>
      <c r="N76" s="9"/>
      <c r="O76" s="16">
        <f>'15'!$F$26</f>
        <v>0</v>
      </c>
      <c r="P76" s="248">
        <f>'15'!$G$26</f>
        <v>0</v>
      </c>
      <c r="Q76" s="10"/>
    </row>
    <row r="77" spans="2:17" x14ac:dyDescent="0.3">
      <c r="B77" s="8"/>
      <c r="C77" s="16">
        <f>'11'!$F$27</f>
        <v>0</v>
      </c>
      <c r="D77" s="248">
        <f>'11'!$G$27</f>
        <v>0</v>
      </c>
      <c r="E77" s="15"/>
      <c r="F77" s="16">
        <f>'12'!$F$27</f>
        <v>0</v>
      </c>
      <c r="G77" s="248">
        <f>'12'!$G$27</f>
        <v>0</v>
      </c>
      <c r="H77" s="15"/>
      <c r="I77" s="16">
        <f>'13'!$F$27</f>
        <v>0</v>
      </c>
      <c r="J77" s="248">
        <f>'13'!$G$27</f>
        <v>0</v>
      </c>
      <c r="K77" s="15"/>
      <c r="L77" s="16">
        <f>'14'!$F$27</f>
        <v>0</v>
      </c>
      <c r="M77" s="248">
        <f>'14'!$G$27</f>
        <v>0</v>
      </c>
      <c r="N77" s="9"/>
      <c r="O77" s="16">
        <f>'15'!$F$27</f>
        <v>0</v>
      </c>
      <c r="P77" s="248">
        <f>'15'!$G$27</f>
        <v>0</v>
      </c>
      <c r="Q77" s="10"/>
    </row>
    <row r="78" spans="2:17" x14ac:dyDescent="0.3">
      <c r="B78" s="8"/>
      <c r="C78" s="16">
        <f>'11'!$F$28</f>
        <v>0</v>
      </c>
      <c r="D78" s="248">
        <f>'11'!$G$28</f>
        <v>0</v>
      </c>
      <c r="E78" s="15"/>
      <c r="F78" s="16">
        <f>'12'!$F$28</f>
        <v>0</v>
      </c>
      <c r="G78" s="248">
        <f>'12'!$G$28</f>
        <v>0</v>
      </c>
      <c r="H78" s="15"/>
      <c r="I78" s="16">
        <f>'13'!$F$28</f>
        <v>0</v>
      </c>
      <c r="J78" s="248">
        <f>'13'!$G$28</f>
        <v>0</v>
      </c>
      <c r="K78" s="15"/>
      <c r="L78" s="16">
        <f>'14'!$F$28</f>
        <v>0</v>
      </c>
      <c r="M78" s="248">
        <f>'14'!$G$28</f>
        <v>0</v>
      </c>
      <c r="N78" s="9"/>
      <c r="O78" s="16">
        <f>'15'!$F$28</f>
        <v>0</v>
      </c>
      <c r="P78" s="248">
        <f>'15'!$G$28</f>
        <v>0</v>
      </c>
      <c r="Q78" s="10"/>
    </row>
    <row r="79" spans="2:17" x14ac:dyDescent="0.3">
      <c r="B79" s="8"/>
      <c r="C79" s="16">
        <f>'11'!$F$29</f>
        <v>0</v>
      </c>
      <c r="D79" s="248">
        <f>'11'!$G$29</f>
        <v>0</v>
      </c>
      <c r="E79" s="15"/>
      <c r="F79" s="16">
        <f>'12'!$F$29</f>
        <v>0</v>
      </c>
      <c r="G79" s="248">
        <f>'12'!$G$29</f>
        <v>0</v>
      </c>
      <c r="H79" s="15"/>
      <c r="I79" s="16">
        <f>'13'!$F$29</f>
        <v>0</v>
      </c>
      <c r="J79" s="248">
        <f>'13'!$G$29</f>
        <v>0</v>
      </c>
      <c r="K79" s="15"/>
      <c r="L79" s="16">
        <f>'14'!$F$29</f>
        <v>0</v>
      </c>
      <c r="M79" s="248">
        <f>'14'!$G$29</f>
        <v>0</v>
      </c>
      <c r="N79" s="9"/>
      <c r="O79" s="16">
        <f>'15'!$F$29</f>
        <v>0</v>
      </c>
      <c r="P79" s="248">
        <f>'15'!$G$29</f>
        <v>0</v>
      </c>
      <c r="Q79" s="10"/>
    </row>
    <row r="80" spans="2:17" x14ac:dyDescent="0.3">
      <c r="B80" s="8"/>
      <c r="C80" s="16">
        <f>'11'!$F$30</f>
        <v>0</v>
      </c>
      <c r="D80" s="248">
        <f>'11'!$G$30</f>
        <v>0</v>
      </c>
      <c r="E80" s="15"/>
      <c r="F80" s="16">
        <f>'12'!$F$30</f>
        <v>0</v>
      </c>
      <c r="G80" s="248">
        <f>'12'!$G$30</f>
        <v>0</v>
      </c>
      <c r="H80" s="15"/>
      <c r="I80" s="16">
        <f>'13'!$F$30</f>
        <v>0</v>
      </c>
      <c r="J80" s="248">
        <f>'13'!$G$30</f>
        <v>0</v>
      </c>
      <c r="K80" s="15"/>
      <c r="L80" s="16">
        <f>'14'!$F$30</f>
        <v>0</v>
      </c>
      <c r="M80" s="248">
        <f>'14'!$G$30</f>
        <v>0</v>
      </c>
      <c r="N80" s="9"/>
      <c r="O80" s="16">
        <f>'15'!$F$30</f>
        <v>0</v>
      </c>
      <c r="P80" s="248">
        <f>'15'!$G$30</f>
        <v>0</v>
      </c>
      <c r="Q80" s="10"/>
    </row>
    <row r="81" spans="2:17" x14ac:dyDescent="0.3">
      <c r="B81" s="8"/>
      <c r="C81" s="16">
        <f>'11'!$F$31</f>
        <v>0</v>
      </c>
      <c r="D81" s="248">
        <f>'11'!$G$31</f>
        <v>0</v>
      </c>
      <c r="E81" s="9"/>
      <c r="F81" s="16">
        <f>'12'!$F$31</f>
        <v>0</v>
      </c>
      <c r="G81" s="248">
        <f>'12'!$G$31</f>
        <v>0</v>
      </c>
      <c r="H81" s="9"/>
      <c r="I81" s="16">
        <f>'13'!$F$31</f>
        <v>0</v>
      </c>
      <c r="J81" s="248">
        <f>'13'!$G$31</f>
        <v>0</v>
      </c>
      <c r="K81" s="9"/>
      <c r="L81" s="16">
        <f>'14'!$F$31</f>
        <v>0</v>
      </c>
      <c r="M81" s="248">
        <f>'14'!$G$31</f>
        <v>0</v>
      </c>
      <c r="N81" s="9"/>
      <c r="O81" s="16">
        <f>'15'!$F$31</f>
        <v>0</v>
      </c>
      <c r="P81" s="248">
        <f>'15'!$G$31</f>
        <v>0</v>
      </c>
      <c r="Q81" s="10"/>
    </row>
    <row r="82" spans="2:17" x14ac:dyDescent="0.3">
      <c r="B82" s="8"/>
      <c r="C82" s="16">
        <f>'11'!$F$32</f>
        <v>0</v>
      </c>
      <c r="D82" s="248">
        <f>'11'!$G$32</f>
        <v>0</v>
      </c>
      <c r="E82" s="9"/>
      <c r="F82" s="16">
        <f>'12'!$F$32</f>
        <v>0</v>
      </c>
      <c r="G82" s="248">
        <f>'12'!$G$32</f>
        <v>0</v>
      </c>
      <c r="H82" s="9"/>
      <c r="I82" s="16">
        <f>'13'!$F$32</f>
        <v>0</v>
      </c>
      <c r="J82" s="248">
        <f>'13'!$G$32</f>
        <v>0</v>
      </c>
      <c r="K82" s="9"/>
      <c r="L82" s="16">
        <f>'14'!$F$32</f>
        <v>0</v>
      </c>
      <c r="M82" s="248">
        <f>'14'!$G$32</f>
        <v>0</v>
      </c>
      <c r="N82" s="9"/>
      <c r="O82" s="16">
        <f>'15'!$F$32</f>
        <v>0</v>
      </c>
      <c r="P82" s="248">
        <f>'15'!$G$32</f>
        <v>0</v>
      </c>
      <c r="Q82" s="10"/>
    </row>
    <row r="83" spans="2:17" ht="12.9" thickBot="1" x14ac:dyDescent="0.35">
      <c r="B83" s="8"/>
      <c r="C83" s="250">
        <f>'11'!$F$33</f>
        <v>0</v>
      </c>
      <c r="D83" s="249">
        <f>'11'!$G$33</f>
        <v>0</v>
      </c>
      <c r="E83" s="9"/>
      <c r="F83" s="250">
        <f>'12'!$F$33</f>
        <v>0</v>
      </c>
      <c r="G83" s="249">
        <f>'12'!$G$33</f>
        <v>0</v>
      </c>
      <c r="H83" s="9"/>
      <c r="I83" s="250">
        <f>'13'!$F$33</f>
        <v>0</v>
      </c>
      <c r="J83" s="249">
        <f>'13'!$G$33</f>
        <v>0</v>
      </c>
      <c r="K83" s="9"/>
      <c r="L83" s="250">
        <f>'14'!$F$33</f>
        <v>0</v>
      </c>
      <c r="M83" s="249">
        <f>'14'!$G$33</f>
        <v>0</v>
      </c>
      <c r="N83" s="9"/>
      <c r="O83" s="250">
        <f>'15'!$F$33</f>
        <v>0</v>
      </c>
      <c r="P83" s="249">
        <f>'15'!$G$33</f>
        <v>0</v>
      </c>
      <c r="Q83" s="10"/>
    </row>
    <row r="84" spans="2:17" ht="12.45" customHeight="1" x14ac:dyDescent="0.3">
      <c r="B84" s="8"/>
      <c r="C84" s="353" t="s">
        <v>219</v>
      </c>
      <c r="D84" s="355">
        <f>'11'!$G$3</f>
        <v>60</v>
      </c>
      <c r="E84" s="9"/>
      <c r="F84" s="353" t="s">
        <v>219</v>
      </c>
      <c r="G84" s="355">
        <f>'12'!$G$3</f>
        <v>60</v>
      </c>
      <c r="H84" s="9"/>
      <c r="I84" s="353" t="s">
        <v>219</v>
      </c>
      <c r="J84" s="355">
        <f>'13'!$G$3</f>
        <v>60</v>
      </c>
      <c r="K84" s="9"/>
      <c r="L84" s="353" t="s">
        <v>219</v>
      </c>
      <c r="M84" s="355">
        <f>'14'!$G$3</f>
        <v>60</v>
      </c>
      <c r="N84" s="9"/>
      <c r="O84" s="353" t="s">
        <v>219</v>
      </c>
      <c r="P84" s="355">
        <f>'15'!$G$3</f>
        <v>60</v>
      </c>
      <c r="Q84" s="10"/>
    </row>
    <row r="85" spans="2:17" ht="12.9" customHeight="1" thickBot="1" x14ac:dyDescent="0.35">
      <c r="B85" s="8"/>
      <c r="C85" s="354"/>
      <c r="D85" s="356"/>
      <c r="E85" s="9"/>
      <c r="F85" s="354"/>
      <c r="G85" s="356"/>
      <c r="H85" s="9"/>
      <c r="I85" s="354"/>
      <c r="J85" s="356"/>
      <c r="K85" s="9"/>
      <c r="L85" s="354"/>
      <c r="M85" s="356"/>
      <c r="N85" s="9"/>
      <c r="O85" s="354"/>
      <c r="P85" s="356"/>
      <c r="Q85" s="10"/>
    </row>
    <row r="86" spans="2:17" ht="12.9" thickBot="1" x14ac:dyDescent="0.35">
      <c r="B86" s="8"/>
      <c r="C86" s="17"/>
      <c r="D86" s="17"/>
      <c r="E86" s="9"/>
      <c r="F86" s="222"/>
      <c r="G86" s="17"/>
      <c r="H86" s="9"/>
      <c r="I86" s="222"/>
      <c r="J86" s="17"/>
      <c r="K86" s="9"/>
      <c r="L86" s="222"/>
      <c r="M86" s="15"/>
      <c r="N86" s="9"/>
      <c r="O86" s="223"/>
      <c r="P86" s="15"/>
      <c r="Q86" s="10"/>
    </row>
    <row r="87" spans="2:17" ht="12.9" thickBot="1" x14ac:dyDescent="0.35">
      <c r="B87" s="8"/>
      <c r="C87" s="342">
        <v>16</v>
      </c>
      <c r="D87" s="343"/>
      <c r="E87" s="9"/>
      <c r="F87" s="342">
        <v>17</v>
      </c>
      <c r="G87" s="343"/>
      <c r="H87" s="9"/>
      <c r="I87" s="342">
        <v>18</v>
      </c>
      <c r="J87" s="343"/>
      <c r="K87" s="9"/>
      <c r="L87" s="342">
        <v>19</v>
      </c>
      <c r="M87" s="343"/>
      <c r="N87" s="9"/>
      <c r="O87" s="340">
        <v>20</v>
      </c>
      <c r="P87" s="341"/>
      <c r="Q87" s="10"/>
    </row>
    <row r="88" spans="2:17" ht="12.9" thickBot="1" x14ac:dyDescent="0.35">
      <c r="B88" s="8"/>
      <c r="C88" s="252" t="str">
        <f>Date!B2</f>
        <v>010125</v>
      </c>
      <c r="D88" s="253">
        <f>'16'!$C$2</f>
        <v>-16</v>
      </c>
      <c r="E88" s="9"/>
      <c r="F88" s="252" t="str">
        <f>Date!B2</f>
        <v>010125</v>
      </c>
      <c r="G88" s="253">
        <f>'17'!$C$2</f>
        <v>-17</v>
      </c>
      <c r="H88" s="9"/>
      <c r="I88" s="252" t="str">
        <f>Date!B2</f>
        <v>010125</v>
      </c>
      <c r="J88" s="253">
        <f>'18'!$C$2</f>
        <v>-18</v>
      </c>
      <c r="K88" s="9"/>
      <c r="L88" s="252" t="str">
        <f>Date!B2</f>
        <v>010125</v>
      </c>
      <c r="M88" s="253">
        <f>'19'!$C$2</f>
        <v>-19</v>
      </c>
      <c r="N88" s="9"/>
      <c r="O88" s="252" t="str">
        <f>Date!B2</f>
        <v>010125</v>
      </c>
      <c r="P88" s="253">
        <f>'20'!$C$2</f>
        <v>-20</v>
      </c>
      <c r="Q88" s="10"/>
    </row>
    <row r="89" spans="2:17" x14ac:dyDescent="0.3">
      <c r="B89" s="8"/>
      <c r="C89" s="258" t="str">
        <f>'16'!$F$18</f>
        <v>Neph Sy</v>
      </c>
      <c r="D89" s="251">
        <f>'16'!$G$18</f>
        <v>36.036036036036037</v>
      </c>
      <c r="E89" s="15"/>
      <c r="F89" s="255" t="str">
        <f>'17'!$F$18</f>
        <v>Neph Sy</v>
      </c>
      <c r="G89" s="251">
        <f>'17'!$G$18</f>
        <v>36.036036036036037</v>
      </c>
      <c r="H89" s="9"/>
      <c r="I89" s="258" t="str">
        <f>'18'!$F$18</f>
        <v>Neph Sy</v>
      </c>
      <c r="J89" s="251">
        <f>'18'!$G$18</f>
        <v>36.036036036036037</v>
      </c>
      <c r="K89" s="9"/>
      <c r="L89" s="255" t="str">
        <f>'19'!$F$18</f>
        <v>Neph Sy</v>
      </c>
      <c r="M89" s="251">
        <f>'19'!$G$18</f>
        <v>36.036036036036037</v>
      </c>
      <c r="N89" s="9"/>
      <c r="O89" s="255" t="str">
        <f>'20'!$F$18</f>
        <v>Neph Sy</v>
      </c>
      <c r="P89" s="251">
        <f>'20'!$G$18</f>
        <v>36.036036036036037</v>
      </c>
      <c r="Q89" s="10"/>
    </row>
    <row r="90" spans="2:17" x14ac:dyDescent="0.3">
      <c r="B90" s="8"/>
      <c r="C90" s="259" t="str">
        <f>'16'!$F$19</f>
        <v>Whiting</v>
      </c>
      <c r="D90" s="215">
        <f>'16'!$G$19</f>
        <v>18.018018018018019</v>
      </c>
      <c r="E90" s="15"/>
      <c r="F90" s="256" t="str">
        <f>'17'!$F$19</f>
        <v>Whiting</v>
      </c>
      <c r="G90" s="215">
        <f>'17'!$G$19</f>
        <v>18.018018018018019</v>
      </c>
      <c r="H90" s="9"/>
      <c r="I90" s="259" t="str">
        <f>'18'!$F$19</f>
        <v>Whiting</v>
      </c>
      <c r="J90" s="215">
        <f>'18'!$G$19</f>
        <v>18.018018018018019</v>
      </c>
      <c r="K90" s="9"/>
      <c r="L90" s="256" t="str">
        <f>'19'!$F$19</f>
        <v>Whiting</v>
      </c>
      <c r="M90" s="215">
        <f>'19'!$G$19</f>
        <v>18.018018018018019</v>
      </c>
      <c r="N90" s="9"/>
      <c r="O90" s="256" t="str">
        <f>'20'!$F$19</f>
        <v>Whiting</v>
      </c>
      <c r="P90" s="215">
        <f>'20'!$G$19</f>
        <v>18.018018018018019</v>
      </c>
      <c r="Q90" s="10"/>
    </row>
    <row r="91" spans="2:17" x14ac:dyDescent="0.3">
      <c r="B91" s="8"/>
      <c r="C91" s="259" t="str">
        <f>'16'!$F$20</f>
        <v>EPK</v>
      </c>
      <c r="D91" s="215">
        <f>'16'!$G$20</f>
        <v>9.0090090090090094</v>
      </c>
      <c r="E91" s="15"/>
      <c r="F91" s="256" t="str">
        <f>'17'!$F$20</f>
        <v>EPK</v>
      </c>
      <c r="G91" s="215">
        <f>'17'!$G$20</f>
        <v>9.0090090090090094</v>
      </c>
      <c r="H91" s="9"/>
      <c r="I91" s="259" t="str">
        <f>'18'!$F$20</f>
        <v>EPK</v>
      </c>
      <c r="J91" s="215">
        <f>'18'!$G$20</f>
        <v>9.0090090090090094</v>
      </c>
      <c r="K91" s="9"/>
      <c r="L91" s="256" t="str">
        <f>'19'!$F$20</f>
        <v>EPK</v>
      </c>
      <c r="M91" s="215">
        <f>'19'!$G$20</f>
        <v>9.0090090090090094</v>
      </c>
      <c r="N91" s="9"/>
      <c r="O91" s="256" t="str">
        <f>'20'!$F$20</f>
        <v>EPK</v>
      </c>
      <c r="P91" s="215">
        <f>'20'!$G$20</f>
        <v>9.0090090090090094</v>
      </c>
      <c r="Q91" s="10"/>
    </row>
    <row r="92" spans="2:17" x14ac:dyDescent="0.3">
      <c r="B92" s="8"/>
      <c r="C92" s="259" t="str">
        <f>'16'!$F$21</f>
        <v>Flint</v>
      </c>
      <c r="D92" s="215">
        <f>'16'!$G$21</f>
        <v>27.027027027027028</v>
      </c>
      <c r="E92" s="15"/>
      <c r="F92" s="256" t="str">
        <f>'17'!$F$21</f>
        <v>Flint</v>
      </c>
      <c r="G92" s="215">
        <f>'17'!$G$21</f>
        <v>27.027027027027028</v>
      </c>
      <c r="H92" s="9"/>
      <c r="I92" s="259" t="str">
        <f>'18'!$F$21</f>
        <v>Flint</v>
      </c>
      <c r="J92" s="215">
        <f>'18'!$G$21</f>
        <v>27.027027027027028</v>
      </c>
      <c r="K92" s="9"/>
      <c r="L92" s="256" t="str">
        <f>'19'!$F$21</f>
        <v>Flint</v>
      </c>
      <c r="M92" s="215">
        <f>'19'!$G$21</f>
        <v>27.027027027027028</v>
      </c>
      <c r="N92" s="9"/>
      <c r="O92" s="256" t="str">
        <f>'20'!$F$21</f>
        <v>Flint</v>
      </c>
      <c r="P92" s="215">
        <f>'20'!$G$21</f>
        <v>27.027027027027028</v>
      </c>
      <c r="Q92" s="10"/>
    </row>
    <row r="93" spans="2:17" x14ac:dyDescent="0.3">
      <c r="B93" s="8"/>
      <c r="C93" s="259">
        <f>'16'!$F$22</f>
        <v>0</v>
      </c>
      <c r="D93" s="215">
        <f>'16'!$G$22</f>
        <v>0</v>
      </c>
      <c r="E93" s="15"/>
      <c r="F93" s="256">
        <f>'17'!$F$22</f>
        <v>0</v>
      </c>
      <c r="G93" s="215">
        <f>'17'!$G$22</f>
        <v>0</v>
      </c>
      <c r="H93" s="9"/>
      <c r="I93" s="259">
        <f>'18'!$F$22</f>
        <v>0</v>
      </c>
      <c r="J93" s="215">
        <f>'18'!$G$22</f>
        <v>0</v>
      </c>
      <c r="K93" s="9"/>
      <c r="L93" s="256">
        <f>'19'!$F$22</f>
        <v>0</v>
      </c>
      <c r="M93" s="215">
        <f>'19'!$G$22</f>
        <v>0</v>
      </c>
      <c r="N93" s="9"/>
      <c r="O93" s="256">
        <f>'20'!$F$22</f>
        <v>0</v>
      </c>
      <c r="P93" s="215">
        <f>'20'!$G$22</f>
        <v>0</v>
      </c>
      <c r="Q93" s="10"/>
    </row>
    <row r="94" spans="2:17" x14ac:dyDescent="0.3">
      <c r="B94" s="8"/>
      <c r="C94" s="259" t="str">
        <f>'16'!$F$23</f>
        <v>Titanium Dioxide</v>
      </c>
      <c r="D94" s="215">
        <f>'16'!$G$23</f>
        <v>0.90090090090090091</v>
      </c>
      <c r="E94" s="9"/>
      <c r="F94" s="256" t="str">
        <f>'17'!$F$23</f>
        <v>Titanium Dioxide</v>
      </c>
      <c r="G94" s="215">
        <f>'17'!$G$23</f>
        <v>0.90090090090090091</v>
      </c>
      <c r="H94" s="9"/>
      <c r="I94" s="259" t="str">
        <f>'18'!$F$23</f>
        <v>Titanium Dioxide</v>
      </c>
      <c r="J94" s="215">
        <f>'18'!$G$23</f>
        <v>0.90090090090090091</v>
      </c>
      <c r="K94" s="9"/>
      <c r="L94" s="256" t="str">
        <f>'19'!$F$23</f>
        <v>Titanium Dioxide</v>
      </c>
      <c r="M94" s="215">
        <f>'19'!$G$23</f>
        <v>0.90090090090090091</v>
      </c>
      <c r="N94" s="9"/>
      <c r="O94" s="256" t="str">
        <f>'20'!$F$23</f>
        <v>Titanium Dioxide</v>
      </c>
      <c r="P94" s="215">
        <f>'20'!$G$23</f>
        <v>0.90090090090090091</v>
      </c>
      <c r="Q94" s="10"/>
    </row>
    <row r="95" spans="2:17" x14ac:dyDescent="0.3">
      <c r="B95" s="8"/>
      <c r="C95" s="259" t="str">
        <f>'16'!$F$24</f>
        <v>Nickel Oxide (Black)</v>
      </c>
      <c r="D95" s="215">
        <f>'16'!$G$24</f>
        <v>9.0090090090090094</v>
      </c>
      <c r="E95" s="9"/>
      <c r="F95" s="256" t="str">
        <f>'17'!$F$24</f>
        <v>Nickel Oxide (Black)</v>
      </c>
      <c r="G95" s="215">
        <f>'17'!$G$24</f>
        <v>9.0090090090090094</v>
      </c>
      <c r="H95" s="9"/>
      <c r="I95" s="259" t="str">
        <f>'18'!$F$24</f>
        <v>Nickel Oxide (Black)</v>
      </c>
      <c r="J95" s="215">
        <f>'18'!$G$24</f>
        <v>9.0090090090090094</v>
      </c>
      <c r="K95" s="9"/>
      <c r="L95" s="256" t="str">
        <f>'19'!$F$24</f>
        <v>Nickel Oxide (Black)</v>
      </c>
      <c r="M95" s="215">
        <f>'19'!$G$24</f>
        <v>9.0090090090090094</v>
      </c>
      <c r="N95" s="9"/>
      <c r="O95" s="256" t="str">
        <f>'20'!$F$24</f>
        <v>Nickel Oxide (Black)</v>
      </c>
      <c r="P95" s="215">
        <f>'20'!$G$24</f>
        <v>9.0090090090090094</v>
      </c>
      <c r="Q95" s="10"/>
    </row>
    <row r="96" spans="2:17" x14ac:dyDescent="0.3">
      <c r="B96" s="8"/>
      <c r="C96" s="259">
        <f>'16'!$F$25</f>
        <v>0</v>
      </c>
      <c r="D96" s="215">
        <f>'16'!$G$25</f>
        <v>0</v>
      </c>
      <c r="E96" s="9"/>
      <c r="F96" s="256">
        <f>'17'!$F$25</f>
        <v>0</v>
      </c>
      <c r="G96" s="215">
        <f>'17'!$G$25</f>
        <v>0</v>
      </c>
      <c r="H96" s="9"/>
      <c r="I96" s="259">
        <f>'18'!$F$25</f>
        <v>0</v>
      </c>
      <c r="J96" s="215">
        <f>'18'!$G$25</f>
        <v>0</v>
      </c>
      <c r="K96" s="9"/>
      <c r="L96" s="256">
        <f>'19'!$F$25</f>
        <v>0</v>
      </c>
      <c r="M96" s="215">
        <f>'19'!$G$25</f>
        <v>0</v>
      </c>
      <c r="N96" s="9"/>
      <c r="O96" s="256">
        <f>'20'!$F$25</f>
        <v>0</v>
      </c>
      <c r="P96" s="215">
        <f>'20'!$G$25</f>
        <v>0</v>
      </c>
      <c r="Q96" s="10"/>
    </row>
    <row r="97" spans="2:21" x14ac:dyDescent="0.3">
      <c r="B97" s="8"/>
      <c r="C97" s="259">
        <f>'16'!$F$26</f>
        <v>0</v>
      </c>
      <c r="D97" s="215">
        <f>'16'!$G$26</f>
        <v>0</v>
      </c>
      <c r="E97" s="9"/>
      <c r="F97" s="256">
        <f>'17'!$F$26</f>
        <v>0</v>
      </c>
      <c r="G97" s="215">
        <f>'17'!$G$26</f>
        <v>0</v>
      </c>
      <c r="H97" s="9"/>
      <c r="I97" s="259">
        <f>'18'!$F$26</f>
        <v>0</v>
      </c>
      <c r="J97" s="215">
        <f>'18'!$G$26</f>
        <v>0</v>
      </c>
      <c r="K97" s="9"/>
      <c r="L97" s="256">
        <f>'19'!$F$26</f>
        <v>0</v>
      </c>
      <c r="M97" s="215">
        <f>'19'!$G$26</f>
        <v>0</v>
      </c>
      <c r="N97" s="9"/>
      <c r="O97" s="256">
        <f>'20'!$F$26</f>
        <v>0</v>
      </c>
      <c r="P97" s="215">
        <f>'20'!$G$26</f>
        <v>0</v>
      </c>
      <c r="Q97" s="10"/>
    </row>
    <row r="98" spans="2:21" x14ac:dyDescent="0.3">
      <c r="B98" s="8"/>
      <c r="C98" s="259">
        <f>'16'!$F$27</f>
        <v>0</v>
      </c>
      <c r="D98" s="215">
        <f>'16'!$G$27</f>
        <v>0</v>
      </c>
      <c r="E98" s="9"/>
      <c r="F98" s="256">
        <f>'17'!$F$27</f>
        <v>0</v>
      </c>
      <c r="G98" s="215">
        <f>'17'!$G$27</f>
        <v>0</v>
      </c>
      <c r="H98" s="9"/>
      <c r="I98" s="259">
        <f>'18'!$F$27</f>
        <v>0</v>
      </c>
      <c r="J98" s="215">
        <f>'18'!$G$27</f>
        <v>0</v>
      </c>
      <c r="K98" s="9"/>
      <c r="L98" s="256">
        <f>'19'!$F$27</f>
        <v>0</v>
      </c>
      <c r="M98" s="215">
        <f>'19'!$G$27</f>
        <v>0</v>
      </c>
      <c r="N98" s="9"/>
      <c r="O98" s="256">
        <f>'20'!$F$27</f>
        <v>0</v>
      </c>
      <c r="P98" s="215">
        <f>'20'!$G$27</f>
        <v>0</v>
      </c>
      <c r="Q98" s="10"/>
    </row>
    <row r="99" spans="2:21" x14ac:dyDescent="0.3">
      <c r="B99" s="8"/>
      <c r="C99" s="259">
        <f>'16'!$F$28</f>
        <v>0</v>
      </c>
      <c r="D99" s="215">
        <f>'16'!$G$28</f>
        <v>0</v>
      </c>
      <c r="E99" s="9"/>
      <c r="F99" s="256">
        <f>'17'!$F$28</f>
        <v>0</v>
      </c>
      <c r="G99" s="215">
        <f>'17'!$G$28</f>
        <v>0</v>
      </c>
      <c r="H99" s="9"/>
      <c r="I99" s="259">
        <f>'18'!$F$28</f>
        <v>0</v>
      </c>
      <c r="J99" s="215">
        <f>'18'!$G$28</f>
        <v>0</v>
      </c>
      <c r="K99" s="9"/>
      <c r="L99" s="256">
        <f>'19'!$F$28</f>
        <v>0</v>
      </c>
      <c r="M99" s="215">
        <f>'19'!$G$28</f>
        <v>0</v>
      </c>
      <c r="N99" s="9"/>
      <c r="O99" s="256">
        <f>'20'!$F$28</f>
        <v>0</v>
      </c>
      <c r="P99" s="215">
        <f>'20'!$G$28</f>
        <v>0</v>
      </c>
      <c r="Q99" s="10"/>
    </row>
    <row r="100" spans="2:21" x14ac:dyDescent="0.3">
      <c r="B100" s="8"/>
      <c r="C100" s="259">
        <f>'16'!$F$29</f>
        <v>0</v>
      </c>
      <c r="D100" s="215">
        <f>'16'!$G$29</f>
        <v>0</v>
      </c>
      <c r="E100" s="9"/>
      <c r="F100" s="256">
        <f>'17'!$F$29</f>
        <v>0</v>
      </c>
      <c r="G100" s="215">
        <f>'17'!$G$29</f>
        <v>0</v>
      </c>
      <c r="H100" s="9"/>
      <c r="I100" s="259">
        <f>'18'!$F$29</f>
        <v>0</v>
      </c>
      <c r="J100" s="215">
        <f>'18'!$G$29</f>
        <v>0</v>
      </c>
      <c r="K100" s="9"/>
      <c r="L100" s="256">
        <f>'19'!$F$29</f>
        <v>0</v>
      </c>
      <c r="M100" s="215">
        <f>'19'!$G$29</f>
        <v>0</v>
      </c>
      <c r="N100" s="9"/>
      <c r="O100" s="256">
        <f>'20'!$F$29</f>
        <v>0</v>
      </c>
      <c r="P100" s="215">
        <f>'20'!$G$29</f>
        <v>0</v>
      </c>
      <c r="Q100" s="10"/>
    </row>
    <row r="101" spans="2:21" x14ac:dyDescent="0.3">
      <c r="B101" s="8"/>
      <c r="C101" s="259">
        <f>'16'!$F$30</f>
        <v>0</v>
      </c>
      <c r="D101" s="215">
        <f>'16'!$G$30</f>
        <v>0</v>
      </c>
      <c r="E101" s="9"/>
      <c r="F101" s="256">
        <f>'17'!$F$30</f>
        <v>0</v>
      </c>
      <c r="G101" s="215">
        <f>'17'!$G$30</f>
        <v>0</v>
      </c>
      <c r="H101" s="9"/>
      <c r="I101" s="259">
        <f>'18'!$F$30</f>
        <v>0</v>
      </c>
      <c r="J101" s="215">
        <f>'18'!$G$30</f>
        <v>0</v>
      </c>
      <c r="K101" s="9"/>
      <c r="L101" s="256">
        <f>'19'!$F$30</f>
        <v>0</v>
      </c>
      <c r="M101" s="215">
        <f>'19'!$G$30</f>
        <v>0</v>
      </c>
      <c r="N101" s="9"/>
      <c r="O101" s="256">
        <f>'20'!$F$30</f>
        <v>0</v>
      </c>
      <c r="P101" s="215">
        <f>'20'!$G$30</f>
        <v>0</v>
      </c>
      <c r="Q101" s="10"/>
    </row>
    <row r="102" spans="2:21" x14ac:dyDescent="0.3">
      <c r="B102" s="8"/>
      <c r="C102" s="259">
        <f>'16'!$F$31</f>
        <v>0</v>
      </c>
      <c r="D102" s="215">
        <f>'16'!$G$31</f>
        <v>0</v>
      </c>
      <c r="E102" s="9"/>
      <c r="F102" s="256">
        <f>'17'!$F$31</f>
        <v>0</v>
      </c>
      <c r="G102" s="215">
        <f>'17'!$G$31</f>
        <v>0</v>
      </c>
      <c r="H102" s="9"/>
      <c r="I102" s="259">
        <f>'18'!$F$31</f>
        <v>0</v>
      </c>
      <c r="J102" s="215">
        <f>'18'!$G$31</f>
        <v>0</v>
      </c>
      <c r="K102" s="9"/>
      <c r="L102" s="256">
        <f>'19'!$F$31</f>
        <v>0</v>
      </c>
      <c r="M102" s="215">
        <f>'19'!$G$31</f>
        <v>0</v>
      </c>
      <c r="N102" s="9"/>
      <c r="O102" s="256">
        <f>'20'!$F$31</f>
        <v>0</v>
      </c>
      <c r="P102" s="215">
        <f>'20'!$G$31</f>
        <v>0</v>
      </c>
      <c r="Q102" s="10"/>
    </row>
    <row r="103" spans="2:21" x14ac:dyDescent="0.3">
      <c r="B103" s="8"/>
      <c r="C103" s="259">
        <f>'16'!$F$32</f>
        <v>0</v>
      </c>
      <c r="D103" s="215">
        <f>'16'!$G$32</f>
        <v>0</v>
      </c>
      <c r="E103" s="9"/>
      <c r="F103" s="256">
        <f>'17'!$F$32</f>
        <v>0</v>
      </c>
      <c r="G103" s="215">
        <f>'17'!$G$32</f>
        <v>0</v>
      </c>
      <c r="H103" s="9"/>
      <c r="I103" s="259">
        <f>'18'!$F$32</f>
        <v>0</v>
      </c>
      <c r="J103" s="215">
        <f>'18'!$G$32</f>
        <v>0</v>
      </c>
      <c r="K103" s="9"/>
      <c r="L103" s="256">
        <f>'19'!$F$32</f>
        <v>0</v>
      </c>
      <c r="M103" s="215">
        <f>'19'!$G$32</f>
        <v>0</v>
      </c>
      <c r="N103" s="9"/>
      <c r="O103" s="256">
        <f>'20'!$F$32</f>
        <v>0</v>
      </c>
      <c r="P103" s="215">
        <f>'20'!$G$32</f>
        <v>0</v>
      </c>
      <c r="Q103" s="10"/>
    </row>
    <row r="104" spans="2:21" ht="12.9" thickBot="1" x14ac:dyDescent="0.35">
      <c r="B104" s="8"/>
      <c r="C104" s="260">
        <f>'16'!$F$33</f>
        <v>0</v>
      </c>
      <c r="D104" s="245">
        <f>'16'!$G$33</f>
        <v>0</v>
      </c>
      <c r="F104" s="257">
        <f>'17'!$F$33</f>
        <v>0</v>
      </c>
      <c r="G104" s="245">
        <f>'17'!$G$33</f>
        <v>0</v>
      </c>
      <c r="I104" s="260">
        <f>'18'!$F$33</f>
        <v>0</v>
      </c>
      <c r="J104" s="245">
        <f>'18'!$G$33</f>
        <v>0</v>
      </c>
      <c r="L104" s="257">
        <f>'19'!$F$33</f>
        <v>0</v>
      </c>
      <c r="M104" s="245">
        <f>'19'!$G$33</f>
        <v>0</v>
      </c>
      <c r="O104" s="257">
        <f>'20'!$F$33</f>
        <v>0</v>
      </c>
      <c r="P104" s="245">
        <f>'20'!$G$33</f>
        <v>0</v>
      </c>
      <c r="Q104" s="10"/>
    </row>
    <row r="105" spans="2:21" ht="12.45" customHeight="1" x14ac:dyDescent="0.3">
      <c r="B105" s="8"/>
      <c r="C105" s="353" t="s">
        <v>219</v>
      </c>
      <c r="D105" s="355">
        <f>'16'!$G$3</f>
        <v>60</v>
      </c>
      <c r="E105" s="225"/>
      <c r="F105" s="353" t="s">
        <v>219</v>
      </c>
      <c r="G105" s="355">
        <f>'17'!$G$3</f>
        <v>60</v>
      </c>
      <c r="H105" s="225"/>
      <c r="I105" s="353" t="s">
        <v>219</v>
      </c>
      <c r="J105" s="355">
        <f>'18'!$G$3</f>
        <v>60</v>
      </c>
      <c r="L105" s="353" t="s">
        <v>219</v>
      </c>
      <c r="M105" s="355">
        <f>'19'!$G$3</f>
        <v>60</v>
      </c>
      <c r="O105" s="353" t="s">
        <v>219</v>
      </c>
      <c r="P105" s="355">
        <f>'20'!$G$3</f>
        <v>60</v>
      </c>
      <c r="Q105" s="10"/>
    </row>
    <row r="106" spans="2:21" ht="12.9" customHeight="1" thickBot="1" x14ac:dyDescent="0.35">
      <c r="B106" s="8"/>
      <c r="C106" s="354"/>
      <c r="D106" s="356"/>
      <c r="F106" s="354"/>
      <c r="G106" s="356"/>
      <c r="H106" s="225"/>
      <c r="I106" s="354"/>
      <c r="J106" s="356"/>
      <c r="L106" s="354"/>
      <c r="M106" s="356"/>
      <c r="O106" s="354"/>
      <c r="P106" s="356"/>
      <c r="Q106" s="10"/>
    </row>
    <row r="107" spans="2:21" ht="12.9" thickBot="1" x14ac:dyDescent="0.35">
      <c r="B107" s="8"/>
      <c r="E107" s="12"/>
      <c r="K107" s="12"/>
      <c r="N107" s="12"/>
      <c r="Q107" s="10"/>
    </row>
    <row r="108" spans="2:21" ht="15" x14ac:dyDescent="0.35">
      <c r="B108" s="8"/>
      <c r="C108" s="344" t="s">
        <v>127</v>
      </c>
      <c r="D108" s="345"/>
      <c r="E108" s="345"/>
      <c r="F108" s="345"/>
      <c r="G108" s="345"/>
      <c r="H108" s="345"/>
      <c r="I108" s="345"/>
      <c r="J108" s="345"/>
      <c r="K108" s="345"/>
      <c r="L108" s="345"/>
      <c r="M108" s="345"/>
      <c r="N108" s="345"/>
      <c r="O108" s="345"/>
      <c r="P108" s="346"/>
      <c r="Q108" s="10"/>
      <c r="U108" s="147"/>
    </row>
    <row r="109" spans="2:21" x14ac:dyDescent="0.3">
      <c r="B109" s="8"/>
      <c r="C109" s="347"/>
      <c r="D109" s="348"/>
      <c r="E109" s="348"/>
      <c r="F109" s="348"/>
      <c r="G109" s="348"/>
      <c r="H109" s="348"/>
      <c r="I109" s="348"/>
      <c r="J109" s="348"/>
      <c r="K109" s="348"/>
      <c r="L109" s="348"/>
      <c r="M109" s="348"/>
      <c r="N109" s="348"/>
      <c r="O109" s="348"/>
      <c r="P109" s="349"/>
      <c r="Q109" s="10"/>
    </row>
    <row r="110" spans="2:21" x14ac:dyDescent="0.3">
      <c r="B110" s="8"/>
      <c r="C110" s="347"/>
      <c r="D110" s="348"/>
      <c r="E110" s="348"/>
      <c r="F110" s="348"/>
      <c r="G110" s="348"/>
      <c r="H110" s="348"/>
      <c r="I110" s="348"/>
      <c r="J110" s="348"/>
      <c r="K110" s="348"/>
      <c r="L110" s="348"/>
      <c r="M110" s="348"/>
      <c r="N110" s="348"/>
      <c r="O110" s="348"/>
      <c r="P110" s="349"/>
      <c r="Q110" s="10"/>
    </row>
    <row r="111" spans="2:21" x14ac:dyDescent="0.3">
      <c r="B111" s="8"/>
      <c r="C111" s="347"/>
      <c r="D111" s="348"/>
      <c r="E111" s="348"/>
      <c r="F111" s="348"/>
      <c r="G111" s="348"/>
      <c r="H111" s="348"/>
      <c r="I111" s="348"/>
      <c r="J111" s="348"/>
      <c r="K111" s="348"/>
      <c r="L111" s="348"/>
      <c r="M111" s="348"/>
      <c r="N111" s="348"/>
      <c r="O111" s="348"/>
      <c r="P111" s="349"/>
      <c r="Q111" s="10"/>
    </row>
    <row r="112" spans="2:21" x14ac:dyDescent="0.3">
      <c r="B112" s="8"/>
      <c r="C112" s="347"/>
      <c r="D112" s="348"/>
      <c r="E112" s="348"/>
      <c r="F112" s="348"/>
      <c r="G112" s="348"/>
      <c r="H112" s="348"/>
      <c r="I112" s="348"/>
      <c r="J112" s="348"/>
      <c r="K112" s="348"/>
      <c r="L112" s="348"/>
      <c r="M112" s="348"/>
      <c r="N112" s="348"/>
      <c r="O112" s="348"/>
      <c r="P112" s="349"/>
      <c r="Q112" s="10"/>
    </row>
    <row r="113" spans="2:17" x14ac:dyDescent="0.3">
      <c r="B113" s="8"/>
      <c r="C113" s="347"/>
      <c r="D113" s="348"/>
      <c r="E113" s="348"/>
      <c r="F113" s="348"/>
      <c r="G113" s="348"/>
      <c r="H113" s="348"/>
      <c r="I113" s="348"/>
      <c r="J113" s="348"/>
      <c r="K113" s="348"/>
      <c r="L113" s="348"/>
      <c r="M113" s="348"/>
      <c r="N113" s="348"/>
      <c r="O113" s="348"/>
      <c r="P113" s="349"/>
      <c r="Q113" s="10"/>
    </row>
    <row r="114" spans="2:17" x14ac:dyDescent="0.3">
      <c r="B114" s="8"/>
      <c r="C114" s="347"/>
      <c r="D114" s="348"/>
      <c r="E114" s="348"/>
      <c r="F114" s="348"/>
      <c r="G114" s="348"/>
      <c r="H114" s="348"/>
      <c r="I114" s="348"/>
      <c r="J114" s="348"/>
      <c r="K114" s="348"/>
      <c r="L114" s="348"/>
      <c r="M114" s="348"/>
      <c r="N114" s="348"/>
      <c r="O114" s="348"/>
      <c r="P114" s="349"/>
      <c r="Q114" s="10"/>
    </row>
    <row r="115" spans="2:17" x14ac:dyDescent="0.3">
      <c r="B115" s="8"/>
      <c r="C115" s="347"/>
      <c r="D115" s="348"/>
      <c r="E115" s="348"/>
      <c r="F115" s="348"/>
      <c r="G115" s="348"/>
      <c r="H115" s="348"/>
      <c r="I115" s="348"/>
      <c r="J115" s="348"/>
      <c r="K115" s="348"/>
      <c r="L115" s="348"/>
      <c r="M115" s="348"/>
      <c r="N115" s="348"/>
      <c r="O115" s="348"/>
      <c r="P115" s="349"/>
      <c r="Q115" s="10"/>
    </row>
    <row r="116" spans="2:17" x14ac:dyDescent="0.3">
      <c r="B116" s="8"/>
      <c r="C116" s="347"/>
      <c r="D116" s="348"/>
      <c r="E116" s="348"/>
      <c r="F116" s="348"/>
      <c r="G116" s="348"/>
      <c r="H116" s="348"/>
      <c r="I116" s="348"/>
      <c r="J116" s="348"/>
      <c r="K116" s="348"/>
      <c r="L116" s="348"/>
      <c r="M116" s="348"/>
      <c r="N116" s="348"/>
      <c r="O116" s="348"/>
      <c r="P116" s="349"/>
      <c r="Q116" s="10"/>
    </row>
    <row r="117" spans="2:17" ht="12.9" thickBot="1" x14ac:dyDescent="0.35">
      <c r="B117" s="8"/>
      <c r="C117" s="350"/>
      <c r="D117" s="351"/>
      <c r="E117" s="351"/>
      <c r="F117" s="351"/>
      <c r="G117" s="351"/>
      <c r="H117" s="351"/>
      <c r="I117" s="351"/>
      <c r="J117" s="351"/>
      <c r="K117" s="351"/>
      <c r="L117" s="351"/>
      <c r="M117" s="351"/>
      <c r="N117" s="351"/>
      <c r="O117" s="351"/>
      <c r="P117" s="352"/>
      <c r="Q117" s="10"/>
    </row>
    <row r="118" spans="2:17" ht="13" customHeight="1" thickBot="1" x14ac:dyDescent="0.35">
      <c r="B118" s="11"/>
      <c r="C118" s="195"/>
      <c r="D118" s="195"/>
      <c r="E118" s="195"/>
      <c r="F118" s="195"/>
      <c r="G118" s="195"/>
      <c r="H118" s="195"/>
      <c r="I118" s="195"/>
      <c r="J118" s="195"/>
      <c r="K118" s="195"/>
      <c r="L118" s="195"/>
      <c r="M118" s="195"/>
      <c r="N118" s="195"/>
      <c r="O118" s="195"/>
      <c r="P118" s="195"/>
      <c r="Q118" s="13"/>
    </row>
    <row r="119" spans="2:17" ht="13" customHeight="1" x14ac:dyDescent="0.3">
      <c r="C119" s="134"/>
      <c r="D119" s="134"/>
      <c r="E119" s="134"/>
      <c r="F119" s="134"/>
      <c r="G119" s="134"/>
      <c r="H119" s="134"/>
      <c r="I119" s="134"/>
      <c r="J119" s="134"/>
      <c r="K119" s="134"/>
      <c r="L119" s="134"/>
      <c r="M119" s="134"/>
      <c r="N119" s="134"/>
      <c r="O119" s="134"/>
      <c r="P119" s="134"/>
    </row>
    <row r="120" spans="2:17" ht="13" customHeight="1" x14ac:dyDescent="0.3">
      <c r="C120" s="134"/>
      <c r="D120" s="134"/>
      <c r="E120" s="134"/>
      <c r="F120" s="134"/>
      <c r="G120" s="134"/>
      <c r="H120" s="134"/>
      <c r="I120" s="134"/>
      <c r="J120" s="134"/>
      <c r="K120" s="134"/>
      <c r="L120" s="134"/>
      <c r="M120" s="134"/>
      <c r="N120" s="134"/>
      <c r="O120" s="134"/>
      <c r="P120" s="134"/>
    </row>
    <row r="121" spans="2:17" ht="13" customHeight="1" x14ac:dyDescent="0.3">
      <c r="C121" s="134"/>
      <c r="D121" s="134"/>
      <c r="E121" s="134"/>
      <c r="F121" s="134"/>
      <c r="G121" s="134"/>
      <c r="H121" s="134"/>
      <c r="I121" s="134"/>
      <c r="J121" s="134"/>
      <c r="K121" s="134"/>
      <c r="L121" s="134"/>
      <c r="M121" s="134"/>
      <c r="N121" s="134"/>
      <c r="O121" s="134"/>
      <c r="P121" s="134"/>
    </row>
    <row r="122" spans="2:17" ht="13" customHeight="1" x14ac:dyDescent="0.3">
      <c r="C122" s="134"/>
      <c r="D122" s="134"/>
      <c r="E122" s="134"/>
      <c r="F122" s="134"/>
      <c r="G122" s="134"/>
      <c r="H122" s="134"/>
      <c r="I122" s="134"/>
      <c r="J122" s="134"/>
      <c r="K122" s="134"/>
      <c r="L122" s="134"/>
      <c r="M122" s="134"/>
      <c r="N122" s="134"/>
      <c r="O122" s="134"/>
      <c r="P122" s="134"/>
    </row>
    <row r="123" spans="2:17" ht="13" customHeight="1" x14ac:dyDescent="0.3">
      <c r="C123" s="134"/>
      <c r="D123" s="134"/>
      <c r="E123" s="134"/>
      <c r="F123" s="134"/>
      <c r="G123" s="134"/>
      <c r="H123" s="134"/>
      <c r="I123" s="134"/>
      <c r="J123" s="134"/>
      <c r="K123" s="134"/>
      <c r="L123" s="134"/>
      <c r="M123" s="134"/>
      <c r="N123" s="134"/>
      <c r="O123" s="134"/>
      <c r="P123" s="134"/>
    </row>
    <row r="124" spans="2:17" ht="13" customHeight="1" x14ac:dyDescent="0.3">
      <c r="C124" s="134"/>
      <c r="D124" s="134"/>
      <c r="E124" s="134"/>
      <c r="F124" s="134"/>
      <c r="G124" s="134"/>
      <c r="H124" s="134"/>
      <c r="I124" s="134"/>
      <c r="J124" s="134"/>
      <c r="K124" s="134"/>
      <c r="L124" s="134"/>
      <c r="M124" s="134"/>
      <c r="N124" s="134"/>
      <c r="O124" s="134"/>
      <c r="P124" s="134"/>
    </row>
    <row r="125" spans="2:17" ht="13" customHeight="1" x14ac:dyDescent="0.3">
      <c r="C125" s="134"/>
      <c r="D125" s="134"/>
      <c r="E125" s="134"/>
      <c r="F125" s="134"/>
      <c r="G125" s="134"/>
      <c r="H125" s="134"/>
      <c r="I125" s="134"/>
      <c r="J125" s="134"/>
      <c r="K125" s="134"/>
      <c r="L125" s="134"/>
      <c r="M125" s="134"/>
      <c r="N125" s="134"/>
      <c r="O125" s="134"/>
      <c r="P125" s="134"/>
    </row>
    <row r="126" spans="2:17" ht="13" customHeight="1" x14ac:dyDescent="0.3">
      <c r="C126" s="134"/>
      <c r="D126" s="134"/>
      <c r="E126" s="134"/>
      <c r="F126" s="134"/>
      <c r="G126" s="134"/>
      <c r="H126" s="134"/>
      <c r="I126" s="134"/>
      <c r="J126" s="134"/>
      <c r="K126" s="134"/>
      <c r="L126" s="134"/>
      <c r="M126" s="134"/>
      <c r="N126" s="134"/>
      <c r="O126" s="134"/>
      <c r="P126" s="134"/>
    </row>
    <row r="127" spans="2:17" ht="12.9" thickBot="1" x14ac:dyDescent="0.35"/>
    <row r="128" spans="2:17" ht="12.9" thickBot="1" x14ac:dyDescent="0.35">
      <c r="B128" s="3"/>
      <c r="C128" s="4"/>
      <c r="D128" s="5"/>
      <c r="E128" s="6"/>
      <c r="F128" s="4"/>
      <c r="G128" s="5"/>
      <c r="H128" s="6"/>
      <c r="I128" s="4"/>
      <c r="J128" s="5"/>
      <c r="K128" s="6"/>
      <c r="L128" s="4"/>
      <c r="M128" s="5"/>
      <c r="N128" s="6"/>
      <c r="O128" s="4"/>
      <c r="P128" s="5"/>
      <c r="Q128" s="7"/>
    </row>
    <row r="129" spans="2:17" ht="12.9" thickBot="1" x14ac:dyDescent="0.35">
      <c r="B129" s="8"/>
      <c r="C129" s="342">
        <v>21</v>
      </c>
      <c r="D129" s="343"/>
      <c r="E129" s="9"/>
      <c r="F129" s="342">
        <v>22</v>
      </c>
      <c r="G129" s="343"/>
      <c r="H129" s="9"/>
      <c r="I129" s="342">
        <v>23</v>
      </c>
      <c r="J129" s="343"/>
      <c r="K129" s="9"/>
      <c r="L129" s="342">
        <v>24</v>
      </c>
      <c r="M129" s="343"/>
      <c r="N129" s="9"/>
      <c r="O129" s="342">
        <v>25</v>
      </c>
      <c r="P129" s="343"/>
      <c r="Q129" s="10"/>
    </row>
    <row r="130" spans="2:17" ht="12.9" thickBot="1" x14ac:dyDescent="0.35">
      <c r="B130" s="8"/>
      <c r="C130" s="252" t="str">
        <f>Date!B2</f>
        <v>010125</v>
      </c>
      <c r="D130" s="253">
        <f>'21'!$C$2</f>
        <v>-21</v>
      </c>
      <c r="E130" s="221"/>
      <c r="F130" s="252" t="str">
        <f>Date!B2</f>
        <v>010125</v>
      </c>
      <c r="G130" s="253">
        <f>'22'!$C$2</f>
        <v>-22</v>
      </c>
      <c r="H130" s="9"/>
      <c r="I130" s="252" t="str">
        <f>Date!B2</f>
        <v>010125</v>
      </c>
      <c r="J130" s="253">
        <f>'23'!$C$2</f>
        <v>-23</v>
      </c>
      <c r="K130" s="9"/>
      <c r="L130" s="252" t="str">
        <f>Date!B2</f>
        <v>010125</v>
      </c>
      <c r="M130" s="253">
        <f>'24'!$C$2</f>
        <v>-24</v>
      </c>
      <c r="N130" s="9"/>
      <c r="O130" s="252" t="str">
        <f>Date!B2</f>
        <v>010125</v>
      </c>
      <c r="P130" s="253">
        <f>'25'!$C$2</f>
        <v>-25</v>
      </c>
      <c r="Q130" s="10"/>
    </row>
    <row r="131" spans="2:17" x14ac:dyDescent="0.3">
      <c r="B131" s="8"/>
      <c r="C131" s="254" t="str">
        <f>'21'!$F$18</f>
        <v>Neph Sy</v>
      </c>
      <c r="D131" s="251">
        <f>'21'!$G$18</f>
        <v>36.036036036036037</v>
      </c>
      <c r="E131" s="15"/>
      <c r="F131" s="254" t="str">
        <f>'22'!$F$18</f>
        <v>Neph Sy</v>
      </c>
      <c r="G131" s="251">
        <f>'22'!$G$18</f>
        <v>36.036036036036037</v>
      </c>
      <c r="H131" s="15"/>
      <c r="I131" s="254" t="str">
        <f>'23'!$F$18</f>
        <v>Neph Sy</v>
      </c>
      <c r="J131" s="251">
        <f>'23'!$G$18</f>
        <v>36.036036036036037</v>
      </c>
      <c r="K131" s="15"/>
      <c r="L131" s="254" t="str">
        <f>'24'!$F$18</f>
        <v>Neph Sy</v>
      </c>
      <c r="M131" s="251">
        <f>'24'!$G$18</f>
        <v>36.036036036036037</v>
      </c>
      <c r="N131" s="15"/>
      <c r="O131" s="254" t="str">
        <f>'25'!$F$18</f>
        <v>Neph Sy</v>
      </c>
      <c r="P131" s="251">
        <f>'25'!$G$18</f>
        <v>36.036036036036037</v>
      </c>
      <c r="Q131" s="10"/>
    </row>
    <row r="132" spans="2:17" x14ac:dyDescent="0.3">
      <c r="B132" s="8"/>
      <c r="C132" s="214" t="str">
        <f>'21'!$F$19</f>
        <v>Whiting</v>
      </c>
      <c r="D132" s="215">
        <f>'21'!$G$19</f>
        <v>18.018018018018019</v>
      </c>
      <c r="E132" s="15"/>
      <c r="F132" s="214" t="str">
        <f>'22'!$F$19</f>
        <v>Whiting</v>
      </c>
      <c r="G132" s="215">
        <f>'22'!$G$19</f>
        <v>18.018018018018019</v>
      </c>
      <c r="H132" s="15"/>
      <c r="I132" s="214" t="str">
        <f>'23'!$F$19</f>
        <v>Whiting</v>
      </c>
      <c r="J132" s="215">
        <f>'23'!$G$19</f>
        <v>18.018018018018019</v>
      </c>
      <c r="K132" s="15"/>
      <c r="L132" s="214" t="str">
        <f>'24'!$F$19</f>
        <v>Whiting</v>
      </c>
      <c r="M132" s="215">
        <f>'24'!$G$19</f>
        <v>18.018018018018019</v>
      </c>
      <c r="N132" s="15"/>
      <c r="O132" s="214" t="str">
        <f>'25'!$F$19</f>
        <v>Whiting</v>
      </c>
      <c r="P132" s="215">
        <f>'25'!$G$19</f>
        <v>18.018018018018019</v>
      </c>
      <c r="Q132" s="10"/>
    </row>
    <row r="133" spans="2:17" x14ac:dyDescent="0.3">
      <c r="B133" s="8"/>
      <c r="C133" s="214" t="str">
        <f>'21'!$F$20</f>
        <v>EPK</v>
      </c>
      <c r="D133" s="215">
        <f>'21'!$G$20</f>
        <v>9.0090090090090094</v>
      </c>
      <c r="E133" s="15"/>
      <c r="F133" s="214" t="str">
        <f>'22'!$F$20</f>
        <v>EPK</v>
      </c>
      <c r="G133" s="215">
        <f>'22'!$G$20</f>
        <v>9.0090090090090094</v>
      </c>
      <c r="H133" s="15"/>
      <c r="I133" s="214" t="str">
        <f>'23'!$F$20</f>
        <v>EPK</v>
      </c>
      <c r="J133" s="215">
        <f>'23'!$G$20</f>
        <v>9.0090090090090094</v>
      </c>
      <c r="K133" s="15"/>
      <c r="L133" s="214" t="str">
        <f>'24'!$F$20</f>
        <v>EPK</v>
      </c>
      <c r="M133" s="215">
        <f>'24'!$G$20</f>
        <v>9.0090090090090094</v>
      </c>
      <c r="N133" s="15"/>
      <c r="O133" s="214" t="str">
        <f>'25'!$F$20</f>
        <v>EPK</v>
      </c>
      <c r="P133" s="215">
        <f>'25'!$G$20</f>
        <v>9.0090090090090094</v>
      </c>
      <c r="Q133" s="10"/>
    </row>
    <row r="134" spans="2:17" x14ac:dyDescent="0.3">
      <c r="B134" s="8"/>
      <c r="C134" s="214" t="str">
        <f>'21'!$F$21</f>
        <v>Flint</v>
      </c>
      <c r="D134" s="215">
        <f>'21'!$G$21</f>
        <v>27.027027027027028</v>
      </c>
      <c r="E134" s="15"/>
      <c r="F134" s="214" t="str">
        <f>'22'!$F$21</f>
        <v>Flint</v>
      </c>
      <c r="G134" s="215">
        <f>'22'!$G$21</f>
        <v>27.027027027027028</v>
      </c>
      <c r="H134" s="15"/>
      <c r="I134" s="214" t="str">
        <f>'23'!$F$21</f>
        <v>Flint</v>
      </c>
      <c r="J134" s="215">
        <f>'23'!$G$21</f>
        <v>27.027027027027028</v>
      </c>
      <c r="K134" s="15"/>
      <c r="L134" s="214" t="str">
        <f>'24'!$F$21</f>
        <v>Flint</v>
      </c>
      <c r="M134" s="215">
        <f>'24'!$G$21</f>
        <v>27.027027027027028</v>
      </c>
      <c r="N134" s="15"/>
      <c r="O134" s="214" t="str">
        <f>'25'!$F$21</f>
        <v>Flint</v>
      </c>
      <c r="P134" s="215">
        <f>'25'!$G$21</f>
        <v>27.027027027027028</v>
      </c>
      <c r="Q134" s="10"/>
    </row>
    <row r="135" spans="2:17" x14ac:dyDescent="0.3">
      <c r="B135" s="8"/>
      <c r="C135" s="214">
        <f>'21'!$F$22</f>
        <v>0</v>
      </c>
      <c r="D135" s="215">
        <f>'21'!$G$22</f>
        <v>0</v>
      </c>
      <c r="E135" s="15"/>
      <c r="F135" s="214">
        <f>'22'!$F$22</f>
        <v>0</v>
      </c>
      <c r="G135" s="215">
        <f>'22'!$G$22</f>
        <v>0</v>
      </c>
      <c r="H135" s="15"/>
      <c r="I135" s="214">
        <f>'23'!$F$22</f>
        <v>0</v>
      </c>
      <c r="J135" s="215">
        <f>'23'!$G$22</f>
        <v>0</v>
      </c>
      <c r="K135" s="15"/>
      <c r="L135" s="214">
        <f>'24'!$F$22</f>
        <v>0</v>
      </c>
      <c r="M135" s="215">
        <f>'24'!$G$22</f>
        <v>0</v>
      </c>
      <c r="N135" s="15"/>
      <c r="O135" s="214">
        <f>'25'!$F$22</f>
        <v>0</v>
      </c>
      <c r="P135" s="215">
        <f>'25'!$G$22</f>
        <v>0</v>
      </c>
      <c r="Q135" s="10"/>
    </row>
    <row r="136" spans="2:17" x14ac:dyDescent="0.3">
      <c r="B136" s="8"/>
      <c r="C136" s="214" t="str">
        <f>'21'!$F$23</f>
        <v>Titanium Dioxide</v>
      </c>
      <c r="D136" s="215">
        <f>'21'!$G$23</f>
        <v>0.90090090090090091</v>
      </c>
      <c r="E136" s="15"/>
      <c r="F136" s="214" t="str">
        <f>'22'!$F$23</f>
        <v>Titanium Dioxide</v>
      </c>
      <c r="G136" s="215">
        <f>'22'!$G$23</f>
        <v>0.90090090090090091</v>
      </c>
      <c r="H136" s="15"/>
      <c r="I136" s="214" t="str">
        <f>'23'!$F$23</f>
        <v>Titanium Dioxide</v>
      </c>
      <c r="J136" s="215">
        <f>'23'!$G$23</f>
        <v>0.90090090090090091</v>
      </c>
      <c r="K136" s="15"/>
      <c r="L136" s="214" t="str">
        <f>'24'!$F$23</f>
        <v>Titanium Dioxide</v>
      </c>
      <c r="M136" s="215">
        <f>'24'!$G$23</f>
        <v>0.90090090090090091</v>
      </c>
      <c r="N136" s="9"/>
      <c r="O136" s="214" t="str">
        <f>'25'!$F$23</f>
        <v>Titanium Dioxide</v>
      </c>
      <c r="P136" s="215">
        <f>'25'!$G$23</f>
        <v>0.90090090090090091</v>
      </c>
      <c r="Q136" s="10"/>
    </row>
    <row r="137" spans="2:17" x14ac:dyDescent="0.3">
      <c r="B137" s="8"/>
      <c r="C137" s="214" t="str">
        <f>'21'!$F$24</f>
        <v>Nickel Oxide (Black)</v>
      </c>
      <c r="D137" s="215">
        <f>'21'!$G$24</f>
        <v>9.0090090090090094</v>
      </c>
      <c r="E137" s="15"/>
      <c r="F137" s="214" t="str">
        <f>'22'!$F$24</f>
        <v>Nickel Oxide (Black)</v>
      </c>
      <c r="G137" s="215">
        <f>'22'!$G$24</f>
        <v>9.0090090090090094</v>
      </c>
      <c r="H137" s="15"/>
      <c r="I137" s="214" t="str">
        <f>'23'!$F$24</f>
        <v>Nickel Oxide (Black)</v>
      </c>
      <c r="J137" s="215">
        <f>'23'!$G$24</f>
        <v>9.0090090090090094</v>
      </c>
      <c r="K137" s="15"/>
      <c r="L137" s="214" t="str">
        <f>'24'!$F$24</f>
        <v>Nickel Oxide (Black)</v>
      </c>
      <c r="M137" s="215">
        <f>'24'!$G$24</f>
        <v>9.0090090090090094</v>
      </c>
      <c r="N137" s="9"/>
      <c r="O137" s="214" t="str">
        <f>'25'!$F$24</f>
        <v>Nickel Oxide (Black)</v>
      </c>
      <c r="P137" s="215">
        <f>'25'!$G$24</f>
        <v>9.0090090090090094</v>
      </c>
      <c r="Q137" s="10"/>
    </row>
    <row r="138" spans="2:17" x14ac:dyDescent="0.3">
      <c r="B138" s="8"/>
      <c r="C138" s="214">
        <f>'21'!$F$25</f>
        <v>0</v>
      </c>
      <c r="D138" s="215">
        <f>'21'!$G$25</f>
        <v>0</v>
      </c>
      <c r="E138" s="15"/>
      <c r="F138" s="214">
        <f>'22'!$F$25</f>
        <v>0</v>
      </c>
      <c r="G138" s="215">
        <f>'22'!$G$25</f>
        <v>0</v>
      </c>
      <c r="H138" s="15"/>
      <c r="I138" s="214">
        <f>'23'!$F$25</f>
        <v>0</v>
      </c>
      <c r="J138" s="215">
        <f>'23'!$G$25</f>
        <v>0</v>
      </c>
      <c r="K138" s="15"/>
      <c r="L138" s="214">
        <f>'24'!$F$25</f>
        <v>0</v>
      </c>
      <c r="M138" s="215">
        <f>'24'!$G$25</f>
        <v>0</v>
      </c>
      <c r="N138" s="9"/>
      <c r="O138" s="214">
        <f>'25'!$F$25</f>
        <v>0</v>
      </c>
      <c r="P138" s="215">
        <f>'25'!$G$25</f>
        <v>0</v>
      </c>
      <c r="Q138" s="10"/>
    </row>
    <row r="139" spans="2:17" x14ac:dyDescent="0.3">
      <c r="B139" s="8"/>
      <c r="C139" s="214">
        <f>'21'!$F$26</f>
        <v>0</v>
      </c>
      <c r="D139" s="215">
        <f>'21'!$G$26</f>
        <v>0</v>
      </c>
      <c r="E139" s="15"/>
      <c r="F139" s="214">
        <f>'22'!$F$26</f>
        <v>0</v>
      </c>
      <c r="G139" s="215">
        <f>'22'!$G$26</f>
        <v>0</v>
      </c>
      <c r="H139" s="15"/>
      <c r="I139" s="214">
        <f>'23'!$F$26</f>
        <v>0</v>
      </c>
      <c r="J139" s="215">
        <f>'23'!$G$26</f>
        <v>0</v>
      </c>
      <c r="K139" s="15"/>
      <c r="L139" s="214">
        <f>'24'!$F$26</f>
        <v>0</v>
      </c>
      <c r="M139" s="215">
        <f>'24'!$G$26</f>
        <v>0</v>
      </c>
      <c r="N139" s="9"/>
      <c r="O139" s="214">
        <f>'25'!$F$26</f>
        <v>0</v>
      </c>
      <c r="P139" s="215">
        <f>'25'!$G$26</f>
        <v>0</v>
      </c>
      <c r="Q139" s="10"/>
    </row>
    <row r="140" spans="2:17" x14ac:dyDescent="0.3">
      <c r="B140" s="8"/>
      <c r="C140" s="214">
        <f>'21'!$F$27</f>
        <v>0</v>
      </c>
      <c r="D140" s="215">
        <f>'21'!$G$27</f>
        <v>0</v>
      </c>
      <c r="E140" s="15"/>
      <c r="F140" s="214">
        <f>'22'!$F$27</f>
        <v>0</v>
      </c>
      <c r="G140" s="215">
        <f>'22'!$G$27</f>
        <v>0</v>
      </c>
      <c r="H140" s="15"/>
      <c r="I140" s="214">
        <f>'23'!$F$27</f>
        <v>0</v>
      </c>
      <c r="J140" s="215">
        <f>'23'!$G$27</f>
        <v>0</v>
      </c>
      <c r="K140" s="15"/>
      <c r="L140" s="214">
        <f>'24'!$F$27</f>
        <v>0</v>
      </c>
      <c r="M140" s="215">
        <f>'24'!$G$27</f>
        <v>0</v>
      </c>
      <c r="N140" s="9"/>
      <c r="O140" s="214">
        <f>'25'!$F$27</f>
        <v>0</v>
      </c>
      <c r="P140" s="215">
        <f>'25'!$G$27</f>
        <v>0</v>
      </c>
      <c r="Q140" s="10"/>
    </row>
    <row r="141" spans="2:17" x14ac:dyDescent="0.3">
      <c r="B141" s="8"/>
      <c r="C141" s="214">
        <f>'21'!$F$28</f>
        <v>0</v>
      </c>
      <c r="D141" s="215">
        <f>'21'!$G$28</f>
        <v>0</v>
      </c>
      <c r="E141" s="15"/>
      <c r="F141" s="214">
        <f>'22'!$F$28</f>
        <v>0</v>
      </c>
      <c r="G141" s="215">
        <f>'22'!$G$28</f>
        <v>0</v>
      </c>
      <c r="H141" s="15"/>
      <c r="I141" s="214">
        <f>'23'!$F$28</f>
        <v>0</v>
      </c>
      <c r="J141" s="215">
        <f>'23'!$G$28</f>
        <v>0</v>
      </c>
      <c r="K141" s="15"/>
      <c r="L141" s="214">
        <f>'24'!$F$28</f>
        <v>0</v>
      </c>
      <c r="M141" s="215">
        <f>'24'!$G$28</f>
        <v>0</v>
      </c>
      <c r="N141" s="9"/>
      <c r="O141" s="214">
        <f>'25'!$F$28</f>
        <v>0</v>
      </c>
      <c r="P141" s="215">
        <f>'25'!$G$28</f>
        <v>0</v>
      </c>
      <c r="Q141" s="10"/>
    </row>
    <row r="142" spans="2:17" x14ac:dyDescent="0.3">
      <c r="B142" s="8"/>
      <c r="C142" s="214">
        <f>'21'!$F$29</f>
        <v>0</v>
      </c>
      <c r="D142" s="215">
        <f>'21'!$G$29</f>
        <v>0</v>
      </c>
      <c r="E142" s="15"/>
      <c r="F142" s="214">
        <f>'22'!$F$29</f>
        <v>0</v>
      </c>
      <c r="G142" s="215">
        <f>'22'!$G$29</f>
        <v>0</v>
      </c>
      <c r="H142" s="15"/>
      <c r="I142" s="214">
        <f>'23'!$F$29</f>
        <v>0</v>
      </c>
      <c r="J142" s="215">
        <f>'23'!$G$29</f>
        <v>0</v>
      </c>
      <c r="K142" s="15"/>
      <c r="L142" s="214">
        <f>'24'!$F$29</f>
        <v>0</v>
      </c>
      <c r="M142" s="215">
        <f>'24'!$G$29</f>
        <v>0</v>
      </c>
      <c r="N142" s="9"/>
      <c r="O142" s="214">
        <f>'25'!$F$29</f>
        <v>0</v>
      </c>
      <c r="P142" s="215">
        <f>'25'!$G$29</f>
        <v>0</v>
      </c>
      <c r="Q142" s="10"/>
    </row>
    <row r="143" spans="2:17" x14ac:dyDescent="0.3">
      <c r="B143" s="8"/>
      <c r="C143" s="214">
        <f>'21'!$F$30</f>
        <v>0</v>
      </c>
      <c r="D143" s="215">
        <f>'21'!$G$30</f>
        <v>0</v>
      </c>
      <c r="E143" s="15"/>
      <c r="F143" s="214">
        <f>'22'!$F$30</f>
        <v>0</v>
      </c>
      <c r="G143" s="215">
        <f>'22'!$G$30</f>
        <v>0</v>
      </c>
      <c r="H143" s="15"/>
      <c r="I143" s="214">
        <f>'23'!$F$30</f>
        <v>0</v>
      </c>
      <c r="J143" s="215">
        <f>'23'!$G$30</f>
        <v>0</v>
      </c>
      <c r="K143" s="15"/>
      <c r="L143" s="214">
        <f>'24'!$F$30</f>
        <v>0</v>
      </c>
      <c r="M143" s="215">
        <f>'24'!$G$30</f>
        <v>0</v>
      </c>
      <c r="N143" s="9"/>
      <c r="O143" s="214">
        <f>'25'!$F$30</f>
        <v>0</v>
      </c>
      <c r="P143" s="215">
        <f>'25'!$G$30</f>
        <v>0</v>
      </c>
      <c r="Q143" s="10"/>
    </row>
    <row r="144" spans="2:17" x14ac:dyDescent="0.3">
      <c r="B144" s="8"/>
      <c r="C144" s="214">
        <f>'21'!$F$31</f>
        <v>0</v>
      </c>
      <c r="D144" s="215">
        <f>'21'!$G$31</f>
        <v>0</v>
      </c>
      <c r="E144" s="9"/>
      <c r="F144" s="214">
        <f>'22'!$F$31</f>
        <v>0</v>
      </c>
      <c r="G144" s="215">
        <f>'22'!$G$31</f>
        <v>0</v>
      </c>
      <c r="H144" s="9"/>
      <c r="I144" s="214">
        <f>'23'!$F$31</f>
        <v>0</v>
      </c>
      <c r="J144" s="215">
        <f>'23'!$G$31</f>
        <v>0</v>
      </c>
      <c r="K144" s="9"/>
      <c r="L144" s="214">
        <f>'24'!$F$31</f>
        <v>0</v>
      </c>
      <c r="M144" s="215">
        <f>'24'!$G$31</f>
        <v>0</v>
      </c>
      <c r="N144" s="9"/>
      <c r="O144" s="214">
        <f>'25'!$F$31</f>
        <v>0</v>
      </c>
      <c r="P144" s="215">
        <f>'25'!$G$31</f>
        <v>0</v>
      </c>
      <c r="Q144" s="10"/>
    </row>
    <row r="145" spans="2:17" x14ac:dyDescent="0.3">
      <c r="B145" s="8"/>
      <c r="C145" s="214">
        <f>'21'!$F$32</f>
        <v>0</v>
      </c>
      <c r="D145" s="215">
        <f>'21'!$G$32</f>
        <v>0</v>
      </c>
      <c r="E145" s="9"/>
      <c r="F145" s="214">
        <f>'22'!$F$32</f>
        <v>0</v>
      </c>
      <c r="G145" s="215">
        <f>'22'!$G$32</f>
        <v>0</v>
      </c>
      <c r="H145" s="9"/>
      <c r="I145" s="214">
        <f>'23'!$F$32</f>
        <v>0</v>
      </c>
      <c r="J145" s="215">
        <f>'23'!$G$32</f>
        <v>0</v>
      </c>
      <c r="K145" s="9"/>
      <c r="L145" s="214">
        <f>'24'!$F$32</f>
        <v>0</v>
      </c>
      <c r="M145" s="215">
        <f>'24'!$G$32</f>
        <v>0</v>
      </c>
      <c r="N145" s="9"/>
      <c r="O145" s="214">
        <f>'25'!$F$32</f>
        <v>0</v>
      </c>
      <c r="P145" s="215">
        <f>'25'!$G$32</f>
        <v>0</v>
      </c>
      <c r="Q145" s="10"/>
    </row>
    <row r="146" spans="2:17" ht="12.9" thickBot="1" x14ac:dyDescent="0.35">
      <c r="B146" s="8"/>
      <c r="C146" s="246">
        <f>'21'!$F$33</f>
        <v>0</v>
      </c>
      <c r="D146" s="245">
        <f>'21'!$G$33</f>
        <v>0</v>
      </c>
      <c r="E146" s="9"/>
      <c r="F146" s="246">
        <f>'22'!$F$33</f>
        <v>0</v>
      </c>
      <c r="G146" s="245">
        <f>'22'!$G$33</f>
        <v>0</v>
      </c>
      <c r="H146" s="9"/>
      <c r="I146" s="246">
        <f>'23'!$F$33</f>
        <v>0</v>
      </c>
      <c r="J146" s="245">
        <f>'23'!$G$33</f>
        <v>0</v>
      </c>
      <c r="K146" s="9"/>
      <c r="L146" s="246">
        <f>'24'!$F$33</f>
        <v>0</v>
      </c>
      <c r="M146" s="245">
        <f>'24'!$G$33</f>
        <v>0</v>
      </c>
      <c r="N146" s="9"/>
      <c r="O146" s="246">
        <f>'25'!$F$33</f>
        <v>0</v>
      </c>
      <c r="P146" s="245">
        <f>'25'!$G$33</f>
        <v>0</v>
      </c>
      <c r="Q146" s="10"/>
    </row>
    <row r="147" spans="2:17" ht="12.45" customHeight="1" x14ac:dyDescent="0.3">
      <c r="B147" s="8"/>
      <c r="C147" s="353" t="s">
        <v>219</v>
      </c>
      <c r="D147" s="355">
        <f>'21'!$G$3</f>
        <v>60</v>
      </c>
      <c r="E147" s="9"/>
      <c r="F147" s="353" t="s">
        <v>219</v>
      </c>
      <c r="G147" s="355">
        <f>'22'!$G$3</f>
        <v>60</v>
      </c>
      <c r="H147" s="9"/>
      <c r="I147" s="353" t="s">
        <v>219</v>
      </c>
      <c r="J147" s="355">
        <f>'23'!$G$3</f>
        <v>60</v>
      </c>
      <c r="K147" s="9"/>
      <c r="L147" s="353" t="s">
        <v>219</v>
      </c>
      <c r="M147" s="355">
        <f>'24'!$G$3</f>
        <v>60</v>
      </c>
      <c r="N147" s="9"/>
      <c r="O147" s="353" t="s">
        <v>219</v>
      </c>
      <c r="P147" s="355">
        <f>'25'!$G$3</f>
        <v>60</v>
      </c>
      <c r="Q147" s="10"/>
    </row>
    <row r="148" spans="2:17" ht="12.9" customHeight="1" thickBot="1" x14ac:dyDescent="0.35">
      <c r="B148" s="8"/>
      <c r="C148" s="354"/>
      <c r="D148" s="356"/>
      <c r="E148" s="9"/>
      <c r="F148" s="354"/>
      <c r="G148" s="356"/>
      <c r="H148" s="9"/>
      <c r="I148" s="354"/>
      <c r="J148" s="356"/>
      <c r="K148" s="9"/>
      <c r="L148" s="354"/>
      <c r="M148" s="356"/>
      <c r="N148" s="9"/>
      <c r="O148" s="354"/>
      <c r="P148" s="356"/>
      <c r="Q148" s="10"/>
    </row>
    <row r="149" spans="2:17" ht="12.9" thickBot="1" x14ac:dyDescent="0.35">
      <c r="B149" s="8"/>
      <c r="C149" s="17"/>
      <c r="D149" s="17"/>
      <c r="E149" s="9"/>
      <c r="F149" s="222"/>
      <c r="G149" s="17"/>
      <c r="H149" s="9"/>
      <c r="I149" s="222"/>
      <c r="J149" s="17"/>
      <c r="K149" s="9"/>
      <c r="L149" s="222"/>
      <c r="M149" s="15"/>
      <c r="N149" s="9"/>
      <c r="O149" s="223"/>
      <c r="P149" s="15"/>
      <c r="Q149" s="10"/>
    </row>
    <row r="150" spans="2:17" ht="12.9" thickBot="1" x14ac:dyDescent="0.35">
      <c r="B150" s="8"/>
      <c r="C150" s="342">
        <v>26</v>
      </c>
      <c r="D150" s="343"/>
      <c r="E150" s="9"/>
      <c r="F150" s="342">
        <v>27</v>
      </c>
      <c r="G150" s="343"/>
      <c r="H150" s="9"/>
      <c r="I150" s="342">
        <v>28</v>
      </c>
      <c r="J150" s="343"/>
      <c r="K150" s="9"/>
      <c r="L150" s="342">
        <v>29</v>
      </c>
      <c r="M150" s="343"/>
      <c r="N150" s="9"/>
      <c r="O150" s="340">
        <v>30</v>
      </c>
      <c r="P150" s="341"/>
      <c r="Q150" s="10"/>
    </row>
    <row r="151" spans="2:17" ht="12.9" thickBot="1" x14ac:dyDescent="0.35">
      <c r="B151" s="8"/>
      <c r="C151" s="252" t="str">
        <f>Date!B2</f>
        <v>010125</v>
      </c>
      <c r="D151" s="253">
        <f>'26'!$C$2</f>
        <v>-26</v>
      </c>
      <c r="E151" s="9"/>
      <c r="F151" s="252" t="str">
        <f>Date!B2</f>
        <v>010125</v>
      </c>
      <c r="G151" s="253">
        <f>'27'!$C$2</f>
        <v>-27</v>
      </c>
      <c r="H151" s="9"/>
      <c r="I151" s="252" t="str">
        <f>Date!B2</f>
        <v>010125</v>
      </c>
      <c r="J151" s="253">
        <f>'28'!$C$2</f>
        <v>-28</v>
      </c>
      <c r="K151" s="9"/>
      <c r="L151" s="252" t="str">
        <f>Date!B2</f>
        <v>010125</v>
      </c>
      <c r="M151" s="253">
        <f>'29'!$C$2</f>
        <v>-29</v>
      </c>
      <c r="N151" s="9"/>
      <c r="O151" s="252" t="str">
        <f>Date!B2</f>
        <v>010125</v>
      </c>
      <c r="P151" s="253">
        <f>'30'!$C$2</f>
        <v>-30</v>
      </c>
      <c r="Q151" s="10"/>
    </row>
    <row r="152" spans="2:17" x14ac:dyDescent="0.3">
      <c r="B152" s="8"/>
      <c r="C152" s="255" t="str">
        <f>'26'!$F$18</f>
        <v>Neph Sy</v>
      </c>
      <c r="D152" s="251">
        <f>'26'!$G$18</f>
        <v>36.036036036036037</v>
      </c>
      <c r="E152" s="15"/>
      <c r="F152" s="255" t="str">
        <f>'27'!$F$18</f>
        <v>Neph Sy</v>
      </c>
      <c r="G152" s="251">
        <f>'27'!$G$18</f>
        <v>36.036036036036037</v>
      </c>
      <c r="H152" s="9"/>
      <c r="I152" s="255" t="str">
        <f>'28'!$F$18</f>
        <v>Neph Sy</v>
      </c>
      <c r="J152" s="251">
        <f>'28'!$G$18</f>
        <v>36.036036036036037</v>
      </c>
      <c r="K152" s="9"/>
      <c r="L152" s="255" t="str">
        <f>'29'!$F$18</f>
        <v>Neph Sy</v>
      </c>
      <c r="M152" s="251">
        <f>'29'!$G$18</f>
        <v>36.036036036036037</v>
      </c>
      <c r="N152" s="9"/>
      <c r="O152" s="255" t="str">
        <f>'30'!$F$18</f>
        <v>Neph Sy</v>
      </c>
      <c r="P152" s="251">
        <f>'30'!$G$18</f>
        <v>36.036036036036037</v>
      </c>
      <c r="Q152" s="10"/>
    </row>
    <row r="153" spans="2:17" x14ac:dyDescent="0.3">
      <c r="B153" s="8"/>
      <c r="C153" s="256" t="str">
        <f>'26'!$F$19</f>
        <v>Whiting</v>
      </c>
      <c r="D153" s="215">
        <f>'26'!$G$19</f>
        <v>18.018018018018019</v>
      </c>
      <c r="E153" s="15"/>
      <c r="F153" s="256" t="str">
        <f>'27'!$F$19</f>
        <v>Whiting</v>
      </c>
      <c r="G153" s="215">
        <f>'27'!$G$19</f>
        <v>18.018018018018019</v>
      </c>
      <c r="H153" s="9"/>
      <c r="I153" s="256" t="str">
        <f>'28'!$F$19</f>
        <v>Whiting</v>
      </c>
      <c r="J153" s="215">
        <f>'28'!$G$19</f>
        <v>18.018018018018019</v>
      </c>
      <c r="K153" s="9"/>
      <c r="L153" s="256" t="str">
        <f>'29'!$F$19</f>
        <v>Whiting</v>
      </c>
      <c r="M153" s="215">
        <f>'29'!$G$19</f>
        <v>18.018018018018019</v>
      </c>
      <c r="N153" s="9"/>
      <c r="O153" s="256" t="str">
        <f>'30'!$F$19</f>
        <v>Whiting</v>
      </c>
      <c r="P153" s="215">
        <f>'30'!$G$19</f>
        <v>18.018018018018019</v>
      </c>
      <c r="Q153" s="10"/>
    </row>
    <row r="154" spans="2:17" x14ac:dyDescent="0.3">
      <c r="B154" s="8"/>
      <c r="C154" s="256" t="str">
        <f>'26'!$F$20</f>
        <v>EPK</v>
      </c>
      <c r="D154" s="215">
        <f>'26'!$G$20</f>
        <v>9.0090090090090094</v>
      </c>
      <c r="E154" s="15"/>
      <c r="F154" s="256" t="str">
        <f>'27'!$F$20</f>
        <v>EPK</v>
      </c>
      <c r="G154" s="215">
        <f>'27'!$G$20</f>
        <v>9.0090090090090094</v>
      </c>
      <c r="H154" s="9"/>
      <c r="I154" s="256" t="str">
        <f>'28'!$F$20</f>
        <v>EPK</v>
      </c>
      <c r="J154" s="215">
        <f>'28'!$G$20</f>
        <v>9.0090090090090094</v>
      </c>
      <c r="K154" s="9"/>
      <c r="L154" s="256" t="str">
        <f>'29'!$F$20</f>
        <v>EPK</v>
      </c>
      <c r="M154" s="215">
        <f>'29'!$G$20</f>
        <v>9.0090090090090094</v>
      </c>
      <c r="N154" s="9"/>
      <c r="O154" s="256" t="str">
        <f>'30'!$F$20</f>
        <v>EPK</v>
      </c>
      <c r="P154" s="215">
        <f>'30'!$G$20</f>
        <v>9.0090090090090094</v>
      </c>
      <c r="Q154" s="10"/>
    </row>
    <row r="155" spans="2:17" x14ac:dyDescent="0.3">
      <c r="B155" s="8"/>
      <c r="C155" s="256" t="str">
        <f>'26'!$F$21</f>
        <v>Flint</v>
      </c>
      <c r="D155" s="215">
        <f>'26'!$G$21</f>
        <v>27.027027027027028</v>
      </c>
      <c r="E155" s="15"/>
      <c r="F155" s="256" t="str">
        <f>'27'!$F$21</f>
        <v>Flint</v>
      </c>
      <c r="G155" s="215">
        <f>'27'!$G$21</f>
        <v>27.027027027027028</v>
      </c>
      <c r="H155" s="9"/>
      <c r="I155" s="256" t="str">
        <f>'28'!$F$21</f>
        <v>Flint</v>
      </c>
      <c r="J155" s="215">
        <f>'28'!$G$21</f>
        <v>27.027027027027028</v>
      </c>
      <c r="K155" s="9"/>
      <c r="L155" s="256" t="str">
        <f>'29'!$F$21</f>
        <v>Flint</v>
      </c>
      <c r="M155" s="215">
        <f>'29'!$G$21</f>
        <v>27.027027027027028</v>
      </c>
      <c r="N155" s="9"/>
      <c r="O155" s="256" t="str">
        <f>'30'!$F$21</f>
        <v>Flint</v>
      </c>
      <c r="P155" s="215">
        <f>'30'!$G$21</f>
        <v>27.027027027027028</v>
      </c>
      <c r="Q155" s="10"/>
    </row>
    <row r="156" spans="2:17" x14ac:dyDescent="0.3">
      <c r="B156" s="8"/>
      <c r="C156" s="256">
        <f>'26'!$F$22</f>
        <v>0</v>
      </c>
      <c r="D156" s="215">
        <f>'26'!$G$22</f>
        <v>0</v>
      </c>
      <c r="E156" s="15"/>
      <c r="F156" s="256">
        <f>'27'!$F$22</f>
        <v>0</v>
      </c>
      <c r="G156" s="215">
        <f>'27'!$G$22</f>
        <v>0</v>
      </c>
      <c r="H156" s="9"/>
      <c r="I156" s="256">
        <f>'28'!$F$22</f>
        <v>0</v>
      </c>
      <c r="J156" s="215">
        <f>'28'!$G$22</f>
        <v>0</v>
      </c>
      <c r="K156" s="9"/>
      <c r="L156" s="256">
        <f>'29'!$F$22</f>
        <v>0</v>
      </c>
      <c r="M156" s="215">
        <f>'29'!$G$22</f>
        <v>0</v>
      </c>
      <c r="N156" s="9"/>
      <c r="O156" s="256">
        <f>'30'!$F$22</f>
        <v>0</v>
      </c>
      <c r="P156" s="215">
        <f>'30'!$G$22</f>
        <v>0</v>
      </c>
      <c r="Q156" s="10"/>
    </row>
    <row r="157" spans="2:17" x14ac:dyDescent="0.3">
      <c r="B157" s="8"/>
      <c r="C157" s="256" t="str">
        <f>'26'!$F$23</f>
        <v>Titanium Dioxide</v>
      </c>
      <c r="D157" s="215">
        <f>'26'!$G$23</f>
        <v>0.90090090090090091</v>
      </c>
      <c r="E157" s="9"/>
      <c r="F157" s="256" t="str">
        <f>'27'!$F$23</f>
        <v>Titanium Dioxide</v>
      </c>
      <c r="G157" s="215" t="s">
        <v>222</v>
      </c>
      <c r="H157" s="9"/>
      <c r="I157" s="256" t="str">
        <f>'28'!$F$23</f>
        <v>Titanium Dioxide</v>
      </c>
      <c r="J157" s="215">
        <f>'28'!$G$23</f>
        <v>0.90090090090090091</v>
      </c>
      <c r="K157" s="9"/>
      <c r="L157" s="256" t="str">
        <f>'29'!$F$23</f>
        <v>Titanium Dioxide</v>
      </c>
      <c r="M157" s="215">
        <f>'29'!$G$23</f>
        <v>0.90090090090090091</v>
      </c>
      <c r="N157" s="9"/>
      <c r="O157" s="256" t="str">
        <f>'30'!$F$23</f>
        <v>Titanium Dioxide</v>
      </c>
      <c r="P157" s="215">
        <f>'30'!$G$23</f>
        <v>0.90090090090090091</v>
      </c>
      <c r="Q157" s="10"/>
    </row>
    <row r="158" spans="2:17" x14ac:dyDescent="0.3">
      <c r="B158" s="8"/>
      <c r="C158" s="256" t="str">
        <f>'26'!$F$24</f>
        <v>Nickel Oxide (Black)</v>
      </c>
      <c r="D158" s="215">
        <f>'26'!$G$24</f>
        <v>9.0090090090090094</v>
      </c>
      <c r="E158" s="9"/>
      <c r="F158" s="256" t="str">
        <f>'27'!$F$24</f>
        <v>Nickel Oxide (Black)</v>
      </c>
      <c r="G158" s="215">
        <f>'27'!$G$24</f>
        <v>9.0090090090090094</v>
      </c>
      <c r="H158" s="9"/>
      <c r="I158" s="256" t="str">
        <f>'28'!$F$24</f>
        <v>Nickel Oxide (Black)</v>
      </c>
      <c r="J158" s="215">
        <f>'28'!$G$24</f>
        <v>9.0090090090090094</v>
      </c>
      <c r="K158" s="9"/>
      <c r="L158" s="256" t="str">
        <f>'29'!$F$24</f>
        <v>Nickel Oxide (Black)</v>
      </c>
      <c r="M158" s="215">
        <f>'29'!$G$24</f>
        <v>9.0090090090090094</v>
      </c>
      <c r="N158" s="9"/>
      <c r="O158" s="256" t="str">
        <f>'30'!$F$24</f>
        <v>Nickel Oxide (Black)</v>
      </c>
      <c r="P158" s="215">
        <f>'30'!$G$24</f>
        <v>9.0090090090090094</v>
      </c>
      <c r="Q158" s="10"/>
    </row>
    <row r="159" spans="2:17" x14ac:dyDescent="0.3">
      <c r="B159" s="8"/>
      <c r="C159" s="256">
        <f>'26'!$F$25</f>
        <v>0</v>
      </c>
      <c r="D159" s="215">
        <f>'26'!$G$25</f>
        <v>0</v>
      </c>
      <c r="E159" s="9"/>
      <c r="F159" s="256">
        <f>'27'!$F$25</f>
        <v>0</v>
      </c>
      <c r="G159" s="215">
        <f>'27'!$G$25</f>
        <v>0</v>
      </c>
      <c r="H159" s="9"/>
      <c r="I159" s="256">
        <f>'28'!$F$25</f>
        <v>0</v>
      </c>
      <c r="J159" s="215">
        <f>'28'!$G$25</f>
        <v>0</v>
      </c>
      <c r="K159" s="9"/>
      <c r="L159" s="256">
        <f>'29'!$F$25</f>
        <v>0</v>
      </c>
      <c r="M159" s="215">
        <f>'29'!$G$25</f>
        <v>0</v>
      </c>
      <c r="N159" s="9"/>
      <c r="O159" s="256">
        <f>'30'!$F$25</f>
        <v>0</v>
      </c>
      <c r="P159" s="215">
        <f>'30'!$G$25</f>
        <v>0</v>
      </c>
      <c r="Q159" s="10"/>
    </row>
    <row r="160" spans="2:17" x14ac:dyDescent="0.3">
      <c r="B160" s="8"/>
      <c r="C160" s="256">
        <f>'26'!$F$26</f>
        <v>0</v>
      </c>
      <c r="D160" s="215">
        <f>'26'!$G$26</f>
        <v>0</v>
      </c>
      <c r="E160" s="9"/>
      <c r="F160" s="256">
        <f>'27'!$F$26</f>
        <v>0</v>
      </c>
      <c r="G160" s="215">
        <f>'27'!$G$26</f>
        <v>0</v>
      </c>
      <c r="H160" s="9"/>
      <c r="I160" s="256">
        <f>'28'!$F$26</f>
        <v>0</v>
      </c>
      <c r="J160" s="215">
        <f>'28'!$G$26</f>
        <v>0</v>
      </c>
      <c r="K160" s="9"/>
      <c r="L160" s="256">
        <f>'29'!$F$26</f>
        <v>0</v>
      </c>
      <c r="M160" s="215">
        <f>'29'!$G$26</f>
        <v>0</v>
      </c>
      <c r="N160" s="9"/>
      <c r="O160" s="256">
        <f>'30'!$F$26</f>
        <v>0</v>
      </c>
      <c r="P160" s="215">
        <f>'30'!$G$26</f>
        <v>0</v>
      </c>
      <c r="Q160" s="10"/>
    </row>
    <row r="161" spans="2:17" x14ac:dyDescent="0.3">
      <c r="B161" s="8"/>
      <c r="C161" s="256">
        <f>'26'!$F$27</f>
        <v>0</v>
      </c>
      <c r="D161" s="215">
        <f>'26'!$G$27</f>
        <v>0</v>
      </c>
      <c r="E161" s="9"/>
      <c r="F161" s="256">
        <f>'27'!$F$27</f>
        <v>0</v>
      </c>
      <c r="G161" s="215">
        <f>'27'!$G$27</f>
        <v>0</v>
      </c>
      <c r="H161" s="9"/>
      <c r="I161" s="256">
        <f>'28'!$F$27</f>
        <v>0</v>
      </c>
      <c r="J161" s="215">
        <f>'28'!$G$27</f>
        <v>0</v>
      </c>
      <c r="K161" s="9"/>
      <c r="L161" s="256">
        <f>'29'!$F$27</f>
        <v>0</v>
      </c>
      <c r="M161" s="215">
        <f>'29'!$G$27</f>
        <v>0</v>
      </c>
      <c r="N161" s="9"/>
      <c r="O161" s="256">
        <f>'30'!$F$27</f>
        <v>0</v>
      </c>
      <c r="P161" s="215">
        <f>'30'!$G$27</f>
        <v>0</v>
      </c>
      <c r="Q161" s="10"/>
    </row>
    <row r="162" spans="2:17" x14ac:dyDescent="0.3">
      <c r="B162" s="8"/>
      <c r="C162" s="256">
        <f>'26'!$F$28</f>
        <v>0</v>
      </c>
      <c r="D162" s="215">
        <f>'26'!$G$28</f>
        <v>0</v>
      </c>
      <c r="E162" s="9"/>
      <c r="F162" s="256">
        <f>'27'!$F$28</f>
        <v>0</v>
      </c>
      <c r="G162" s="215">
        <f>'27'!$G$28</f>
        <v>0</v>
      </c>
      <c r="H162" s="9"/>
      <c r="I162" s="256">
        <f>'28'!$F$28</f>
        <v>0</v>
      </c>
      <c r="J162" s="215">
        <f>'28'!$G$28</f>
        <v>0</v>
      </c>
      <c r="K162" s="9"/>
      <c r="L162" s="256">
        <f>'29'!$F$28</f>
        <v>0</v>
      </c>
      <c r="M162" s="215">
        <f>'29'!$G$28</f>
        <v>0</v>
      </c>
      <c r="N162" s="9"/>
      <c r="O162" s="256">
        <f>'30'!$F$28</f>
        <v>0</v>
      </c>
      <c r="P162" s="215">
        <f>'30'!$G$28</f>
        <v>0</v>
      </c>
      <c r="Q162" s="10"/>
    </row>
    <row r="163" spans="2:17" x14ac:dyDescent="0.3">
      <c r="B163" s="8"/>
      <c r="C163" s="256">
        <f>'26'!$F$29</f>
        <v>0</v>
      </c>
      <c r="D163" s="215">
        <f>'26'!$G$29</f>
        <v>0</v>
      </c>
      <c r="E163" s="9"/>
      <c r="F163" s="256">
        <f>'27'!$F$29</f>
        <v>0</v>
      </c>
      <c r="G163" s="215">
        <f>'27'!$G$29</f>
        <v>0</v>
      </c>
      <c r="H163" s="9"/>
      <c r="I163" s="256">
        <f>'28'!$F$29</f>
        <v>0</v>
      </c>
      <c r="J163" s="215">
        <f>'28'!$G$29</f>
        <v>0</v>
      </c>
      <c r="K163" s="9"/>
      <c r="L163" s="256">
        <f>'29'!$F$29</f>
        <v>0</v>
      </c>
      <c r="M163" s="215">
        <f>'29'!$G$29</f>
        <v>0</v>
      </c>
      <c r="N163" s="9"/>
      <c r="O163" s="256">
        <f>'30'!$F$29</f>
        <v>0</v>
      </c>
      <c r="P163" s="215">
        <f>'30'!$G$29</f>
        <v>0</v>
      </c>
      <c r="Q163" s="10"/>
    </row>
    <row r="164" spans="2:17" x14ac:dyDescent="0.3">
      <c r="B164" s="8"/>
      <c r="C164" s="256">
        <f>'26'!$F$30</f>
        <v>0</v>
      </c>
      <c r="D164" s="215">
        <f>'26'!$G$30</f>
        <v>0</v>
      </c>
      <c r="E164" s="9"/>
      <c r="F164" s="256">
        <f>'27'!$F$30</f>
        <v>0</v>
      </c>
      <c r="G164" s="215">
        <f>'27'!$G$30</f>
        <v>0</v>
      </c>
      <c r="H164" s="9"/>
      <c r="I164" s="256">
        <f>'28'!$F$30</f>
        <v>0</v>
      </c>
      <c r="J164" s="215">
        <f>'28'!$G$30</f>
        <v>0</v>
      </c>
      <c r="K164" s="9"/>
      <c r="L164" s="256">
        <f>'29'!$F$30</f>
        <v>0</v>
      </c>
      <c r="M164" s="215">
        <f>'29'!$G$30</f>
        <v>0</v>
      </c>
      <c r="N164" s="9"/>
      <c r="O164" s="256">
        <f>'30'!$F$30</f>
        <v>0</v>
      </c>
      <c r="P164" s="215">
        <f>'30'!$G$30</f>
        <v>0</v>
      </c>
      <c r="Q164" s="10"/>
    </row>
    <row r="165" spans="2:17" x14ac:dyDescent="0.3">
      <c r="B165" s="8"/>
      <c r="C165" s="256">
        <f>'26'!$F$31</f>
        <v>0</v>
      </c>
      <c r="D165" s="215">
        <f>'26'!$G$31</f>
        <v>0</v>
      </c>
      <c r="E165" s="9"/>
      <c r="F165" s="256">
        <f>'27'!$F$31</f>
        <v>0</v>
      </c>
      <c r="G165" s="215">
        <f>'27'!$G$31</f>
        <v>0</v>
      </c>
      <c r="H165" s="9"/>
      <c r="I165" s="256">
        <f>'28'!$F$31</f>
        <v>0</v>
      </c>
      <c r="J165" s="215">
        <f>'28'!$G$31</f>
        <v>0</v>
      </c>
      <c r="K165" s="9"/>
      <c r="L165" s="256">
        <f>'29'!$F$31</f>
        <v>0</v>
      </c>
      <c r="M165" s="215">
        <f>'29'!$G$31</f>
        <v>0</v>
      </c>
      <c r="N165" s="9"/>
      <c r="O165" s="256">
        <f>'30'!$F$31</f>
        <v>0</v>
      </c>
      <c r="P165" s="215">
        <f>'30'!$G$31</f>
        <v>0</v>
      </c>
      <c r="Q165" s="10"/>
    </row>
    <row r="166" spans="2:17" x14ac:dyDescent="0.3">
      <c r="B166" s="8"/>
      <c r="C166" s="256">
        <f>'26'!$F$32</f>
        <v>0</v>
      </c>
      <c r="D166" s="215">
        <f>'26'!$G$32</f>
        <v>0</v>
      </c>
      <c r="E166" s="9"/>
      <c r="F166" s="256">
        <f>'27'!$F$32</f>
        <v>0</v>
      </c>
      <c r="G166" s="215">
        <f>'27'!$G$32</f>
        <v>0</v>
      </c>
      <c r="H166" s="9"/>
      <c r="I166" s="256">
        <f>'28'!$F$32</f>
        <v>0</v>
      </c>
      <c r="J166" s="215">
        <f>'28'!$G$32</f>
        <v>0</v>
      </c>
      <c r="K166" s="9"/>
      <c r="L166" s="256">
        <f>'29'!$F$32</f>
        <v>0</v>
      </c>
      <c r="M166" s="215">
        <f>'29'!$G$32</f>
        <v>0</v>
      </c>
      <c r="N166" s="9"/>
      <c r="O166" s="256">
        <f>'30'!$F$32</f>
        <v>0</v>
      </c>
      <c r="P166" s="215">
        <f>'30'!$G$32</f>
        <v>0</v>
      </c>
      <c r="Q166" s="10"/>
    </row>
    <row r="167" spans="2:17" ht="12.9" thickBot="1" x14ac:dyDescent="0.35">
      <c r="B167" s="8"/>
      <c r="C167" s="257">
        <f>'26'!$F$33</f>
        <v>0</v>
      </c>
      <c r="D167" s="245">
        <f>'26'!$G$33</f>
        <v>0</v>
      </c>
      <c r="F167" s="257">
        <f>'27'!$F$33</f>
        <v>0</v>
      </c>
      <c r="G167" s="245">
        <f>'27'!$G$33</f>
        <v>0</v>
      </c>
      <c r="I167" s="257">
        <f>'28'!$F$33</f>
        <v>0</v>
      </c>
      <c r="J167" s="245">
        <f>'28'!$G$33</f>
        <v>0</v>
      </c>
      <c r="L167" s="257">
        <f>'29'!$F$33</f>
        <v>0</v>
      </c>
      <c r="M167" s="245">
        <f>'29'!$G$33</f>
        <v>0</v>
      </c>
      <c r="O167" s="257">
        <f>'30'!$F$33</f>
        <v>0</v>
      </c>
      <c r="P167" s="245">
        <f>'30'!$G$33</f>
        <v>0</v>
      </c>
      <c r="Q167" s="10"/>
    </row>
    <row r="168" spans="2:17" ht="12.45" customHeight="1" x14ac:dyDescent="0.3">
      <c r="B168" s="8"/>
      <c r="C168" s="353" t="s">
        <v>219</v>
      </c>
      <c r="D168" s="355">
        <f>'26'!$G$3</f>
        <v>60</v>
      </c>
      <c r="E168" s="225"/>
      <c r="F168" s="353" t="s">
        <v>219</v>
      </c>
      <c r="G168" s="355">
        <f>'27'!$G$3</f>
        <v>60</v>
      </c>
      <c r="H168" s="225"/>
      <c r="I168" s="353" t="s">
        <v>219</v>
      </c>
      <c r="J168" s="355">
        <f>'28'!$G$3</f>
        <v>60</v>
      </c>
      <c r="K168" s="225"/>
      <c r="L168" s="353" t="s">
        <v>219</v>
      </c>
      <c r="M168" s="355">
        <f>'29'!$G$3</f>
        <v>60</v>
      </c>
      <c r="N168" s="225"/>
      <c r="O168" s="353" t="s">
        <v>219</v>
      </c>
      <c r="P168" s="355">
        <f>'30'!$G$3</f>
        <v>60</v>
      </c>
      <c r="Q168" s="10"/>
    </row>
    <row r="169" spans="2:17" ht="12.9" customHeight="1" thickBot="1" x14ac:dyDescent="0.35">
      <c r="B169" s="225"/>
      <c r="C169" s="354"/>
      <c r="D169" s="356"/>
      <c r="F169" s="354"/>
      <c r="G169" s="356"/>
      <c r="I169" s="354"/>
      <c r="J169" s="356"/>
      <c r="L169" s="354"/>
      <c r="M169" s="356"/>
      <c r="O169" s="354"/>
      <c r="P169" s="356"/>
      <c r="Q169" s="225"/>
    </row>
    <row r="170" spans="2:17" ht="12.9" thickBot="1" x14ac:dyDescent="0.35">
      <c r="B170" s="8"/>
      <c r="E170" s="12"/>
      <c r="H170" s="12"/>
      <c r="K170" s="12"/>
      <c r="N170" s="12"/>
      <c r="Q170" s="10"/>
    </row>
    <row r="171" spans="2:17" x14ac:dyDescent="0.3">
      <c r="B171" s="8"/>
      <c r="C171" s="344" t="s">
        <v>127</v>
      </c>
      <c r="D171" s="345"/>
      <c r="E171" s="345"/>
      <c r="F171" s="345"/>
      <c r="G171" s="345"/>
      <c r="H171" s="345"/>
      <c r="I171" s="345"/>
      <c r="J171" s="345"/>
      <c r="K171" s="345"/>
      <c r="L171" s="345"/>
      <c r="M171" s="345"/>
      <c r="N171" s="345"/>
      <c r="O171" s="345"/>
      <c r="P171" s="346"/>
      <c r="Q171" s="10"/>
    </row>
    <row r="172" spans="2:17" x14ac:dyDescent="0.3">
      <c r="B172" s="8"/>
      <c r="C172" s="347"/>
      <c r="D172" s="348"/>
      <c r="E172" s="348"/>
      <c r="F172" s="348"/>
      <c r="G172" s="348"/>
      <c r="H172" s="348"/>
      <c r="I172" s="348"/>
      <c r="J172" s="348"/>
      <c r="K172" s="348"/>
      <c r="L172" s="348"/>
      <c r="M172" s="348"/>
      <c r="N172" s="348"/>
      <c r="O172" s="348"/>
      <c r="P172" s="349"/>
      <c r="Q172" s="10"/>
    </row>
    <row r="173" spans="2:17" x14ac:dyDescent="0.3">
      <c r="B173" s="8"/>
      <c r="C173" s="347"/>
      <c r="D173" s="348"/>
      <c r="E173" s="348"/>
      <c r="F173" s="348"/>
      <c r="G173" s="348"/>
      <c r="H173" s="348"/>
      <c r="I173" s="348"/>
      <c r="J173" s="348"/>
      <c r="K173" s="348"/>
      <c r="L173" s="348"/>
      <c r="M173" s="348"/>
      <c r="N173" s="348"/>
      <c r="O173" s="348"/>
      <c r="P173" s="349"/>
      <c r="Q173" s="10"/>
    </row>
    <row r="174" spans="2:17" x14ac:dyDescent="0.3">
      <c r="B174" s="8"/>
      <c r="C174" s="347"/>
      <c r="D174" s="348"/>
      <c r="E174" s="348"/>
      <c r="F174" s="348"/>
      <c r="G174" s="348"/>
      <c r="H174" s="348"/>
      <c r="I174" s="348"/>
      <c r="J174" s="348"/>
      <c r="K174" s="348"/>
      <c r="L174" s="348"/>
      <c r="M174" s="348"/>
      <c r="N174" s="348"/>
      <c r="O174" s="348"/>
      <c r="P174" s="349"/>
      <c r="Q174" s="10"/>
    </row>
    <row r="175" spans="2:17" x14ac:dyDescent="0.3">
      <c r="B175" s="8"/>
      <c r="C175" s="347"/>
      <c r="D175" s="348"/>
      <c r="E175" s="348"/>
      <c r="F175" s="348"/>
      <c r="G175" s="348"/>
      <c r="H175" s="348"/>
      <c r="I175" s="348"/>
      <c r="J175" s="348"/>
      <c r="K175" s="348"/>
      <c r="L175" s="348"/>
      <c r="M175" s="348"/>
      <c r="N175" s="348"/>
      <c r="O175" s="348"/>
      <c r="P175" s="349"/>
      <c r="Q175" s="10"/>
    </row>
    <row r="176" spans="2:17" x14ac:dyDescent="0.3">
      <c r="B176" s="8"/>
      <c r="C176" s="347"/>
      <c r="D176" s="348"/>
      <c r="E176" s="348"/>
      <c r="F176" s="348"/>
      <c r="G176" s="348"/>
      <c r="H176" s="348"/>
      <c r="I176" s="348"/>
      <c r="J176" s="348"/>
      <c r="K176" s="348"/>
      <c r="L176" s="348"/>
      <c r="M176" s="348"/>
      <c r="N176" s="348"/>
      <c r="O176" s="348"/>
      <c r="P176" s="349"/>
      <c r="Q176" s="10"/>
    </row>
    <row r="177" spans="2:17" x14ac:dyDescent="0.3">
      <c r="B177" s="8"/>
      <c r="C177" s="347"/>
      <c r="D177" s="348"/>
      <c r="E177" s="348"/>
      <c r="F177" s="348"/>
      <c r="G177" s="348"/>
      <c r="H177" s="348"/>
      <c r="I177" s="348"/>
      <c r="J177" s="348"/>
      <c r="K177" s="348"/>
      <c r="L177" s="348"/>
      <c r="M177" s="348"/>
      <c r="N177" s="348"/>
      <c r="O177" s="348"/>
      <c r="P177" s="349"/>
      <c r="Q177" s="10"/>
    </row>
    <row r="178" spans="2:17" x14ac:dyDescent="0.3">
      <c r="B178" s="8"/>
      <c r="C178" s="347"/>
      <c r="D178" s="348"/>
      <c r="E178" s="348"/>
      <c r="F178" s="348"/>
      <c r="G178" s="348"/>
      <c r="H178" s="348"/>
      <c r="I178" s="348"/>
      <c r="J178" s="348"/>
      <c r="K178" s="348"/>
      <c r="L178" s="348"/>
      <c r="M178" s="348"/>
      <c r="N178" s="348"/>
      <c r="O178" s="348"/>
      <c r="P178" s="349"/>
      <c r="Q178" s="10"/>
    </row>
    <row r="179" spans="2:17" x14ac:dyDescent="0.3">
      <c r="B179" s="8"/>
      <c r="C179" s="347"/>
      <c r="D179" s="348"/>
      <c r="E179" s="348"/>
      <c r="F179" s="348"/>
      <c r="G179" s="348"/>
      <c r="H179" s="348"/>
      <c r="I179" s="348"/>
      <c r="J179" s="348"/>
      <c r="K179" s="348"/>
      <c r="L179" s="348"/>
      <c r="M179" s="348"/>
      <c r="N179" s="348"/>
      <c r="O179" s="348"/>
      <c r="P179" s="349"/>
      <c r="Q179" s="10"/>
    </row>
    <row r="180" spans="2:17" ht="12.9" thickBot="1" x14ac:dyDescent="0.35">
      <c r="B180" s="8"/>
      <c r="C180" s="350"/>
      <c r="D180" s="351"/>
      <c r="E180" s="351"/>
      <c r="F180" s="351"/>
      <c r="G180" s="351"/>
      <c r="H180" s="351"/>
      <c r="I180" s="351"/>
      <c r="J180" s="351"/>
      <c r="K180" s="351"/>
      <c r="L180" s="351"/>
      <c r="M180" s="351"/>
      <c r="N180" s="351"/>
      <c r="O180" s="351"/>
      <c r="P180" s="352"/>
      <c r="Q180" s="10"/>
    </row>
    <row r="181" spans="2:17" ht="13" customHeight="1" thickBot="1" x14ac:dyDescent="0.35">
      <c r="B181" s="11"/>
      <c r="C181" s="195"/>
      <c r="D181" s="195"/>
      <c r="E181" s="195"/>
      <c r="F181" s="195"/>
      <c r="G181" s="195"/>
      <c r="H181" s="195"/>
      <c r="I181" s="195"/>
      <c r="J181" s="195"/>
      <c r="K181" s="195"/>
      <c r="L181" s="195"/>
      <c r="M181" s="195"/>
      <c r="N181" s="195"/>
      <c r="O181" s="195"/>
      <c r="P181" s="195"/>
      <c r="Q181" s="13"/>
    </row>
    <row r="182" spans="2:17" ht="13" customHeight="1" x14ac:dyDescent="0.3">
      <c r="C182" s="134"/>
      <c r="D182" s="134"/>
      <c r="E182" s="134"/>
      <c r="F182" s="134"/>
      <c r="G182" s="134"/>
      <c r="H182" s="134"/>
      <c r="I182" s="134"/>
      <c r="J182" s="134"/>
      <c r="K182" s="134"/>
      <c r="L182" s="134"/>
      <c r="M182" s="134"/>
      <c r="N182" s="134"/>
      <c r="O182" s="134"/>
      <c r="P182" s="134"/>
    </row>
    <row r="183" spans="2:17" ht="13" customHeight="1" x14ac:dyDescent="0.3">
      <c r="C183" s="134"/>
      <c r="D183" s="134"/>
      <c r="E183" s="134"/>
      <c r="F183" s="134"/>
      <c r="G183" s="134"/>
      <c r="H183" s="134"/>
      <c r="I183" s="134"/>
      <c r="J183" s="134"/>
      <c r="K183" s="134"/>
      <c r="L183" s="134"/>
      <c r="M183" s="134"/>
      <c r="N183" s="134"/>
      <c r="O183" s="134"/>
      <c r="P183" s="134"/>
    </row>
    <row r="184" spans="2:17" ht="13" customHeight="1" x14ac:dyDescent="0.3">
      <c r="C184" s="134"/>
      <c r="D184" s="134"/>
      <c r="E184" s="134"/>
      <c r="F184" s="134"/>
      <c r="G184" s="134"/>
      <c r="H184" s="134"/>
      <c r="I184" s="134"/>
      <c r="J184" s="134"/>
      <c r="K184" s="134"/>
      <c r="L184" s="134"/>
      <c r="M184" s="134"/>
      <c r="N184" s="134"/>
      <c r="O184" s="134"/>
      <c r="P184" s="134"/>
    </row>
    <row r="185" spans="2:17" ht="13" customHeight="1" x14ac:dyDescent="0.3">
      <c r="C185" s="134"/>
      <c r="D185" s="134"/>
      <c r="E185" s="134"/>
      <c r="F185" s="134"/>
      <c r="G185" s="134"/>
      <c r="H185" s="134"/>
      <c r="I185" s="134"/>
      <c r="J185" s="134"/>
      <c r="K185" s="134"/>
      <c r="L185" s="134"/>
      <c r="M185" s="134"/>
      <c r="N185" s="134"/>
      <c r="O185" s="134"/>
      <c r="P185" s="134"/>
    </row>
    <row r="186" spans="2:17" ht="13" customHeight="1" x14ac:dyDescent="0.3">
      <c r="C186" s="134"/>
      <c r="D186" s="134"/>
      <c r="E186" s="134"/>
      <c r="F186" s="134"/>
      <c r="G186" s="134"/>
      <c r="H186" s="134"/>
      <c r="I186" s="134"/>
      <c r="J186" s="134"/>
      <c r="K186" s="134"/>
      <c r="L186" s="134"/>
      <c r="M186" s="134"/>
      <c r="N186" s="134"/>
      <c r="O186" s="134"/>
      <c r="P186" s="134"/>
    </row>
    <row r="187" spans="2:17" ht="13" customHeight="1" x14ac:dyDescent="0.3">
      <c r="C187" s="134"/>
      <c r="D187" s="134"/>
      <c r="E187" s="134"/>
      <c r="F187" s="134"/>
      <c r="G187" s="134"/>
      <c r="H187" s="134"/>
      <c r="I187" s="134"/>
      <c r="J187" s="134"/>
      <c r="K187" s="134"/>
      <c r="L187" s="134"/>
      <c r="M187" s="134"/>
      <c r="N187" s="134"/>
      <c r="O187" s="134"/>
      <c r="P187" s="134"/>
    </row>
    <row r="188" spans="2:17" ht="13" customHeight="1" x14ac:dyDescent="0.3">
      <c r="C188" s="134"/>
      <c r="D188" s="134"/>
      <c r="E188" s="134"/>
      <c r="F188" s="134"/>
      <c r="G188" s="134"/>
      <c r="H188" s="134"/>
      <c r="I188" s="134"/>
      <c r="J188" s="134"/>
      <c r="K188" s="134"/>
      <c r="L188" s="134"/>
      <c r="M188" s="134"/>
      <c r="N188" s="134"/>
      <c r="O188" s="134"/>
      <c r="P188" s="134"/>
    </row>
    <row r="189" spans="2:17" ht="13" customHeight="1" x14ac:dyDescent="0.3">
      <c r="C189" s="134"/>
      <c r="D189" s="134"/>
      <c r="E189" s="134"/>
      <c r="F189" s="134"/>
      <c r="G189" s="134"/>
      <c r="H189" s="134"/>
      <c r="I189" s="134"/>
      <c r="J189" s="134"/>
      <c r="K189" s="134"/>
      <c r="L189" s="134"/>
      <c r="M189" s="134"/>
      <c r="N189" s="134"/>
      <c r="O189" s="134"/>
      <c r="P189" s="134"/>
    </row>
    <row r="190" spans="2:17" ht="12.9" thickBot="1" x14ac:dyDescent="0.35"/>
    <row r="191" spans="2:17" ht="12.9" thickBot="1" x14ac:dyDescent="0.35">
      <c r="B191" s="3"/>
      <c r="C191" s="4"/>
      <c r="D191" s="5"/>
      <c r="E191" s="6"/>
      <c r="F191" s="4"/>
      <c r="G191" s="5"/>
      <c r="H191" s="6"/>
      <c r="I191" s="4"/>
      <c r="J191" s="5"/>
      <c r="K191" s="6"/>
      <c r="L191" s="4"/>
      <c r="M191" s="5"/>
      <c r="N191" s="6"/>
      <c r="O191" s="4"/>
      <c r="P191" s="5"/>
      <c r="Q191" s="7"/>
    </row>
    <row r="192" spans="2:17" ht="12.9" thickBot="1" x14ac:dyDescent="0.35">
      <c r="B192" s="8"/>
      <c r="C192" s="342">
        <v>31</v>
      </c>
      <c r="D192" s="343"/>
      <c r="E192" s="9"/>
      <c r="F192" s="342">
        <v>32</v>
      </c>
      <c r="G192" s="343"/>
      <c r="H192" s="9"/>
      <c r="I192" s="342">
        <v>33</v>
      </c>
      <c r="J192" s="343"/>
      <c r="K192" s="9"/>
      <c r="L192" s="342">
        <v>34</v>
      </c>
      <c r="M192" s="343"/>
      <c r="N192" s="9"/>
      <c r="O192" s="342">
        <v>35</v>
      </c>
      <c r="P192" s="343"/>
      <c r="Q192" s="10"/>
    </row>
    <row r="193" spans="2:17" ht="12.9" thickBot="1" x14ac:dyDescent="0.35">
      <c r="B193" s="8"/>
      <c r="C193" s="252" t="str">
        <f>Date!B2</f>
        <v>010125</v>
      </c>
      <c r="D193" s="253">
        <f>'31'!$C$2</f>
        <v>-31</v>
      </c>
      <c r="E193" s="221"/>
      <c r="F193" s="252" t="str">
        <f>Date!$B$2</f>
        <v>010125</v>
      </c>
      <c r="G193" s="253">
        <f>'32'!$C$2</f>
        <v>-32</v>
      </c>
      <c r="H193" s="9"/>
      <c r="I193" s="252" t="str">
        <f>Date!$B$2</f>
        <v>010125</v>
      </c>
      <c r="J193" s="253">
        <f>'33'!$C$2</f>
        <v>-33</v>
      </c>
      <c r="K193" s="9"/>
      <c r="L193" s="252" t="str">
        <f>Date!$B$2</f>
        <v>010125</v>
      </c>
      <c r="M193" s="253">
        <f>'34'!$C$2</f>
        <v>-34</v>
      </c>
      <c r="N193" s="9"/>
      <c r="O193" s="252" t="str">
        <f>Date!$B$2</f>
        <v>010125</v>
      </c>
      <c r="P193" s="253">
        <f>'35'!$C$2</f>
        <v>-35</v>
      </c>
      <c r="Q193" s="10"/>
    </row>
    <row r="194" spans="2:17" x14ac:dyDescent="0.3">
      <c r="B194" s="8"/>
      <c r="C194" s="254" t="str">
        <f>'31'!$F$18</f>
        <v>Neph Sy</v>
      </c>
      <c r="D194" s="251">
        <f>'31'!$G$18</f>
        <v>36.036036036036037</v>
      </c>
      <c r="E194" s="15"/>
      <c r="F194" s="254" t="str">
        <f>'32'!$F$18</f>
        <v>Neph Sy</v>
      </c>
      <c r="G194" s="251">
        <f>'32'!$G$18</f>
        <v>36.036036036036037</v>
      </c>
      <c r="H194" s="15"/>
      <c r="I194" s="254" t="str">
        <f>'33'!$F$18</f>
        <v>Neph Sy</v>
      </c>
      <c r="J194" s="251">
        <f>'33'!$G$18</f>
        <v>36.036036036036037</v>
      </c>
      <c r="K194" s="15"/>
      <c r="L194" s="254" t="str">
        <f>'34'!$F$18</f>
        <v>Neph Sy</v>
      </c>
      <c r="M194" s="251">
        <f>'34'!$G$18</f>
        <v>36.036036036036037</v>
      </c>
      <c r="N194" s="15"/>
      <c r="O194" s="254" t="str">
        <f>'35'!$F$18</f>
        <v>Neph Sy</v>
      </c>
      <c r="P194" s="251">
        <f>'35'!$G$18</f>
        <v>36.036036036036037</v>
      </c>
      <c r="Q194" s="10"/>
    </row>
    <row r="195" spans="2:17" x14ac:dyDescent="0.3">
      <c r="B195" s="8"/>
      <c r="C195" s="214" t="str">
        <f>'31'!$F$19</f>
        <v>Whiting</v>
      </c>
      <c r="D195" s="215">
        <f>'31'!$G$19</f>
        <v>18.018018018018019</v>
      </c>
      <c r="E195" s="15"/>
      <c r="F195" s="214" t="str">
        <f>'32'!$F$19</f>
        <v>Whiting</v>
      </c>
      <c r="G195" s="215">
        <f>'32'!$G$19</f>
        <v>18.018018018018019</v>
      </c>
      <c r="H195" s="15"/>
      <c r="I195" s="214" t="str">
        <f>'33'!$F$19</f>
        <v>Whiting</v>
      </c>
      <c r="J195" s="215">
        <f>'33'!$G$19</f>
        <v>18.018018018018019</v>
      </c>
      <c r="K195" s="15"/>
      <c r="L195" s="214" t="str">
        <f>'34'!$F$19</f>
        <v>Whiting</v>
      </c>
      <c r="M195" s="215">
        <f>'34'!$G$19</f>
        <v>18.018018018018019</v>
      </c>
      <c r="N195" s="15"/>
      <c r="O195" s="214" t="str">
        <f>'35'!$F$19</f>
        <v>Whiting</v>
      </c>
      <c r="P195" s="215">
        <f>'35'!$G$19</f>
        <v>18.018018018018019</v>
      </c>
      <c r="Q195" s="10"/>
    </row>
    <row r="196" spans="2:17" x14ac:dyDescent="0.3">
      <c r="B196" s="8"/>
      <c r="C196" s="214" t="str">
        <f>'31'!$F$20</f>
        <v>EPK</v>
      </c>
      <c r="D196" s="215">
        <f>'31'!$G$20</f>
        <v>9.0090090090090094</v>
      </c>
      <c r="E196" s="15"/>
      <c r="F196" s="214" t="str">
        <f>'32'!$F$20</f>
        <v>EPK</v>
      </c>
      <c r="G196" s="215">
        <f>'32'!$G$20</f>
        <v>9.0090090090090094</v>
      </c>
      <c r="H196" s="15"/>
      <c r="I196" s="214" t="str">
        <f>'33'!$F$20</f>
        <v>EPK</v>
      </c>
      <c r="J196" s="215">
        <f>'33'!$G$20</f>
        <v>9.0090090090090094</v>
      </c>
      <c r="K196" s="15"/>
      <c r="L196" s="214" t="str">
        <f>'34'!$F$20</f>
        <v>EPK</v>
      </c>
      <c r="M196" s="215">
        <f>'34'!$G$20</f>
        <v>9.0090090090090094</v>
      </c>
      <c r="N196" s="15"/>
      <c r="O196" s="214" t="str">
        <f>'35'!$F$20</f>
        <v>EPK</v>
      </c>
      <c r="P196" s="215">
        <f>'35'!$G$20</f>
        <v>9.0090090090090094</v>
      </c>
      <c r="Q196" s="10"/>
    </row>
    <row r="197" spans="2:17" x14ac:dyDescent="0.3">
      <c r="B197" s="8"/>
      <c r="C197" s="214" t="str">
        <f>'31'!$F$21</f>
        <v>Flint</v>
      </c>
      <c r="D197" s="215">
        <f>'31'!$G$21</f>
        <v>27.027027027027028</v>
      </c>
      <c r="E197" s="15"/>
      <c r="F197" s="214" t="str">
        <f>'32'!$F$21</f>
        <v>Flint</v>
      </c>
      <c r="G197" s="215">
        <f>'32'!$G$21</f>
        <v>27.027027027027028</v>
      </c>
      <c r="H197" s="15"/>
      <c r="I197" s="214" t="str">
        <f>'33'!$F$21</f>
        <v>Flint</v>
      </c>
      <c r="J197" s="215">
        <f>'33'!$G$21</f>
        <v>27.027027027027028</v>
      </c>
      <c r="K197" s="15"/>
      <c r="L197" s="214" t="str">
        <f>'34'!$F$21</f>
        <v>Flint</v>
      </c>
      <c r="M197" s="215">
        <f>'34'!$G$21</f>
        <v>27.027027027027028</v>
      </c>
      <c r="N197" s="15"/>
      <c r="O197" s="214" t="str">
        <f>'35'!$F$21</f>
        <v>Flint</v>
      </c>
      <c r="P197" s="215">
        <f>'35'!$G$21</f>
        <v>27.027027027027028</v>
      </c>
      <c r="Q197" s="10"/>
    </row>
    <row r="198" spans="2:17" x14ac:dyDescent="0.3">
      <c r="B198" s="8"/>
      <c r="C198" s="214">
        <f>'31'!$F$22</f>
        <v>0</v>
      </c>
      <c r="D198" s="215">
        <f>'31'!$G$22</f>
        <v>0</v>
      </c>
      <c r="E198" s="15"/>
      <c r="F198" s="214">
        <f>'32'!$F$22</f>
        <v>0</v>
      </c>
      <c r="G198" s="215">
        <f>'32'!$G$22</f>
        <v>0</v>
      </c>
      <c r="H198" s="15"/>
      <c r="I198" s="214">
        <f>'33'!$F$22</f>
        <v>0</v>
      </c>
      <c r="J198" s="215">
        <f>'33'!$G$22</f>
        <v>0</v>
      </c>
      <c r="K198" s="15"/>
      <c r="L198" s="214">
        <f>'34'!$F$22</f>
        <v>0</v>
      </c>
      <c r="M198" s="215">
        <f>'34'!$G$22</f>
        <v>0</v>
      </c>
      <c r="N198" s="15"/>
      <c r="O198" s="214">
        <f>'35'!$F$22</f>
        <v>0</v>
      </c>
      <c r="P198" s="215">
        <f>'35'!$G$22</f>
        <v>0</v>
      </c>
      <c r="Q198" s="10"/>
    </row>
    <row r="199" spans="2:17" x14ac:dyDescent="0.3">
      <c r="B199" s="8"/>
      <c r="C199" s="214" t="str">
        <f>'31'!$F$23</f>
        <v>Titanium Dioxide</v>
      </c>
      <c r="D199" s="215">
        <f>'31'!$G$23</f>
        <v>0.90090090090090091</v>
      </c>
      <c r="E199" s="15"/>
      <c r="F199" s="214" t="str">
        <f>'32'!$F$23</f>
        <v>Titanium Dioxide</v>
      </c>
      <c r="G199" s="215">
        <f>'32'!$G$23</f>
        <v>0.90090090090090091</v>
      </c>
      <c r="H199" s="15"/>
      <c r="I199" s="214" t="str">
        <f>'33'!$F$23</f>
        <v>Titanium Dioxide</v>
      </c>
      <c r="J199" s="215">
        <f>'33'!$G$23</f>
        <v>0.90090090090090091</v>
      </c>
      <c r="K199" s="15"/>
      <c r="L199" s="214" t="str">
        <f>'34'!$F$23</f>
        <v>Titanium Dioxide</v>
      </c>
      <c r="M199" s="215">
        <f>'34'!$G$23</f>
        <v>0.90090090090090091</v>
      </c>
      <c r="N199" s="9"/>
      <c r="O199" s="214" t="str">
        <f>'35'!$F$23</f>
        <v>Titanium Dioxide</v>
      </c>
      <c r="P199" s="215">
        <f>'35'!$G$23</f>
        <v>0.90090090090090091</v>
      </c>
      <c r="Q199" s="10"/>
    </row>
    <row r="200" spans="2:17" x14ac:dyDescent="0.3">
      <c r="B200" s="8"/>
      <c r="C200" s="214" t="str">
        <f>'31'!$F$24</f>
        <v>Nickel Oxide (Black)</v>
      </c>
      <c r="D200" s="215">
        <f>'31'!$G$24</f>
        <v>9.0090090090090094</v>
      </c>
      <c r="E200" s="15"/>
      <c r="F200" s="214" t="str">
        <f>'32'!$F$24</f>
        <v>Nickel Oxide (Black)</v>
      </c>
      <c r="G200" s="215">
        <f>'32'!$G$24</f>
        <v>9.0090090090090094</v>
      </c>
      <c r="H200" s="15"/>
      <c r="I200" s="214" t="str">
        <f>'33'!$F$24</f>
        <v>Nickel Oxide (Black)</v>
      </c>
      <c r="J200" s="215">
        <f>'33'!$G$24</f>
        <v>9.0090090090090094</v>
      </c>
      <c r="K200" s="15"/>
      <c r="L200" s="214" t="str">
        <f>'34'!$F$24</f>
        <v>Nickel Oxide (Black)</v>
      </c>
      <c r="M200" s="215">
        <f>'34'!$G$24</f>
        <v>9.0090090090090094</v>
      </c>
      <c r="N200" s="9"/>
      <c r="O200" s="214" t="str">
        <f>'35'!$F$24</f>
        <v>Nickel Oxide (Black)</v>
      </c>
      <c r="P200" s="215">
        <f>'35'!$G$24</f>
        <v>9.0090090090090094</v>
      </c>
      <c r="Q200" s="10"/>
    </row>
    <row r="201" spans="2:17" x14ac:dyDescent="0.3">
      <c r="B201" s="8"/>
      <c r="C201" s="214">
        <f>'31'!$F$25</f>
        <v>0</v>
      </c>
      <c r="D201" s="215">
        <f>'31'!$G$25</f>
        <v>0</v>
      </c>
      <c r="E201" s="15"/>
      <c r="F201" s="214">
        <f>'32'!$F$25</f>
        <v>0</v>
      </c>
      <c r="G201" s="215">
        <f>'32'!$G$25</f>
        <v>0</v>
      </c>
      <c r="H201" s="15"/>
      <c r="I201" s="214">
        <f>'33'!$F$25</f>
        <v>0</v>
      </c>
      <c r="J201" s="215">
        <f>'33'!$G$25</f>
        <v>0</v>
      </c>
      <c r="K201" s="15"/>
      <c r="L201" s="214">
        <f>'34'!$F$25</f>
        <v>0</v>
      </c>
      <c r="M201" s="215">
        <f>'34'!$G$25</f>
        <v>0</v>
      </c>
      <c r="N201" s="9"/>
      <c r="O201" s="214">
        <f>'35'!$F$25</f>
        <v>0</v>
      </c>
      <c r="P201" s="215">
        <f>'35'!$G$25</f>
        <v>0</v>
      </c>
      <c r="Q201" s="10"/>
    </row>
    <row r="202" spans="2:17" x14ac:dyDescent="0.3">
      <c r="B202" s="8"/>
      <c r="C202" s="214">
        <f>'31'!$F$26</f>
        <v>0</v>
      </c>
      <c r="D202" s="215">
        <f>'31'!$G$26</f>
        <v>0</v>
      </c>
      <c r="E202" s="15"/>
      <c r="F202" s="214">
        <f>'32'!$F$26</f>
        <v>0</v>
      </c>
      <c r="G202" s="215">
        <f>'32'!$G$26</f>
        <v>0</v>
      </c>
      <c r="H202" s="15"/>
      <c r="I202" s="214">
        <f>'33'!$F$26</f>
        <v>0</v>
      </c>
      <c r="J202" s="215">
        <f>'33'!$G$26</f>
        <v>0</v>
      </c>
      <c r="K202" s="15"/>
      <c r="L202" s="214">
        <f>'34'!$F$26</f>
        <v>0</v>
      </c>
      <c r="M202" s="215">
        <f>'34'!$G$26</f>
        <v>0</v>
      </c>
      <c r="N202" s="9"/>
      <c r="O202" s="214">
        <f>'35'!$F$26</f>
        <v>0</v>
      </c>
      <c r="P202" s="215">
        <f>'35'!$G$26</f>
        <v>0</v>
      </c>
      <c r="Q202" s="10"/>
    </row>
    <row r="203" spans="2:17" x14ac:dyDescent="0.3">
      <c r="B203" s="8"/>
      <c r="C203" s="214">
        <f>'31'!$F$27</f>
        <v>0</v>
      </c>
      <c r="D203" s="215">
        <f>'31'!$G$27</f>
        <v>0</v>
      </c>
      <c r="E203" s="15"/>
      <c r="F203" s="214">
        <f>'32'!$F$27</f>
        <v>0</v>
      </c>
      <c r="G203" s="215">
        <f>'32'!$G$27</f>
        <v>0</v>
      </c>
      <c r="H203" s="15"/>
      <c r="I203" s="214">
        <f>'33'!$F$27</f>
        <v>0</v>
      </c>
      <c r="J203" s="215">
        <f>'33'!$G$27</f>
        <v>0</v>
      </c>
      <c r="K203" s="15"/>
      <c r="L203" s="214">
        <f>'34'!$F$27</f>
        <v>0</v>
      </c>
      <c r="M203" s="215">
        <f>'34'!$G$27</f>
        <v>0</v>
      </c>
      <c r="N203" s="9"/>
      <c r="O203" s="214">
        <f>'35'!$F$27</f>
        <v>0</v>
      </c>
      <c r="P203" s="215">
        <f>'35'!$G$27</f>
        <v>0</v>
      </c>
      <c r="Q203" s="10"/>
    </row>
    <row r="204" spans="2:17" x14ac:dyDescent="0.3">
      <c r="B204" s="8"/>
      <c r="C204" s="214">
        <f>'31'!$F$28</f>
        <v>0</v>
      </c>
      <c r="D204" s="215">
        <f>'31'!$G$28</f>
        <v>0</v>
      </c>
      <c r="E204" s="15"/>
      <c r="F204" s="214">
        <f>'32'!$F$28</f>
        <v>0</v>
      </c>
      <c r="G204" s="215">
        <f>'32'!$G$28</f>
        <v>0</v>
      </c>
      <c r="H204" s="15"/>
      <c r="I204" s="214">
        <f>'33'!$F$28</f>
        <v>0</v>
      </c>
      <c r="J204" s="215">
        <f>'33'!$G$28</f>
        <v>0</v>
      </c>
      <c r="K204" s="15"/>
      <c r="L204" s="214">
        <f>'34'!$F$28</f>
        <v>0</v>
      </c>
      <c r="M204" s="215">
        <f>'34'!$G$28</f>
        <v>0</v>
      </c>
      <c r="N204" s="9"/>
      <c r="O204" s="214">
        <f>'35'!$F$28</f>
        <v>0</v>
      </c>
      <c r="P204" s="215">
        <f>'35'!$G$28</f>
        <v>0</v>
      </c>
      <c r="Q204" s="10"/>
    </row>
    <row r="205" spans="2:17" x14ac:dyDescent="0.3">
      <c r="B205" s="8"/>
      <c r="C205" s="214">
        <f>'31'!$F$29</f>
        <v>0</v>
      </c>
      <c r="D205" s="215">
        <f>'31'!$G$29</f>
        <v>0</v>
      </c>
      <c r="E205" s="15"/>
      <c r="F205" s="214">
        <f>'32'!$F$29</f>
        <v>0</v>
      </c>
      <c r="G205" s="215">
        <f>'32'!$G$29</f>
        <v>0</v>
      </c>
      <c r="H205" s="15"/>
      <c r="I205" s="214">
        <f>'33'!$F$29</f>
        <v>0</v>
      </c>
      <c r="J205" s="215">
        <f>'33'!$G$29</f>
        <v>0</v>
      </c>
      <c r="K205" s="15"/>
      <c r="L205" s="214">
        <f>'34'!$F$29</f>
        <v>0</v>
      </c>
      <c r="M205" s="215">
        <f>'34'!$G$29</f>
        <v>0</v>
      </c>
      <c r="N205" s="9"/>
      <c r="O205" s="214">
        <f>'35'!$F$29</f>
        <v>0</v>
      </c>
      <c r="P205" s="215">
        <f>'35'!$G$29</f>
        <v>0</v>
      </c>
      <c r="Q205" s="10"/>
    </row>
    <row r="206" spans="2:17" x14ac:dyDescent="0.3">
      <c r="B206" s="8"/>
      <c r="C206" s="214">
        <f>'31'!$F$30</f>
        <v>0</v>
      </c>
      <c r="D206" s="215">
        <f>'31'!$G$30</f>
        <v>0</v>
      </c>
      <c r="E206" s="15"/>
      <c r="F206" s="214">
        <f>'32'!$F$30</f>
        <v>0</v>
      </c>
      <c r="G206" s="215">
        <f>'32'!$G$30</f>
        <v>0</v>
      </c>
      <c r="H206" s="15"/>
      <c r="I206" s="214">
        <f>'33'!$F$30</f>
        <v>0</v>
      </c>
      <c r="J206" s="215">
        <f>'33'!$G$30</f>
        <v>0</v>
      </c>
      <c r="K206" s="15"/>
      <c r="L206" s="214">
        <f>'34'!$F$30</f>
        <v>0</v>
      </c>
      <c r="M206" s="215">
        <f>'34'!$G$30</f>
        <v>0</v>
      </c>
      <c r="N206" s="9"/>
      <c r="O206" s="214">
        <f>'35'!$F$30</f>
        <v>0</v>
      </c>
      <c r="P206" s="215">
        <f>'35'!$G$30</f>
        <v>0</v>
      </c>
      <c r="Q206" s="10"/>
    </row>
    <row r="207" spans="2:17" x14ac:dyDescent="0.3">
      <c r="B207" s="8"/>
      <c r="C207" s="214">
        <f>'31'!$F$31</f>
        <v>0</v>
      </c>
      <c r="D207" s="215">
        <f>'31'!$G$31</f>
        <v>0</v>
      </c>
      <c r="E207" s="9"/>
      <c r="F207" s="214">
        <f>'32'!$F$31</f>
        <v>0</v>
      </c>
      <c r="G207" s="215">
        <f>'32'!$G$31</f>
        <v>0</v>
      </c>
      <c r="H207" s="9"/>
      <c r="I207" s="214">
        <f>'33'!$F$31</f>
        <v>0</v>
      </c>
      <c r="J207" s="215">
        <f>'33'!$G$31</f>
        <v>0</v>
      </c>
      <c r="K207" s="9"/>
      <c r="L207" s="214">
        <f>'34'!$F$31</f>
        <v>0</v>
      </c>
      <c r="M207" s="215">
        <f>'34'!$G$31</f>
        <v>0</v>
      </c>
      <c r="N207" s="9"/>
      <c r="O207" s="214">
        <f>'35'!$F$31</f>
        <v>0</v>
      </c>
      <c r="P207" s="215">
        <f>'35'!$G$31</f>
        <v>0</v>
      </c>
      <c r="Q207" s="10"/>
    </row>
    <row r="208" spans="2:17" x14ac:dyDescent="0.3">
      <c r="B208" s="8"/>
      <c r="C208" s="214">
        <f>'31'!$F$32</f>
        <v>0</v>
      </c>
      <c r="D208" s="215">
        <f>'31'!$G$32</f>
        <v>0</v>
      </c>
      <c r="E208" s="9"/>
      <c r="F208" s="214">
        <f>'32'!$F$32</f>
        <v>0</v>
      </c>
      <c r="G208" s="215">
        <f>'32'!$G$32</f>
        <v>0</v>
      </c>
      <c r="H208" s="9"/>
      <c r="I208" s="214">
        <f>'33'!$F$32</f>
        <v>0</v>
      </c>
      <c r="J208" s="215">
        <f>'33'!$G$32</f>
        <v>0</v>
      </c>
      <c r="K208" s="9"/>
      <c r="L208" s="214">
        <f>'34'!$F$32</f>
        <v>0</v>
      </c>
      <c r="M208" s="215">
        <f>'34'!$G$32</f>
        <v>0</v>
      </c>
      <c r="N208" s="9"/>
      <c r="O208" s="214">
        <f>'35'!$F$32</f>
        <v>0</v>
      </c>
      <c r="P208" s="215">
        <f>'35'!$G$32</f>
        <v>0</v>
      </c>
      <c r="Q208" s="10"/>
    </row>
    <row r="209" spans="2:17" ht="12.9" thickBot="1" x14ac:dyDescent="0.35">
      <c r="B209" s="8"/>
      <c r="C209" s="246">
        <f>'31'!$F$33</f>
        <v>0</v>
      </c>
      <c r="D209" s="245">
        <f>'31'!$G$33</f>
        <v>0</v>
      </c>
      <c r="E209" s="9"/>
      <c r="F209" s="246">
        <f>'32'!$F$33</f>
        <v>0</v>
      </c>
      <c r="G209" s="245">
        <f>'32'!$G$33</f>
        <v>0</v>
      </c>
      <c r="H209" s="9"/>
      <c r="I209" s="246">
        <f>'33'!$F$33</f>
        <v>0</v>
      </c>
      <c r="J209" s="245">
        <f>'33'!$G$33</f>
        <v>0</v>
      </c>
      <c r="K209" s="9"/>
      <c r="L209" s="246">
        <f>'34'!$F$33</f>
        <v>0</v>
      </c>
      <c r="M209" s="245">
        <f>'34'!$G$33</f>
        <v>0</v>
      </c>
      <c r="N209" s="9"/>
      <c r="O209" s="246">
        <f>'35'!$F$33</f>
        <v>0</v>
      </c>
      <c r="P209" s="245">
        <f>'35'!$G$33</f>
        <v>0</v>
      </c>
      <c r="Q209" s="10"/>
    </row>
    <row r="210" spans="2:17" ht="12.45" customHeight="1" x14ac:dyDescent="0.3">
      <c r="B210" s="8"/>
      <c r="C210" s="353" t="s">
        <v>219</v>
      </c>
      <c r="D210" s="355">
        <f>'31'!$G$3</f>
        <v>60</v>
      </c>
      <c r="E210" s="9"/>
      <c r="F210" s="353" t="s">
        <v>219</v>
      </c>
      <c r="G210" s="355">
        <f>'32'!$G$3</f>
        <v>60</v>
      </c>
      <c r="H210" s="9"/>
      <c r="I210" s="353" t="s">
        <v>219</v>
      </c>
      <c r="J210" s="355">
        <f>'33'!$G$3</f>
        <v>60</v>
      </c>
      <c r="K210" s="9"/>
      <c r="L210" s="353" t="s">
        <v>219</v>
      </c>
      <c r="M210" s="355">
        <f>'34'!$G$3</f>
        <v>60</v>
      </c>
      <c r="N210" s="9"/>
      <c r="O210" s="353" t="s">
        <v>219</v>
      </c>
      <c r="P210" s="355">
        <f>'35'!$G$3</f>
        <v>60</v>
      </c>
      <c r="Q210" s="10"/>
    </row>
    <row r="211" spans="2:17" ht="12.9" customHeight="1" thickBot="1" x14ac:dyDescent="0.35">
      <c r="B211" s="8"/>
      <c r="C211" s="354"/>
      <c r="D211" s="356"/>
      <c r="E211" s="9"/>
      <c r="F211" s="354"/>
      <c r="G211" s="356"/>
      <c r="H211" s="9"/>
      <c r="I211" s="354"/>
      <c r="J211" s="356"/>
      <c r="K211" s="9"/>
      <c r="L211" s="354"/>
      <c r="M211" s="356"/>
      <c r="N211" s="9"/>
      <c r="O211" s="354"/>
      <c r="P211" s="356"/>
      <c r="Q211" s="10"/>
    </row>
    <row r="212" spans="2:17" ht="12.9" thickBot="1" x14ac:dyDescent="0.35">
      <c r="B212" s="8"/>
      <c r="C212" s="17"/>
      <c r="D212" s="17"/>
      <c r="E212" s="9"/>
      <c r="F212" s="222"/>
      <c r="G212" s="17"/>
      <c r="H212" s="9"/>
      <c r="I212" s="222"/>
      <c r="J212" s="17"/>
      <c r="K212" s="9"/>
      <c r="L212" s="222"/>
      <c r="M212" s="15"/>
      <c r="N212" s="9"/>
      <c r="O212" s="223"/>
      <c r="P212" s="15"/>
      <c r="Q212" s="10"/>
    </row>
    <row r="213" spans="2:17" ht="12.9" thickBot="1" x14ac:dyDescent="0.35">
      <c r="B213" s="8"/>
      <c r="C213" s="342">
        <v>36</v>
      </c>
      <c r="D213" s="343"/>
      <c r="E213" s="9"/>
      <c r="F213" s="342">
        <v>37</v>
      </c>
      <c r="G213" s="343"/>
      <c r="H213" s="9"/>
      <c r="I213" s="342">
        <v>38</v>
      </c>
      <c r="J213" s="343"/>
      <c r="K213" s="9"/>
      <c r="L213" s="342">
        <v>39</v>
      </c>
      <c r="M213" s="343"/>
      <c r="N213" s="9"/>
      <c r="O213" s="340">
        <v>40</v>
      </c>
      <c r="P213" s="341"/>
      <c r="Q213" s="10"/>
    </row>
    <row r="214" spans="2:17" ht="12.9" thickBot="1" x14ac:dyDescent="0.35">
      <c r="B214" s="8"/>
      <c r="C214" s="252" t="str">
        <f>Date!$B$2</f>
        <v>010125</v>
      </c>
      <c r="D214" s="253">
        <f>'36'!$C$2</f>
        <v>-36</v>
      </c>
      <c r="E214" s="9"/>
      <c r="F214" s="252" t="str">
        <f>Date!$B$2</f>
        <v>010125</v>
      </c>
      <c r="G214" s="253">
        <f>'7'!$C$2</f>
        <v>-7</v>
      </c>
      <c r="H214" s="9"/>
      <c r="I214" s="252" t="str">
        <f>Date!$B$2</f>
        <v>010125</v>
      </c>
      <c r="J214" s="253">
        <f>'38'!$C$2</f>
        <v>-38</v>
      </c>
      <c r="K214" s="9"/>
      <c r="L214" s="252" t="str">
        <f>Date!$B$2</f>
        <v>010125</v>
      </c>
      <c r="M214" s="253">
        <f>'39'!$C$2</f>
        <v>-39</v>
      </c>
      <c r="N214" s="9"/>
      <c r="O214" s="252" t="str">
        <f>Date!$B$2</f>
        <v>010125</v>
      </c>
      <c r="P214" s="253">
        <f>'40'!$C$2</f>
        <v>-40</v>
      </c>
      <c r="Q214" s="10"/>
    </row>
    <row r="215" spans="2:17" x14ac:dyDescent="0.3">
      <c r="B215" s="8"/>
      <c r="C215" s="255" t="str">
        <f>'36'!$F$18</f>
        <v>Neph Sy</v>
      </c>
      <c r="D215" s="251">
        <f>'36'!$G$18</f>
        <v>36.036036036036037</v>
      </c>
      <c r="E215" s="15"/>
      <c r="F215" s="255" t="str">
        <f>'37'!$F$18</f>
        <v>Neph Sy</v>
      </c>
      <c r="G215" s="251">
        <f>'37'!$G$18</f>
        <v>36.036036036036037</v>
      </c>
      <c r="H215" s="9"/>
      <c r="I215" s="255" t="str">
        <f>'38'!$F$18</f>
        <v>Neph Sy</v>
      </c>
      <c r="J215" s="251">
        <f>'38'!$G$18</f>
        <v>36.036036036036037</v>
      </c>
      <c r="K215" s="9"/>
      <c r="L215" s="258" t="str">
        <f>'39'!$F$18</f>
        <v>Neph Sy</v>
      </c>
      <c r="M215" s="251">
        <f>'39'!$G$18</f>
        <v>36.036036036036037</v>
      </c>
      <c r="N215" s="9"/>
      <c r="O215" s="255" t="str">
        <f>'40'!$F$18</f>
        <v>Neph Sy</v>
      </c>
      <c r="P215" s="251">
        <f>'40'!$G$18</f>
        <v>36.036036036036037</v>
      </c>
      <c r="Q215" s="10"/>
    </row>
    <row r="216" spans="2:17" x14ac:dyDescent="0.3">
      <c r="B216" s="8"/>
      <c r="C216" s="256" t="str">
        <f>'36'!$F$19</f>
        <v>Whiting</v>
      </c>
      <c r="D216" s="215">
        <f>'36'!$G$19</f>
        <v>18.018018018018019</v>
      </c>
      <c r="E216" s="15"/>
      <c r="F216" s="256" t="str">
        <f>'37'!$F$19</f>
        <v>Whiting</v>
      </c>
      <c r="G216" s="215">
        <f>'37'!$G$19</f>
        <v>18.018018018018019</v>
      </c>
      <c r="H216" s="9"/>
      <c r="I216" s="256" t="str">
        <f>'38'!$F$19</f>
        <v>Whiting</v>
      </c>
      <c r="J216" s="215">
        <f>'38'!$G$19</f>
        <v>18.018018018018019</v>
      </c>
      <c r="K216" s="9"/>
      <c r="L216" s="259" t="str">
        <f>'39'!$F$19</f>
        <v>Whiting</v>
      </c>
      <c r="M216" s="215">
        <f>'39'!$G$19</f>
        <v>18.018018018018019</v>
      </c>
      <c r="N216" s="9"/>
      <c r="O216" s="256" t="str">
        <f>'40'!$F$19</f>
        <v>Whiting</v>
      </c>
      <c r="P216" s="215">
        <f>'40'!$G$19</f>
        <v>18.018018018018019</v>
      </c>
      <c r="Q216" s="10"/>
    </row>
    <row r="217" spans="2:17" x14ac:dyDescent="0.3">
      <c r="B217" s="8"/>
      <c r="C217" s="256" t="str">
        <f>'36'!$F$20</f>
        <v>EPK</v>
      </c>
      <c r="D217" s="215">
        <f>'36'!$G$20</f>
        <v>9.0090090090090094</v>
      </c>
      <c r="E217" s="15"/>
      <c r="F217" s="256" t="str">
        <f>'37'!$F$20</f>
        <v>EPK</v>
      </c>
      <c r="G217" s="215">
        <f>'37'!$G$20</f>
        <v>9.0090090090090094</v>
      </c>
      <c r="H217" s="9"/>
      <c r="I217" s="256" t="str">
        <f>'38'!$F$20</f>
        <v>EPK</v>
      </c>
      <c r="J217" s="215">
        <f>'38'!$G$20</f>
        <v>9.0090090090090094</v>
      </c>
      <c r="K217" s="9"/>
      <c r="L217" s="259" t="str">
        <f>'39'!$F$20</f>
        <v>EPK</v>
      </c>
      <c r="M217" s="215">
        <f>'39'!$G$20</f>
        <v>9.0090090090090094</v>
      </c>
      <c r="N217" s="9"/>
      <c r="O217" s="256" t="str">
        <f>'40'!$F$20</f>
        <v>EPK</v>
      </c>
      <c r="P217" s="215">
        <f>'40'!$G$20</f>
        <v>9.0090090090090094</v>
      </c>
      <c r="Q217" s="10"/>
    </row>
    <row r="218" spans="2:17" x14ac:dyDescent="0.3">
      <c r="B218" s="8"/>
      <c r="C218" s="256" t="str">
        <f>'36'!$F$21</f>
        <v>Flint</v>
      </c>
      <c r="D218" s="215">
        <f>'36'!$G$21</f>
        <v>27.027027027027028</v>
      </c>
      <c r="E218" s="15"/>
      <c r="F218" s="256" t="str">
        <f>'37'!$F$21</f>
        <v>Flint</v>
      </c>
      <c r="G218" s="215">
        <f>'37'!$G$21</f>
        <v>27.027027027027028</v>
      </c>
      <c r="H218" s="9"/>
      <c r="I218" s="256" t="str">
        <f>'38'!$F$21</f>
        <v>Flint</v>
      </c>
      <c r="J218" s="215">
        <f>'38'!$G$21</f>
        <v>27.027027027027028</v>
      </c>
      <c r="K218" s="9"/>
      <c r="L218" s="259" t="str">
        <f>'39'!$F$21</f>
        <v>Flint</v>
      </c>
      <c r="M218" s="215">
        <f>'39'!$G$21</f>
        <v>27.027027027027028</v>
      </c>
      <c r="N218" s="9"/>
      <c r="O218" s="256" t="str">
        <f>'40'!$F$21</f>
        <v>Flint</v>
      </c>
      <c r="P218" s="215">
        <f>'40'!$G$21</f>
        <v>27.027027027027028</v>
      </c>
      <c r="Q218" s="10"/>
    </row>
    <row r="219" spans="2:17" x14ac:dyDescent="0.3">
      <c r="B219" s="8"/>
      <c r="C219" s="256">
        <f>'36'!$F$22</f>
        <v>0</v>
      </c>
      <c r="D219" s="215">
        <f>'36'!$G$22</f>
        <v>0</v>
      </c>
      <c r="E219" s="15"/>
      <c r="F219" s="256">
        <f>'37'!$F$22</f>
        <v>0</v>
      </c>
      <c r="G219" s="215">
        <f>'37'!$G$22</f>
        <v>0</v>
      </c>
      <c r="H219" s="9"/>
      <c r="I219" s="256">
        <f>'38'!$F$22</f>
        <v>0</v>
      </c>
      <c r="J219" s="215">
        <f>'38'!$G$22</f>
        <v>0</v>
      </c>
      <c r="K219" s="9"/>
      <c r="L219" s="259">
        <f>'39'!$F$22</f>
        <v>0</v>
      </c>
      <c r="M219" s="215">
        <f>'39'!$G$22</f>
        <v>0</v>
      </c>
      <c r="N219" s="9"/>
      <c r="O219" s="256">
        <f>'40'!$F$22</f>
        <v>0</v>
      </c>
      <c r="P219" s="215">
        <f>'40'!$G$22</f>
        <v>0</v>
      </c>
      <c r="Q219" s="10"/>
    </row>
    <row r="220" spans="2:17" x14ac:dyDescent="0.3">
      <c r="B220" s="8"/>
      <c r="C220" s="256" t="str">
        <f>'36'!$F$23</f>
        <v>Titanium Dioxide</v>
      </c>
      <c r="D220" s="215">
        <f>'36'!$G$23</f>
        <v>0.90090090090090091</v>
      </c>
      <c r="E220" s="9"/>
      <c r="F220" s="256" t="str">
        <f>'37'!$F$23</f>
        <v>Titanium Dioxide</v>
      </c>
      <c r="G220" s="215">
        <f>'37'!$G$23</f>
        <v>0.90090090090090091</v>
      </c>
      <c r="H220" s="9"/>
      <c r="I220" s="256" t="str">
        <f>'38'!$F$23</f>
        <v>Titanium Dioxide</v>
      </c>
      <c r="J220" s="215">
        <f>'38'!$G$23</f>
        <v>0.90090090090090091</v>
      </c>
      <c r="K220" s="9"/>
      <c r="L220" s="259" t="str">
        <f>'39'!$F$23</f>
        <v>Titanium Dioxide</v>
      </c>
      <c r="M220" s="215">
        <f>'39'!$G$23</f>
        <v>0.90090090090090091</v>
      </c>
      <c r="N220" s="9"/>
      <c r="O220" s="256" t="str">
        <f>'40'!$F$23</f>
        <v>Titanium Dioxide</v>
      </c>
      <c r="P220" s="215">
        <f>'40'!$G$23</f>
        <v>0.90090090090090091</v>
      </c>
      <c r="Q220" s="10"/>
    </row>
    <row r="221" spans="2:17" x14ac:dyDescent="0.3">
      <c r="B221" s="8"/>
      <c r="C221" s="256" t="str">
        <f>'36'!$F$24</f>
        <v>Nickel Oxide (Black)</v>
      </c>
      <c r="D221" s="215">
        <f>'36'!$G$24</f>
        <v>9.0090090090090094</v>
      </c>
      <c r="E221" s="9"/>
      <c r="F221" s="256" t="str">
        <f>'37'!$F$24</f>
        <v>Nickel Oxide (Black)</v>
      </c>
      <c r="G221" s="215">
        <f>'37'!$G$24</f>
        <v>9.0090090090090094</v>
      </c>
      <c r="H221" s="9"/>
      <c r="I221" s="256" t="str">
        <f>'38'!$F$24</f>
        <v>Nickel Oxide (Black)</v>
      </c>
      <c r="J221" s="215">
        <f>'38'!$G$24</f>
        <v>9.0090090090090094</v>
      </c>
      <c r="K221" s="9"/>
      <c r="L221" s="259" t="str">
        <f>'39'!$F$24</f>
        <v>Nickel Oxide (Black)</v>
      </c>
      <c r="M221" s="215">
        <f>'39'!$G$24</f>
        <v>9.0090090090090094</v>
      </c>
      <c r="N221" s="9"/>
      <c r="O221" s="256" t="str">
        <f>'40'!$F$24</f>
        <v>Nickel Oxide (Black)</v>
      </c>
      <c r="P221" s="215">
        <f>'40'!$G$24</f>
        <v>9.0090090090090094</v>
      </c>
      <c r="Q221" s="10"/>
    </row>
    <row r="222" spans="2:17" x14ac:dyDescent="0.3">
      <c r="B222" s="8"/>
      <c r="C222" s="256">
        <f>'36'!$F$25</f>
        <v>0</v>
      </c>
      <c r="D222" s="215">
        <f>'36'!$G$25</f>
        <v>0</v>
      </c>
      <c r="E222" s="9"/>
      <c r="F222" s="256">
        <f>'37'!$F$25</f>
        <v>0</v>
      </c>
      <c r="G222" s="215">
        <f>'37'!$G$25</f>
        <v>0</v>
      </c>
      <c r="H222" s="9"/>
      <c r="I222" s="256">
        <f>'38'!$F$25</f>
        <v>0</v>
      </c>
      <c r="J222" s="215">
        <f>'38'!$G$25</f>
        <v>0</v>
      </c>
      <c r="K222" s="9"/>
      <c r="L222" s="259">
        <f>'39'!$F$25</f>
        <v>0</v>
      </c>
      <c r="M222" s="215">
        <f>'39'!$G$25</f>
        <v>0</v>
      </c>
      <c r="N222" s="9"/>
      <c r="O222" s="256">
        <f>'40'!$F$25</f>
        <v>0</v>
      </c>
      <c r="P222" s="215">
        <f>'40'!$G$25</f>
        <v>0</v>
      </c>
      <c r="Q222" s="10"/>
    </row>
    <row r="223" spans="2:17" x14ac:dyDescent="0.3">
      <c r="B223" s="8"/>
      <c r="C223" s="256">
        <f>'36'!$F$26</f>
        <v>0</v>
      </c>
      <c r="D223" s="215">
        <f>'36'!$G$26</f>
        <v>0</v>
      </c>
      <c r="E223" s="9"/>
      <c r="F223" s="256">
        <f>'37'!$F$26</f>
        <v>0</v>
      </c>
      <c r="G223" s="215">
        <f>'37'!$G$26</f>
        <v>0</v>
      </c>
      <c r="H223" s="9"/>
      <c r="I223" s="256">
        <f>'38'!$F$26</f>
        <v>0</v>
      </c>
      <c r="J223" s="215">
        <f>'38'!$G$26</f>
        <v>0</v>
      </c>
      <c r="K223" s="9"/>
      <c r="L223" s="259">
        <f>'39'!$F$26</f>
        <v>0</v>
      </c>
      <c r="M223" s="215">
        <f>'39'!$G$26</f>
        <v>0</v>
      </c>
      <c r="N223" s="9"/>
      <c r="O223" s="256">
        <f>'40'!$F$26</f>
        <v>0</v>
      </c>
      <c r="P223" s="215">
        <f>'40'!$G$26</f>
        <v>0</v>
      </c>
      <c r="Q223" s="10"/>
    </row>
    <row r="224" spans="2:17" x14ac:dyDescent="0.3">
      <c r="B224" s="8"/>
      <c r="C224" s="256">
        <f>'36'!$F$27</f>
        <v>0</v>
      </c>
      <c r="D224" s="215">
        <f>'36'!$G$27</f>
        <v>0</v>
      </c>
      <c r="E224" s="9"/>
      <c r="F224" s="256">
        <f>'37'!$F$27</f>
        <v>0</v>
      </c>
      <c r="G224" s="215">
        <f>'37'!$G$27</f>
        <v>0</v>
      </c>
      <c r="H224" s="9"/>
      <c r="I224" s="256">
        <f>'38'!$F$27</f>
        <v>0</v>
      </c>
      <c r="J224" s="215">
        <f>'38'!$G$27</f>
        <v>0</v>
      </c>
      <c r="K224" s="9"/>
      <c r="L224" s="259">
        <f>'39'!$F$27</f>
        <v>0</v>
      </c>
      <c r="M224" s="215">
        <f>'39'!$G$27</f>
        <v>0</v>
      </c>
      <c r="N224" s="9"/>
      <c r="O224" s="256">
        <f>'40'!$F$27</f>
        <v>0</v>
      </c>
      <c r="P224" s="215">
        <f>'40'!$G$27</f>
        <v>0</v>
      </c>
      <c r="Q224" s="10"/>
    </row>
    <row r="225" spans="2:19" ht="12.9" thickBot="1" x14ac:dyDescent="0.35">
      <c r="B225" s="8"/>
      <c r="C225" s="256">
        <f>'36'!$F$28</f>
        <v>0</v>
      </c>
      <c r="D225" s="215">
        <f>'36'!$G$28</f>
        <v>0</v>
      </c>
      <c r="E225" s="9"/>
      <c r="F225" s="256">
        <f>'37'!$F$28</f>
        <v>0</v>
      </c>
      <c r="G225" s="215">
        <f>'37'!$G$28</f>
        <v>0</v>
      </c>
      <c r="H225" s="9"/>
      <c r="I225" s="256">
        <f>'38'!$F$28</f>
        <v>0</v>
      </c>
      <c r="J225" s="215">
        <f>'38'!$G$28</f>
        <v>0</v>
      </c>
      <c r="K225" s="9"/>
      <c r="L225" s="259">
        <f>'39'!$F$28</f>
        <v>0</v>
      </c>
      <c r="M225" s="215">
        <f>'39'!$G$28</f>
        <v>0</v>
      </c>
      <c r="N225" s="9"/>
      <c r="O225" s="256">
        <f>'40'!$F$28</f>
        <v>0</v>
      </c>
      <c r="P225" s="215">
        <f>'40'!$G$28</f>
        <v>0</v>
      </c>
      <c r="Q225" s="10"/>
    </row>
    <row r="226" spans="2:19" ht="12.9" thickBot="1" x14ac:dyDescent="0.35">
      <c r="B226" s="8"/>
      <c r="C226" s="256">
        <f>'36'!$F$29</f>
        <v>0</v>
      </c>
      <c r="D226" s="215">
        <f>'36'!$G$29</f>
        <v>0</v>
      </c>
      <c r="E226" s="9"/>
      <c r="F226" s="256">
        <f>'37'!$F$29</f>
        <v>0</v>
      </c>
      <c r="G226" s="215">
        <f>'37'!$G$29</f>
        <v>0</v>
      </c>
      <c r="H226" s="9"/>
      <c r="I226" s="256">
        <f>'38'!$F$29</f>
        <v>0</v>
      </c>
      <c r="J226" s="215">
        <f>'38'!$G$29</f>
        <v>0</v>
      </c>
      <c r="K226" s="9"/>
      <c r="L226" s="259">
        <f>'39'!$F$29</f>
        <v>0</v>
      </c>
      <c r="M226" s="215">
        <f>'39'!$G$29</f>
        <v>0</v>
      </c>
      <c r="N226" s="9"/>
      <c r="O226" s="256">
        <f>'40'!$F$29</f>
        <v>0</v>
      </c>
      <c r="P226" s="215">
        <f>'40'!$G$29</f>
        <v>0</v>
      </c>
      <c r="Q226" s="10"/>
      <c r="S226" s="226"/>
    </row>
    <row r="227" spans="2:19" x14ac:dyDescent="0.3">
      <c r="B227" s="8"/>
      <c r="C227" s="256">
        <f>'36'!$F$30</f>
        <v>0</v>
      </c>
      <c r="D227" s="215">
        <f>'36'!$G$30</f>
        <v>0</v>
      </c>
      <c r="E227" s="9"/>
      <c r="F227" s="256">
        <f>'37'!$F$30</f>
        <v>0</v>
      </c>
      <c r="G227" s="215">
        <f>'37'!$G$30</f>
        <v>0</v>
      </c>
      <c r="H227" s="9"/>
      <c r="I227" s="256">
        <f>'38'!$F$30</f>
        <v>0</v>
      </c>
      <c r="J227" s="215">
        <f>'38'!$G$30</f>
        <v>0</v>
      </c>
      <c r="K227" s="9"/>
      <c r="L227" s="259">
        <f>'39'!$F$30</f>
        <v>0</v>
      </c>
      <c r="M227" s="215">
        <f>'39'!$G$30</f>
        <v>0</v>
      </c>
      <c r="N227" s="9"/>
      <c r="O227" s="256">
        <f>'40'!$F$30</f>
        <v>0</v>
      </c>
      <c r="P227" s="215">
        <f>'40'!$G$30</f>
        <v>0</v>
      </c>
      <c r="Q227" s="10"/>
    </row>
    <row r="228" spans="2:19" x14ac:dyDescent="0.3">
      <c r="B228" s="8"/>
      <c r="C228" s="256">
        <f>'36'!$F$31</f>
        <v>0</v>
      </c>
      <c r="D228" s="215">
        <f>'36'!$G$31</f>
        <v>0</v>
      </c>
      <c r="E228" s="9"/>
      <c r="F228" s="256">
        <f>'37'!$F$31</f>
        <v>0</v>
      </c>
      <c r="G228" s="215">
        <f>'37'!$G$31</f>
        <v>0</v>
      </c>
      <c r="H228" s="9"/>
      <c r="I228" s="256">
        <f>'38'!$F$31</f>
        <v>0</v>
      </c>
      <c r="J228" s="215">
        <f>'38'!$G$31</f>
        <v>0</v>
      </c>
      <c r="K228" s="9"/>
      <c r="L228" s="259">
        <f>'39'!$F$31</f>
        <v>0</v>
      </c>
      <c r="M228" s="215">
        <f>'39'!$G$31</f>
        <v>0</v>
      </c>
      <c r="N228" s="9"/>
      <c r="O228" s="256">
        <f>'40'!$F$31</f>
        <v>0</v>
      </c>
      <c r="P228" s="215">
        <f>'40'!$G$31</f>
        <v>0</v>
      </c>
      <c r="Q228" s="10"/>
    </row>
    <row r="229" spans="2:19" x14ac:dyDescent="0.3">
      <c r="B229" s="8"/>
      <c r="C229" s="256">
        <f>'36'!$F$32</f>
        <v>0</v>
      </c>
      <c r="D229" s="215">
        <f>'36'!$G$32</f>
        <v>0</v>
      </c>
      <c r="E229" s="9"/>
      <c r="F229" s="256">
        <f>'37'!$F$32</f>
        <v>0</v>
      </c>
      <c r="G229" s="215">
        <f>'37'!$G$32</f>
        <v>0</v>
      </c>
      <c r="H229" s="9"/>
      <c r="I229" s="256">
        <f>'38'!$F$32</f>
        <v>0</v>
      </c>
      <c r="J229" s="215">
        <f>'38'!$G$32</f>
        <v>0</v>
      </c>
      <c r="K229" s="9"/>
      <c r="L229" s="259">
        <f>'39'!$F$32</f>
        <v>0</v>
      </c>
      <c r="M229" s="215">
        <f>'39'!$G$32</f>
        <v>0</v>
      </c>
      <c r="N229" s="9"/>
      <c r="O229" s="256">
        <f>'40'!$F$32</f>
        <v>0</v>
      </c>
      <c r="P229" s="215">
        <f>'40'!$G$32</f>
        <v>0</v>
      </c>
      <c r="Q229" s="10"/>
    </row>
    <row r="230" spans="2:19" ht="12.9" thickBot="1" x14ac:dyDescent="0.35">
      <c r="B230" s="8"/>
      <c r="C230" s="257">
        <f>'36'!$F$33</f>
        <v>0</v>
      </c>
      <c r="D230" s="245">
        <f>'36'!$G$33</f>
        <v>0</v>
      </c>
      <c r="F230" s="257">
        <f>'37'!$F$33</f>
        <v>0</v>
      </c>
      <c r="G230" s="245">
        <f>'37'!$G$33</f>
        <v>0</v>
      </c>
      <c r="I230" s="257">
        <f>'38'!$F$33</f>
        <v>0</v>
      </c>
      <c r="J230" s="245">
        <f>'38'!$G$33</f>
        <v>0</v>
      </c>
      <c r="L230" s="260">
        <f>'39'!$F$33</f>
        <v>0</v>
      </c>
      <c r="M230" s="245">
        <f>'39'!$G$33</f>
        <v>0</v>
      </c>
      <c r="O230" s="257">
        <f>'40'!$F$33</f>
        <v>0</v>
      </c>
      <c r="P230" s="245">
        <f>'40'!$G$33</f>
        <v>0</v>
      </c>
      <c r="Q230" s="10"/>
    </row>
    <row r="231" spans="2:19" ht="12.45" customHeight="1" x14ac:dyDescent="0.3">
      <c r="B231" s="8"/>
      <c r="C231" s="353" t="s">
        <v>219</v>
      </c>
      <c r="D231" s="355">
        <f>'36'!$G$3</f>
        <v>60</v>
      </c>
      <c r="E231" s="225"/>
      <c r="F231" s="353" t="s">
        <v>219</v>
      </c>
      <c r="G231" s="355">
        <f>'37'!$G$3</f>
        <v>60</v>
      </c>
      <c r="H231" s="225"/>
      <c r="I231" s="353" t="s">
        <v>219</v>
      </c>
      <c r="J231" s="355">
        <f>'38'!$G$3</f>
        <v>60</v>
      </c>
      <c r="K231" s="225"/>
      <c r="L231" s="353" t="s">
        <v>219</v>
      </c>
      <c r="M231" s="355">
        <f>'39'!$G$3</f>
        <v>60</v>
      </c>
      <c r="N231" s="225"/>
      <c r="O231" s="353" t="s">
        <v>219</v>
      </c>
      <c r="P231" s="355">
        <f>'40'!$G$3</f>
        <v>60</v>
      </c>
      <c r="Q231" s="10"/>
    </row>
    <row r="232" spans="2:19" ht="12.9" customHeight="1" thickBot="1" x14ac:dyDescent="0.35">
      <c r="B232" s="225"/>
      <c r="C232" s="354"/>
      <c r="D232" s="356"/>
      <c r="F232" s="354"/>
      <c r="G232" s="356"/>
      <c r="H232" s="225"/>
      <c r="I232" s="354"/>
      <c r="J232" s="356"/>
      <c r="L232" s="354"/>
      <c r="M232" s="356"/>
      <c r="O232" s="354"/>
      <c r="P232" s="356"/>
      <c r="Q232" s="225"/>
    </row>
    <row r="233" spans="2:19" ht="12.9" thickBot="1" x14ac:dyDescent="0.35">
      <c r="B233" s="8"/>
      <c r="C233" s="222"/>
      <c r="D233" s="15"/>
      <c r="E233" s="12"/>
      <c r="F233" s="222"/>
      <c r="G233" s="15"/>
      <c r="I233" s="222"/>
      <c r="J233" s="15"/>
      <c r="K233" s="12"/>
      <c r="L233" s="222"/>
      <c r="M233" s="15"/>
      <c r="N233" s="12"/>
      <c r="O233" s="222"/>
      <c r="P233" s="227"/>
      <c r="Q233" s="10"/>
    </row>
    <row r="234" spans="2:19" x14ac:dyDescent="0.3">
      <c r="B234" s="8"/>
      <c r="C234" s="344" t="s">
        <v>127</v>
      </c>
      <c r="D234" s="345"/>
      <c r="E234" s="345"/>
      <c r="F234" s="345"/>
      <c r="G234" s="345"/>
      <c r="H234" s="345"/>
      <c r="I234" s="345"/>
      <c r="J234" s="345"/>
      <c r="K234" s="345"/>
      <c r="L234" s="345"/>
      <c r="M234" s="345"/>
      <c r="N234" s="345"/>
      <c r="O234" s="345"/>
      <c r="P234" s="346"/>
      <c r="Q234" s="225"/>
    </row>
    <row r="235" spans="2:19" x14ac:dyDescent="0.3">
      <c r="B235" s="8"/>
      <c r="C235" s="347"/>
      <c r="D235" s="348"/>
      <c r="E235" s="348"/>
      <c r="F235" s="348"/>
      <c r="G235" s="348"/>
      <c r="H235" s="348"/>
      <c r="I235" s="348"/>
      <c r="J235" s="348"/>
      <c r="K235" s="348"/>
      <c r="L235" s="348"/>
      <c r="M235" s="348"/>
      <c r="N235" s="348"/>
      <c r="O235" s="348"/>
      <c r="P235" s="349"/>
      <c r="Q235" s="10"/>
    </row>
    <row r="236" spans="2:19" x14ac:dyDescent="0.3">
      <c r="B236" s="8"/>
      <c r="C236" s="347"/>
      <c r="D236" s="348"/>
      <c r="E236" s="348"/>
      <c r="F236" s="348"/>
      <c r="G236" s="348"/>
      <c r="H236" s="348"/>
      <c r="I236" s="348"/>
      <c r="J236" s="348"/>
      <c r="K236" s="348"/>
      <c r="L236" s="348"/>
      <c r="M236" s="348"/>
      <c r="N236" s="348"/>
      <c r="O236" s="348"/>
      <c r="P236" s="349"/>
      <c r="Q236" s="10"/>
    </row>
    <row r="237" spans="2:19" x14ac:dyDescent="0.3">
      <c r="B237" s="8"/>
      <c r="C237" s="347"/>
      <c r="D237" s="348"/>
      <c r="E237" s="348"/>
      <c r="F237" s="348"/>
      <c r="G237" s="348"/>
      <c r="H237" s="348"/>
      <c r="I237" s="348"/>
      <c r="J237" s="348"/>
      <c r="K237" s="348"/>
      <c r="L237" s="348"/>
      <c r="M237" s="348"/>
      <c r="N237" s="348"/>
      <c r="O237" s="348"/>
      <c r="P237" s="349"/>
      <c r="Q237" s="10"/>
    </row>
    <row r="238" spans="2:19" x14ac:dyDescent="0.3">
      <c r="B238" s="8"/>
      <c r="C238" s="347"/>
      <c r="D238" s="348"/>
      <c r="E238" s="348"/>
      <c r="F238" s="348"/>
      <c r="G238" s="348"/>
      <c r="H238" s="348"/>
      <c r="I238" s="348"/>
      <c r="J238" s="348"/>
      <c r="K238" s="348"/>
      <c r="L238" s="348"/>
      <c r="M238" s="348"/>
      <c r="N238" s="348"/>
      <c r="O238" s="348"/>
      <c r="P238" s="349"/>
      <c r="Q238" s="10"/>
    </row>
    <row r="239" spans="2:19" x14ac:dyDescent="0.3">
      <c r="B239" s="8"/>
      <c r="C239" s="347"/>
      <c r="D239" s="348"/>
      <c r="E239" s="348"/>
      <c r="F239" s="348"/>
      <c r="G239" s="348"/>
      <c r="H239" s="348"/>
      <c r="I239" s="348"/>
      <c r="J239" s="348"/>
      <c r="K239" s="348"/>
      <c r="L239" s="348"/>
      <c r="M239" s="348"/>
      <c r="N239" s="348"/>
      <c r="O239" s="348"/>
      <c r="P239" s="349"/>
      <c r="Q239" s="10"/>
    </row>
    <row r="240" spans="2:19" x14ac:dyDescent="0.3">
      <c r="B240" s="8"/>
      <c r="C240" s="347"/>
      <c r="D240" s="348"/>
      <c r="E240" s="348"/>
      <c r="F240" s="348"/>
      <c r="G240" s="348"/>
      <c r="H240" s="348"/>
      <c r="I240" s="348"/>
      <c r="J240" s="348"/>
      <c r="K240" s="348"/>
      <c r="L240" s="348"/>
      <c r="M240" s="348"/>
      <c r="N240" s="348"/>
      <c r="O240" s="348"/>
      <c r="P240" s="349"/>
      <c r="Q240" s="10"/>
    </row>
    <row r="241" spans="2:17" x14ac:dyDescent="0.3">
      <c r="B241" s="8"/>
      <c r="C241" s="347"/>
      <c r="D241" s="348"/>
      <c r="E241" s="348"/>
      <c r="F241" s="348"/>
      <c r="G241" s="348"/>
      <c r="H241" s="348"/>
      <c r="I241" s="348"/>
      <c r="J241" s="348"/>
      <c r="K241" s="348"/>
      <c r="L241" s="348"/>
      <c r="M241" s="348"/>
      <c r="N241" s="348"/>
      <c r="O241" s="348"/>
      <c r="P241" s="349"/>
      <c r="Q241" s="10"/>
    </row>
    <row r="242" spans="2:17" x14ac:dyDescent="0.3">
      <c r="B242" s="8"/>
      <c r="C242" s="347"/>
      <c r="D242" s="348"/>
      <c r="E242" s="348"/>
      <c r="F242" s="348"/>
      <c r="G242" s="348"/>
      <c r="H242" s="348"/>
      <c r="I242" s="348"/>
      <c r="J242" s="348"/>
      <c r="K242" s="348"/>
      <c r="L242" s="348"/>
      <c r="M242" s="348"/>
      <c r="N242" s="348"/>
      <c r="O242" s="348"/>
      <c r="P242" s="349"/>
      <c r="Q242" s="10"/>
    </row>
    <row r="243" spans="2:17" ht="12.9" thickBot="1" x14ac:dyDescent="0.35">
      <c r="B243" s="8"/>
      <c r="C243" s="350"/>
      <c r="D243" s="351"/>
      <c r="E243" s="351"/>
      <c r="F243" s="351"/>
      <c r="G243" s="351"/>
      <c r="H243" s="351"/>
      <c r="I243" s="351"/>
      <c r="J243" s="351"/>
      <c r="K243" s="351"/>
      <c r="L243" s="351"/>
      <c r="M243" s="351"/>
      <c r="N243" s="351"/>
      <c r="O243" s="351"/>
      <c r="P243" s="352"/>
      <c r="Q243" s="10"/>
    </row>
    <row r="244" spans="2:17" ht="13" customHeight="1" thickBot="1" x14ac:dyDescent="0.35">
      <c r="B244" s="11"/>
      <c r="C244" s="195"/>
      <c r="D244" s="195"/>
      <c r="E244" s="195"/>
      <c r="F244" s="195"/>
      <c r="G244" s="195"/>
      <c r="H244" s="195"/>
      <c r="I244" s="195"/>
      <c r="J244" s="195"/>
      <c r="K244" s="195"/>
      <c r="L244" s="195"/>
      <c r="M244" s="195"/>
      <c r="N244" s="195"/>
      <c r="O244" s="195"/>
      <c r="P244" s="195"/>
      <c r="Q244" s="13"/>
    </row>
    <row r="245" spans="2:17" ht="13" customHeight="1" x14ac:dyDescent="0.3">
      <c r="C245" s="134"/>
      <c r="D245" s="134"/>
      <c r="E245" s="134"/>
      <c r="F245" s="134"/>
      <c r="G245" s="134"/>
      <c r="H245" s="134"/>
      <c r="I245" s="134"/>
      <c r="J245" s="134"/>
      <c r="K245" s="134"/>
      <c r="L245" s="134"/>
      <c r="M245" s="134"/>
      <c r="N245" s="134"/>
      <c r="O245" s="134"/>
      <c r="P245" s="134"/>
    </row>
    <row r="246" spans="2:17" ht="13" customHeight="1" x14ac:dyDescent="0.3">
      <c r="C246" s="134"/>
      <c r="D246" s="134"/>
      <c r="E246" s="134"/>
      <c r="F246" s="134"/>
      <c r="G246" s="134"/>
      <c r="H246" s="134"/>
      <c r="I246" s="134"/>
      <c r="J246" s="134"/>
      <c r="K246" s="134"/>
      <c r="L246" s="134"/>
      <c r="M246" s="134"/>
      <c r="N246" s="134"/>
      <c r="O246" s="134"/>
      <c r="P246" s="134"/>
    </row>
    <row r="247" spans="2:17" ht="13" customHeight="1" x14ac:dyDescent="0.3">
      <c r="C247" s="134"/>
      <c r="D247" s="134"/>
      <c r="E247" s="134"/>
      <c r="F247" s="134"/>
      <c r="G247" s="134"/>
      <c r="H247" s="134"/>
      <c r="I247" s="134"/>
      <c r="J247" s="134"/>
      <c r="K247" s="134"/>
      <c r="L247" s="134"/>
      <c r="M247" s="134"/>
      <c r="N247" s="134"/>
      <c r="O247" s="134"/>
      <c r="P247" s="134"/>
    </row>
    <row r="248" spans="2:17" ht="13" customHeight="1" x14ac:dyDescent="0.3">
      <c r="C248" s="134"/>
      <c r="D248" s="134"/>
      <c r="E248" s="134"/>
      <c r="F248" s="134"/>
      <c r="G248" s="134"/>
      <c r="H248" s="134"/>
      <c r="I248" s="134"/>
      <c r="J248" s="134"/>
      <c r="K248" s="134"/>
      <c r="L248" s="134"/>
      <c r="M248" s="134"/>
      <c r="N248" s="134"/>
      <c r="O248" s="134"/>
      <c r="P248" s="134"/>
    </row>
    <row r="249" spans="2:17" ht="13" customHeight="1" x14ac:dyDescent="0.3">
      <c r="C249" s="134"/>
      <c r="D249" s="134"/>
      <c r="E249" s="134"/>
      <c r="F249" s="134"/>
      <c r="G249" s="134"/>
      <c r="H249" s="134"/>
      <c r="I249" s="134"/>
      <c r="J249" s="134"/>
      <c r="K249" s="134"/>
      <c r="L249" s="134"/>
      <c r="M249" s="134"/>
      <c r="N249" s="134"/>
      <c r="O249" s="134"/>
      <c r="P249" s="134"/>
    </row>
    <row r="250" spans="2:17" ht="13" customHeight="1" x14ac:dyDescent="0.3">
      <c r="C250" s="134"/>
      <c r="D250" s="134"/>
      <c r="E250" s="134"/>
      <c r="F250" s="134"/>
      <c r="G250" s="134"/>
      <c r="H250" s="134"/>
      <c r="I250" s="134"/>
      <c r="J250" s="134"/>
      <c r="K250" s="134"/>
      <c r="L250" s="134"/>
      <c r="M250" s="134"/>
      <c r="N250" s="134"/>
      <c r="O250" s="134"/>
      <c r="P250" s="134"/>
    </row>
    <row r="251" spans="2:17" ht="13" customHeight="1" x14ac:dyDescent="0.3">
      <c r="C251" s="134"/>
      <c r="D251" s="134"/>
      <c r="E251" s="134"/>
      <c r="F251" s="134"/>
      <c r="G251" s="134"/>
      <c r="H251" s="134"/>
      <c r="I251" s="134"/>
      <c r="J251" s="134"/>
      <c r="K251" s="134"/>
      <c r="L251" s="134"/>
      <c r="M251" s="134"/>
      <c r="N251" s="134"/>
      <c r="O251" s="134"/>
      <c r="P251" s="134"/>
    </row>
    <row r="252" spans="2:17" ht="13" customHeight="1" x14ac:dyDescent="0.3">
      <c r="C252" s="134"/>
      <c r="D252" s="134"/>
      <c r="E252" s="134"/>
      <c r="F252" s="134"/>
      <c r="G252" s="134"/>
      <c r="H252" s="134"/>
      <c r="I252" s="134"/>
      <c r="J252" s="134"/>
      <c r="K252" s="134"/>
      <c r="L252" s="134"/>
      <c r="M252" s="134"/>
      <c r="N252" s="134"/>
      <c r="O252" s="134"/>
      <c r="P252" s="134"/>
    </row>
    <row r="253" spans="2:17" ht="12.9" thickBot="1" x14ac:dyDescent="0.35"/>
    <row r="254" spans="2:17" ht="12.9" thickBot="1" x14ac:dyDescent="0.35">
      <c r="B254" s="3"/>
      <c r="C254" s="4"/>
      <c r="D254" s="5"/>
      <c r="E254" s="6"/>
      <c r="F254" s="4"/>
      <c r="G254" s="5"/>
      <c r="H254" s="6"/>
      <c r="I254" s="4"/>
      <c r="J254" s="5"/>
      <c r="K254" s="6"/>
      <c r="L254" s="4"/>
      <c r="M254" s="5"/>
      <c r="N254" s="6"/>
      <c r="O254" s="4"/>
      <c r="P254" s="5"/>
      <c r="Q254" s="7"/>
    </row>
    <row r="255" spans="2:17" ht="12.9" thickBot="1" x14ac:dyDescent="0.35">
      <c r="B255" s="8"/>
      <c r="C255" s="342">
        <v>41</v>
      </c>
      <c r="D255" s="343"/>
      <c r="E255" s="9"/>
      <c r="F255" s="342">
        <v>42</v>
      </c>
      <c r="G255" s="343"/>
      <c r="H255" s="9"/>
      <c r="I255" s="342">
        <v>43</v>
      </c>
      <c r="J255" s="343"/>
      <c r="K255" s="9"/>
      <c r="L255" s="342">
        <v>44</v>
      </c>
      <c r="M255" s="343"/>
      <c r="N255" s="9"/>
      <c r="O255" s="342">
        <v>45</v>
      </c>
      <c r="P255" s="343"/>
      <c r="Q255" s="10"/>
    </row>
    <row r="256" spans="2:17" ht="12.9" thickBot="1" x14ac:dyDescent="0.35">
      <c r="B256" s="8"/>
      <c r="C256" s="252" t="str">
        <f>Date!$B$2</f>
        <v>010125</v>
      </c>
      <c r="D256" s="253">
        <f>'41'!$C$2</f>
        <v>-41</v>
      </c>
      <c r="E256" s="221"/>
      <c r="F256" s="252" t="str">
        <f>Date!$B$2</f>
        <v>010125</v>
      </c>
      <c r="G256" s="253">
        <f>'42'!$C$2</f>
        <v>-42</v>
      </c>
      <c r="H256" s="9"/>
      <c r="I256" s="252" t="str">
        <f>Date!$B$2</f>
        <v>010125</v>
      </c>
      <c r="J256" s="253">
        <f>'43'!$C$2</f>
        <v>-43</v>
      </c>
      <c r="K256" s="9"/>
      <c r="L256" s="252" t="str">
        <f>Date!$B$2</f>
        <v>010125</v>
      </c>
      <c r="M256" s="253">
        <f>'44'!$C$2</f>
        <v>-44</v>
      </c>
      <c r="N256" s="9"/>
      <c r="O256" s="252" t="str">
        <f>Date!$B$2</f>
        <v>010125</v>
      </c>
      <c r="P256" s="253">
        <f>'45'!$C$2</f>
        <v>-45</v>
      </c>
      <c r="Q256" s="10"/>
    </row>
    <row r="257" spans="2:17" x14ac:dyDescent="0.3">
      <c r="B257" s="8"/>
      <c r="C257" s="254" t="str">
        <f>'41'!$F$18</f>
        <v>Neph Sy</v>
      </c>
      <c r="D257" s="251">
        <f>'41'!$G$18</f>
        <v>36.036036036036037</v>
      </c>
      <c r="E257" s="15"/>
      <c r="F257" s="254" t="str">
        <f>'42'!$F$18</f>
        <v>Neph Sy</v>
      </c>
      <c r="G257" s="251">
        <f>'42'!$G$18</f>
        <v>36.036036036036037</v>
      </c>
      <c r="H257" s="15"/>
      <c r="I257" s="254" t="str">
        <f>'43'!$F$18</f>
        <v>Neph Sy</v>
      </c>
      <c r="J257" s="251">
        <f>'43'!$G$18</f>
        <v>36.036036036036037</v>
      </c>
      <c r="K257" s="15"/>
      <c r="L257" s="254" t="str">
        <f>'44'!$F$18</f>
        <v>Neph Sy</v>
      </c>
      <c r="M257" s="251">
        <f>'44'!$G$18</f>
        <v>36.036036036036037</v>
      </c>
      <c r="N257" s="15"/>
      <c r="O257" s="254" t="str">
        <f>'45'!$F$18</f>
        <v>Neph Sy</v>
      </c>
      <c r="P257" s="251">
        <f>'45'!$G$18</f>
        <v>36.036036036036037</v>
      </c>
      <c r="Q257" s="10"/>
    </row>
    <row r="258" spans="2:17" x14ac:dyDescent="0.3">
      <c r="B258" s="8"/>
      <c r="C258" s="214" t="str">
        <f>'41'!$F$19</f>
        <v>Whiting</v>
      </c>
      <c r="D258" s="215">
        <f>'41'!$G$19</f>
        <v>18.018018018018019</v>
      </c>
      <c r="E258" s="15"/>
      <c r="F258" s="214" t="str">
        <f>'42'!$F$19</f>
        <v>Whiting</v>
      </c>
      <c r="G258" s="215">
        <f>'42'!$G$19</f>
        <v>18.018018018018019</v>
      </c>
      <c r="H258" s="15"/>
      <c r="I258" s="214" t="str">
        <f>'43'!$F$19</f>
        <v>Whiting</v>
      </c>
      <c r="J258" s="215">
        <f>'43'!$G$19</f>
        <v>18.018018018018019</v>
      </c>
      <c r="K258" s="15"/>
      <c r="L258" s="214" t="str">
        <f>'44'!$F$19</f>
        <v>Whiting</v>
      </c>
      <c r="M258" s="215">
        <f>'44'!$G$19</f>
        <v>18.018018018018019</v>
      </c>
      <c r="N258" s="15"/>
      <c r="O258" s="214" t="str">
        <f>'45'!$F$19</f>
        <v>Whiting</v>
      </c>
      <c r="P258" s="215">
        <f>'45'!$G$19</f>
        <v>18.018018018018019</v>
      </c>
      <c r="Q258" s="10"/>
    </row>
    <row r="259" spans="2:17" x14ac:dyDescent="0.3">
      <c r="B259" s="8"/>
      <c r="C259" s="214" t="str">
        <f>'41'!$F$20</f>
        <v>EPK</v>
      </c>
      <c r="D259" s="215">
        <f>'41'!$G$20</f>
        <v>9.0090090090090094</v>
      </c>
      <c r="E259" s="15"/>
      <c r="F259" s="214" t="str">
        <f>'42'!$F$20</f>
        <v>EPK</v>
      </c>
      <c r="G259" s="215">
        <f>'42'!$G$20</f>
        <v>9.0090090090090094</v>
      </c>
      <c r="H259" s="15"/>
      <c r="I259" s="214" t="str">
        <f>'43'!$F$20</f>
        <v>EPK</v>
      </c>
      <c r="J259" s="215">
        <f>'43'!$G$20</f>
        <v>9.0090090090090094</v>
      </c>
      <c r="K259" s="15"/>
      <c r="L259" s="214" t="str">
        <f>'44'!$F$20</f>
        <v>EPK</v>
      </c>
      <c r="M259" s="215">
        <f>'44'!$G$20</f>
        <v>9.0090090090090094</v>
      </c>
      <c r="N259" s="15"/>
      <c r="O259" s="214" t="str">
        <f>'45'!$F$20</f>
        <v>EPK</v>
      </c>
      <c r="P259" s="215">
        <f>'45'!$G$20</f>
        <v>9.0090090090090094</v>
      </c>
      <c r="Q259" s="10"/>
    </row>
    <row r="260" spans="2:17" x14ac:dyDescent="0.3">
      <c r="B260" s="8"/>
      <c r="C260" s="214" t="str">
        <f>'41'!$F$21</f>
        <v>Flint</v>
      </c>
      <c r="D260" s="215">
        <f>'41'!$G$21</f>
        <v>27.027027027027028</v>
      </c>
      <c r="E260" s="15"/>
      <c r="F260" s="214" t="str">
        <f>'42'!$F$21</f>
        <v>Flint</v>
      </c>
      <c r="G260" s="215">
        <f>'42'!$G$21</f>
        <v>27.027027027027028</v>
      </c>
      <c r="H260" s="15"/>
      <c r="I260" s="214" t="str">
        <f>'43'!$F$21</f>
        <v>Flint</v>
      </c>
      <c r="J260" s="215">
        <f>'43'!$G$21</f>
        <v>27.027027027027028</v>
      </c>
      <c r="K260" s="15"/>
      <c r="L260" s="214" t="str">
        <f>'44'!$F$21</f>
        <v>Flint</v>
      </c>
      <c r="M260" s="215">
        <f>'44'!$G$21</f>
        <v>27.027027027027028</v>
      </c>
      <c r="N260" s="15"/>
      <c r="O260" s="214" t="str">
        <f>'45'!$F$21</f>
        <v>Flint</v>
      </c>
      <c r="P260" s="215">
        <f>'45'!$G$21</f>
        <v>27.027027027027028</v>
      </c>
      <c r="Q260" s="10"/>
    </row>
    <row r="261" spans="2:17" x14ac:dyDescent="0.3">
      <c r="B261" s="8"/>
      <c r="C261" s="214">
        <f>'41'!$F$22</f>
        <v>0</v>
      </c>
      <c r="D261" s="215">
        <f>'41'!$G$22</f>
        <v>0</v>
      </c>
      <c r="E261" s="15"/>
      <c r="F261" s="214">
        <f>'42'!$F$22</f>
        <v>0</v>
      </c>
      <c r="G261" s="215">
        <f>'42'!$G$22</f>
        <v>0</v>
      </c>
      <c r="H261" s="15"/>
      <c r="I261" s="214">
        <f>'43'!$F$22</f>
        <v>0</v>
      </c>
      <c r="J261" s="215">
        <f>'43'!$G$22</f>
        <v>0</v>
      </c>
      <c r="K261" s="15"/>
      <c r="L261" s="214">
        <f>'44'!$F$22</f>
        <v>0</v>
      </c>
      <c r="M261" s="215">
        <f>'44'!$G$22</f>
        <v>0</v>
      </c>
      <c r="N261" s="15"/>
      <c r="O261" s="214">
        <f>'45'!$F$22</f>
        <v>0</v>
      </c>
      <c r="P261" s="215">
        <f>'45'!$G$22</f>
        <v>0</v>
      </c>
      <c r="Q261" s="10"/>
    </row>
    <row r="262" spans="2:17" x14ac:dyDescent="0.3">
      <c r="B262" s="8"/>
      <c r="C262" s="214" t="str">
        <f>'41'!$F$23</f>
        <v>Titanium Dioxide</v>
      </c>
      <c r="D262" s="215">
        <f>'41'!$G$23</f>
        <v>0.90090090090090091</v>
      </c>
      <c r="E262" s="15"/>
      <c r="F262" s="214" t="str">
        <f>'42'!$F$23</f>
        <v>Titanium Dioxide</v>
      </c>
      <c r="G262" s="215">
        <f>'42'!$G$23</f>
        <v>0.90090090090090091</v>
      </c>
      <c r="H262" s="15"/>
      <c r="I262" s="214" t="str">
        <f>'43'!$F$23</f>
        <v>Titanium Dioxide</v>
      </c>
      <c r="J262" s="215">
        <f>'43'!$G$23</f>
        <v>0.90090090090090091</v>
      </c>
      <c r="K262" s="15"/>
      <c r="L262" s="214" t="str">
        <f>'44'!$F$23</f>
        <v>Titanium Dioxide</v>
      </c>
      <c r="M262" s="215">
        <f>'44'!$G$23</f>
        <v>0.90090090090090091</v>
      </c>
      <c r="N262" s="9"/>
      <c r="O262" s="214" t="str">
        <f>'45'!$F$23</f>
        <v>Titanium Dioxide</v>
      </c>
      <c r="P262" s="215">
        <f>'45'!$G$23</f>
        <v>0.90090090090090091</v>
      </c>
      <c r="Q262" s="10"/>
    </row>
    <row r="263" spans="2:17" x14ac:dyDescent="0.3">
      <c r="B263" s="8"/>
      <c r="C263" s="214" t="str">
        <f>'41'!$F$24</f>
        <v>Nickel Oxide (Black)</v>
      </c>
      <c r="D263" s="215">
        <f>'41'!$G$24</f>
        <v>9.0090090090090094</v>
      </c>
      <c r="E263" s="15"/>
      <c r="F263" s="214" t="str">
        <f>'42'!$F$24</f>
        <v>Nickel Oxide (Black)</v>
      </c>
      <c r="G263" s="215">
        <f>'42'!$G$24</f>
        <v>9.0090090090090094</v>
      </c>
      <c r="H263" s="15"/>
      <c r="I263" s="214" t="str">
        <f>'43'!$F$24</f>
        <v>Nickel Oxide (Black)</v>
      </c>
      <c r="J263" s="215">
        <f>'43'!$G$24</f>
        <v>9.0090090090090094</v>
      </c>
      <c r="K263" s="15"/>
      <c r="L263" s="214" t="str">
        <f>'44'!$F$24</f>
        <v>Nickel Oxide (Black)</v>
      </c>
      <c r="M263" s="215">
        <f>'44'!$G$24</f>
        <v>9.0090090090090094</v>
      </c>
      <c r="N263" s="9"/>
      <c r="O263" s="214" t="str">
        <f>'45'!$F$24</f>
        <v>Nickel Oxide (Black)</v>
      </c>
      <c r="P263" s="215">
        <f>'45'!$G$24</f>
        <v>9.0090090090090094</v>
      </c>
      <c r="Q263" s="10"/>
    </row>
    <row r="264" spans="2:17" x14ac:dyDescent="0.3">
      <c r="B264" s="8"/>
      <c r="C264" s="214">
        <f>'41'!$F$25</f>
        <v>0</v>
      </c>
      <c r="D264" s="215">
        <f>'41'!$G$25</f>
        <v>0</v>
      </c>
      <c r="E264" s="15"/>
      <c r="F264" s="214">
        <f>'42'!$F$25</f>
        <v>0</v>
      </c>
      <c r="G264" s="215">
        <f>'42'!$G$25</f>
        <v>0</v>
      </c>
      <c r="H264" s="15"/>
      <c r="I264" s="214">
        <f>'43'!$F$25</f>
        <v>0</v>
      </c>
      <c r="J264" s="215">
        <f>'43'!$G$25</f>
        <v>0</v>
      </c>
      <c r="K264" s="15"/>
      <c r="L264" s="214">
        <f>'44'!$F$25</f>
        <v>0</v>
      </c>
      <c r="M264" s="215">
        <f>'44'!$G$25</f>
        <v>0</v>
      </c>
      <c r="N264" s="9"/>
      <c r="O264" s="214">
        <f>'45'!$F$25</f>
        <v>0</v>
      </c>
      <c r="P264" s="215">
        <f>'45'!$G$25</f>
        <v>0</v>
      </c>
      <c r="Q264" s="10"/>
    </row>
    <row r="265" spans="2:17" x14ac:dyDescent="0.3">
      <c r="B265" s="8"/>
      <c r="C265" s="214">
        <f>'41'!$F$26</f>
        <v>0</v>
      </c>
      <c r="D265" s="215">
        <f>'41'!$G$26</f>
        <v>0</v>
      </c>
      <c r="E265" s="15"/>
      <c r="F265" s="214">
        <f>'42'!$F$26</f>
        <v>0</v>
      </c>
      <c r="G265" s="215">
        <f>'42'!$G$26</f>
        <v>0</v>
      </c>
      <c r="H265" s="15"/>
      <c r="I265" s="214">
        <f>'43'!$F$26</f>
        <v>0</v>
      </c>
      <c r="J265" s="215">
        <f>'43'!$G$26</f>
        <v>0</v>
      </c>
      <c r="K265" s="15"/>
      <c r="L265" s="214">
        <f>'44'!$F$26</f>
        <v>0</v>
      </c>
      <c r="M265" s="215">
        <f>'44'!$G$26</f>
        <v>0</v>
      </c>
      <c r="N265" s="9"/>
      <c r="O265" s="214">
        <f>'45'!$F$26</f>
        <v>0</v>
      </c>
      <c r="P265" s="215">
        <f>'45'!$G$26</f>
        <v>0</v>
      </c>
      <c r="Q265" s="10"/>
    </row>
    <row r="266" spans="2:17" x14ac:dyDescent="0.3">
      <c r="B266" s="8"/>
      <c r="C266" s="214">
        <f>'41'!$F$27</f>
        <v>0</v>
      </c>
      <c r="D266" s="215">
        <f>'41'!$G$27</f>
        <v>0</v>
      </c>
      <c r="E266" s="15"/>
      <c r="F266" s="214">
        <f>'42'!$F$27</f>
        <v>0</v>
      </c>
      <c r="G266" s="215">
        <f>'42'!$G$27</f>
        <v>0</v>
      </c>
      <c r="H266" s="15"/>
      <c r="I266" s="214">
        <f>'43'!$F$27</f>
        <v>0</v>
      </c>
      <c r="J266" s="215">
        <f>'43'!$G$27</f>
        <v>0</v>
      </c>
      <c r="K266" s="15"/>
      <c r="L266" s="214">
        <f>'44'!$F$27</f>
        <v>0</v>
      </c>
      <c r="M266" s="215">
        <f>'44'!$G$27</f>
        <v>0</v>
      </c>
      <c r="N266" s="9"/>
      <c r="O266" s="214">
        <f>'45'!$F$27</f>
        <v>0</v>
      </c>
      <c r="P266" s="215">
        <f>'45'!$G$27</f>
        <v>0</v>
      </c>
      <c r="Q266" s="10"/>
    </row>
    <row r="267" spans="2:17" x14ac:dyDescent="0.3">
      <c r="B267" s="8"/>
      <c r="C267" s="214">
        <f>'41'!$F$28</f>
        <v>0</v>
      </c>
      <c r="D267" s="215">
        <f>'41'!$G$28</f>
        <v>0</v>
      </c>
      <c r="E267" s="15"/>
      <c r="F267" s="214">
        <f>'42'!$F$28</f>
        <v>0</v>
      </c>
      <c r="G267" s="215">
        <f>'42'!$G$28</f>
        <v>0</v>
      </c>
      <c r="H267" s="15"/>
      <c r="I267" s="214">
        <f>'43'!$F$28</f>
        <v>0</v>
      </c>
      <c r="J267" s="215">
        <f>'43'!$G$28</f>
        <v>0</v>
      </c>
      <c r="K267" s="15"/>
      <c r="L267" s="214">
        <f>'44'!$F$28</f>
        <v>0</v>
      </c>
      <c r="M267" s="215">
        <f>'44'!$G$28</f>
        <v>0</v>
      </c>
      <c r="N267" s="9"/>
      <c r="O267" s="214">
        <f>'45'!$F$28</f>
        <v>0</v>
      </c>
      <c r="P267" s="215">
        <f>'45'!$G$28</f>
        <v>0</v>
      </c>
      <c r="Q267" s="10"/>
    </row>
    <row r="268" spans="2:17" x14ac:dyDescent="0.3">
      <c r="B268" s="8"/>
      <c r="C268" s="214">
        <f>'41'!$F$29</f>
        <v>0</v>
      </c>
      <c r="D268" s="215">
        <f>'41'!$G$29</f>
        <v>0</v>
      </c>
      <c r="E268" s="15"/>
      <c r="F268" s="214">
        <f>'42'!$F$29</f>
        <v>0</v>
      </c>
      <c r="G268" s="215">
        <f>'42'!$G$29</f>
        <v>0</v>
      </c>
      <c r="H268" s="15"/>
      <c r="I268" s="214">
        <f>'43'!$F$29</f>
        <v>0</v>
      </c>
      <c r="J268" s="215">
        <f>'43'!$G$29</f>
        <v>0</v>
      </c>
      <c r="K268" s="15"/>
      <c r="L268" s="214">
        <f>'44'!$F$29</f>
        <v>0</v>
      </c>
      <c r="M268" s="215">
        <f>'44'!$G$29</f>
        <v>0</v>
      </c>
      <c r="N268" s="9"/>
      <c r="O268" s="214">
        <f>'45'!$F$29</f>
        <v>0</v>
      </c>
      <c r="P268" s="215">
        <f>'45'!$G$29</f>
        <v>0</v>
      </c>
      <c r="Q268" s="10"/>
    </row>
    <row r="269" spans="2:17" x14ac:dyDescent="0.3">
      <c r="B269" s="8"/>
      <c r="C269" s="214">
        <f>'41'!$F$30</f>
        <v>0</v>
      </c>
      <c r="D269" s="215">
        <f>'41'!$G$30</f>
        <v>0</v>
      </c>
      <c r="E269" s="15"/>
      <c r="F269" s="214">
        <f>'42'!$F$30</f>
        <v>0</v>
      </c>
      <c r="G269" s="215">
        <f>'42'!$G$30</f>
        <v>0</v>
      </c>
      <c r="H269" s="15"/>
      <c r="I269" s="214">
        <f>'43'!$F$30</f>
        <v>0</v>
      </c>
      <c r="J269" s="215">
        <f>'43'!$G$30</f>
        <v>0</v>
      </c>
      <c r="K269" s="15"/>
      <c r="L269" s="214">
        <f>'44'!$F$30</f>
        <v>0</v>
      </c>
      <c r="M269" s="215">
        <f>'44'!$G$30</f>
        <v>0</v>
      </c>
      <c r="N269" s="9"/>
      <c r="O269" s="214">
        <f>'45'!$F$30</f>
        <v>0</v>
      </c>
      <c r="P269" s="215">
        <f>'45'!$G$30</f>
        <v>0</v>
      </c>
      <c r="Q269" s="10"/>
    </row>
    <row r="270" spans="2:17" x14ac:dyDescent="0.3">
      <c r="B270" s="8"/>
      <c r="C270" s="214">
        <f>'41'!$F$31</f>
        <v>0</v>
      </c>
      <c r="D270" s="215">
        <f>'41'!$G$31</f>
        <v>0</v>
      </c>
      <c r="E270" s="9"/>
      <c r="F270" s="214">
        <f>'42'!$F$31</f>
        <v>0</v>
      </c>
      <c r="G270" s="215">
        <f>'42'!$G$31</f>
        <v>0</v>
      </c>
      <c r="H270" s="9"/>
      <c r="I270" s="214">
        <f>'43'!$F$31</f>
        <v>0</v>
      </c>
      <c r="J270" s="215">
        <f>'43'!$G$31</f>
        <v>0</v>
      </c>
      <c r="K270" s="9"/>
      <c r="L270" s="214">
        <f>'44'!$F$31</f>
        <v>0</v>
      </c>
      <c r="M270" s="215">
        <f>'44'!$G$31</f>
        <v>0</v>
      </c>
      <c r="N270" s="9"/>
      <c r="O270" s="214">
        <f>'45'!$F$31</f>
        <v>0</v>
      </c>
      <c r="P270" s="215">
        <f>'45'!$G$31</f>
        <v>0</v>
      </c>
      <c r="Q270" s="10"/>
    </row>
    <row r="271" spans="2:17" x14ac:dyDescent="0.3">
      <c r="B271" s="8"/>
      <c r="C271" s="214">
        <f>'41'!$F$32</f>
        <v>0</v>
      </c>
      <c r="D271" s="215">
        <f>'41'!$G$32</f>
        <v>0</v>
      </c>
      <c r="E271" s="9"/>
      <c r="F271" s="214">
        <f>'42'!$F$32</f>
        <v>0</v>
      </c>
      <c r="G271" s="215">
        <f>'42'!$G$32</f>
        <v>0</v>
      </c>
      <c r="H271" s="9"/>
      <c r="I271" s="214">
        <f>'43'!$F$32</f>
        <v>0</v>
      </c>
      <c r="J271" s="215">
        <f>'43'!$G$32</f>
        <v>0</v>
      </c>
      <c r="K271" s="9"/>
      <c r="L271" s="214">
        <f>'44'!$F$32</f>
        <v>0</v>
      </c>
      <c r="M271" s="215">
        <f>'44'!$G$32</f>
        <v>0</v>
      </c>
      <c r="N271" s="9"/>
      <c r="O271" s="214">
        <f>'45'!$F$32</f>
        <v>0</v>
      </c>
      <c r="P271" s="215">
        <f>'45'!$G$32</f>
        <v>0</v>
      </c>
      <c r="Q271" s="10"/>
    </row>
    <row r="272" spans="2:17" ht="12.9" thickBot="1" x14ac:dyDescent="0.35">
      <c r="B272" s="8"/>
      <c r="C272" s="246">
        <f>'41'!$F$33</f>
        <v>0</v>
      </c>
      <c r="D272" s="245">
        <f>'41'!$G$33</f>
        <v>0</v>
      </c>
      <c r="E272" s="9"/>
      <c r="F272" s="246">
        <f>'42'!$F$33</f>
        <v>0</v>
      </c>
      <c r="G272" s="245">
        <f>'42'!$G$33</f>
        <v>0</v>
      </c>
      <c r="H272" s="9"/>
      <c r="I272" s="246">
        <f>'43'!$F$33</f>
        <v>0</v>
      </c>
      <c r="J272" s="245">
        <f>'43'!$G$33</f>
        <v>0</v>
      </c>
      <c r="K272" s="9"/>
      <c r="L272" s="246">
        <f>'44'!$F$33</f>
        <v>0</v>
      </c>
      <c r="M272" s="245">
        <f>'44'!$G$33</f>
        <v>0</v>
      </c>
      <c r="N272" s="9"/>
      <c r="O272" s="246">
        <f>'45'!$F$33</f>
        <v>0</v>
      </c>
      <c r="P272" s="245">
        <f>'45'!$G$33</f>
        <v>0</v>
      </c>
      <c r="Q272" s="10"/>
    </row>
    <row r="273" spans="2:17" ht="12.45" customHeight="1" x14ac:dyDescent="0.3">
      <c r="B273" s="8"/>
      <c r="C273" s="353" t="s">
        <v>219</v>
      </c>
      <c r="D273" s="355">
        <f>'41'!$G$3</f>
        <v>60</v>
      </c>
      <c r="E273" s="9"/>
      <c r="F273" s="353" t="s">
        <v>219</v>
      </c>
      <c r="G273" s="355">
        <f>'42'!$G$3</f>
        <v>60</v>
      </c>
      <c r="H273" s="9"/>
      <c r="I273" s="353" t="s">
        <v>219</v>
      </c>
      <c r="J273" s="355">
        <f>'43'!$G$3</f>
        <v>60</v>
      </c>
      <c r="K273" s="9"/>
      <c r="L273" s="353" t="s">
        <v>219</v>
      </c>
      <c r="M273" s="355">
        <f>'44'!$G$3</f>
        <v>60</v>
      </c>
      <c r="N273" s="9"/>
      <c r="O273" s="353" t="s">
        <v>219</v>
      </c>
      <c r="P273" s="355">
        <f>'45'!$G$3</f>
        <v>60</v>
      </c>
      <c r="Q273" s="10"/>
    </row>
    <row r="274" spans="2:17" ht="12.9" customHeight="1" thickBot="1" x14ac:dyDescent="0.35">
      <c r="B274" s="8"/>
      <c r="C274" s="354"/>
      <c r="D274" s="356"/>
      <c r="E274" s="9"/>
      <c r="F274" s="354"/>
      <c r="G274" s="356"/>
      <c r="H274" s="9"/>
      <c r="I274" s="354"/>
      <c r="J274" s="356"/>
      <c r="K274" s="9"/>
      <c r="L274" s="354"/>
      <c r="M274" s="356"/>
      <c r="N274" s="9"/>
      <c r="O274" s="354"/>
      <c r="P274" s="356"/>
      <c r="Q274" s="10"/>
    </row>
    <row r="275" spans="2:17" ht="12.9" thickBot="1" x14ac:dyDescent="0.35">
      <c r="B275" s="8"/>
      <c r="C275" s="17"/>
      <c r="D275" s="17"/>
      <c r="E275" s="9"/>
      <c r="F275" s="222"/>
      <c r="G275" s="17"/>
      <c r="H275" s="9"/>
      <c r="I275" s="222"/>
      <c r="J275" s="17"/>
      <c r="K275" s="9"/>
      <c r="L275" s="222"/>
      <c r="M275" s="15"/>
      <c r="N275" s="9"/>
      <c r="O275" s="223"/>
      <c r="P275" s="15"/>
      <c r="Q275" s="10"/>
    </row>
    <row r="276" spans="2:17" ht="12.9" thickBot="1" x14ac:dyDescent="0.35">
      <c r="B276" s="8"/>
      <c r="C276" s="342">
        <v>46</v>
      </c>
      <c r="D276" s="343"/>
      <c r="E276" s="9"/>
      <c r="F276" s="342">
        <v>47</v>
      </c>
      <c r="G276" s="343"/>
      <c r="H276" s="9"/>
      <c r="I276" s="342">
        <v>48</v>
      </c>
      <c r="J276" s="343"/>
      <c r="K276" s="9"/>
      <c r="L276" s="342">
        <v>49</v>
      </c>
      <c r="M276" s="343"/>
      <c r="N276" s="9"/>
      <c r="O276" s="340">
        <v>50</v>
      </c>
      <c r="P276" s="341"/>
      <c r="Q276" s="10"/>
    </row>
    <row r="277" spans="2:17" ht="12.9" thickBot="1" x14ac:dyDescent="0.35">
      <c r="B277" s="8"/>
      <c r="C277" s="252" t="str">
        <f>Date!$B$2</f>
        <v>010125</v>
      </c>
      <c r="D277" s="253">
        <f>'46'!$C$2</f>
        <v>-46</v>
      </c>
      <c r="E277" s="9"/>
      <c r="F277" s="252" t="str">
        <f>Date!$B$2</f>
        <v>010125</v>
      </c>
      <c r="G277" s="253">
        <f>'47'!$C$2</f>
        <v>-47</v>
      </c>
      <c r="H277" s="9"/>
      <c r="I277" s="252" t="str">
        <f>Date!$B$2</f>
        <v>010125</v>
      </c>
      <c r="J277" s="253">
        <f>'48'!$C$2</f>
        <v>-48</v>
      </c>
      <c r="K277" s="9"/>
      <c r="L277" s="252" t="str">
        <f>Date!$B$2</f>
        <v>010125</v>
      </c>
      <c r="M277" s="253">
        <f>'49'!$C$2</f>
        <v>-49</v>
      </c>
      <c r="N277" s="9"/>
      <c r="O277" s="252" t="str">
        <f>Date!$B$2</f>
        <v>010125</v>
      </c>
      <c r="P277" s="253">
        <f>'50'!$C$2</f>
        <v>-50</v>
      </c>
      <c r="Q277" s="10"/>
    </row>
    <row r="278" spans="2:17" x14ac:dyDescent="0.3">
      <c r="B278" s="8"/>
      <c r="C278" s="255" t="str">
        <f>'46'!$F$18</f>
        <v>Neph Sy</v>
      </c>
      <c r="D278" s="251">
        <f>'46'!$G$18</f>
        <v>36.036036036036037</v>
      </c>
      <c r="E278" s="15"/>
      <c r="F278" s="255" t="str">
        <f>'47'!$F$18</f>
        <v>Neph Sy</v>
      </c>
      <c r="G278" s="251">
        <f>'47'!$G$18</f>
        <v>36.036036036036037</v>
      </c>
      <c r="H278" s="9"/>
      <c r="I278" s="255" t="str">
        <f>'48'!$F$18</f>
        <v>Neph Sy</v>
      </c>
      <c r="J278" s="251">
        <f>'48'!$G$18</f>
        <v>36.036036036036037</v>
      </c>
      <c r="K278" s="9"/>
      <c r="L278" s="255" t="str">
        <f>'49'!$F$18</f>
        <v>Neph Sy</v>
      </c>
      <c r="M278" s="251">
        <f>'49'!$G$18</f>
        <v>36.036036036036037</v>
      </c>
      <c r="N278" s="9"/>
      <c r="O278" s="255" t="str">
        <f>'50'!$F$18</f>
        <v>Neph Sy</v>
      </c>
      <c r="P278" s="251">
        <f>'50'!$G$18</f>
        <v>36.036036036036037</v>
      </c>
      <c r="Q278" s="10"/>
    </row>
    <row r="279" spans="2:17" x14ac:dyDescent="0.3">
      <c r="B279" s="8"/>
      <c r="C279" s="256" t="str">
        <f>'46'!$F$19</f>
        <v>Whiting</v>
      </c>
      <c r="D279" s="215">
        <f>'46'!$G$19</f>
        <v>18.018018018018019</v>
      </c>
      <c r="E279" s="15"/>
      <c r="F279" s="256" t="str">
        <f>'47'!$F$19</f>
        <v>Whiting</v>
      </c>
      <c r="G279" s="215">
        <f>'47'!$G$19</f>
        <v>18.018018018018019</v>
      </c>
      <c r="H279" s="9"/>
      <c r="I279" s="256" t="str">
        <f>'48'!$F$19</f>
        <v>Whiting</v>
      </c>
      <c r="J279" s="215">
        <f>'48'!$G$19</f>
        <v>18.018018018018019</v>
      </c>
      <c r="K279" s="9"/>
      <c r="L279" s="256" t="str">
        <f>'49'!$F$19</f>
        <v>Whiting</v>
      </c>
      <c r="M279" s="215">
        <f>'49'!$G$19</f>
        <v>18.018018018018019</v>
      </c>
      <c r="N279" s="9"/>
      <c r="O279" s="256" t="str">
        <f>'50'!$F$19</f>
        <v>Whiting</v>
      </c>
      <c r="P279" s="215">
        <f>'50'!$G$19</f>
        <v>18.018018018018019</v>
      </c>
      <c r="Q279" s="10"/>
    </row>
    <row r="280" spans="2:17" x14ac:dyDescent="0.3">
      <c r="B280" s="8"/>
      <c r="C280" s="256" t="str">
        <f>'46'!$F$20</f>
        <v>EPK</v>
      </c>
      <c r="D280" s="215">
        <f>'46'!$G$20</f>
        <v>9.0090090090090094</v>
      </c>
      <c r="E280" s="15"/>
      <c r="F280" s="256" t="str">
        <f>'47'!$F$20</f>
        <v>EPK</v>
      </c>
      <c r="G280" s="215">
        <f>'47'!$G$20</f>
        <v>9.0090090090090094</v>
      </c>
      <c r="H280" s="9"/>
      <c r="I280" s="256" t="str">
        <f>'48'!$F$20</f>
        <v>EPK</v>
      </c>
      <c r="J280" s="215">
        <f>'48'!$G$20</f>
        <v>9.0090090090090094</v>
      </c>
      <c r="K280" s="9"/>
      <c r="L280" s="256" t="str">
        <f>'49'!$F$20</f>
        <v>EPK</v>
      </c>
      <c r="M280" s="215">
        <f>'49'!$G$20</f>
        <v>9.0090090090090094</v>
      </c>
      <c r="N280" s="9"/>
      <c r="O280" s="256" t="str">
        <f>'50'!$F$20</f>
        <v>EPK</v>
      </c>
      <c r="P280" s="215">
        <f>'50'!$G$20</f>
        <v>9.0090090090090094</v>
      </c>
      <c r="Q280" s="10"/>
    </row>
    <row r="281" spans="2:17" x14ac:dyDescent="0.3">
      <c r="B281" s="8"/>
      <c r="C281" s="256" t="str">
        <f>'46'!$F$21</f>
        <v>Flint</v>
      </c>
      <c r="D281" s="215">
        <f>'46'!$G$21</f>
        <v>27.027027027027028</v>
      </c>
      <c r="E281" s="15"/>
      <c r="F281" s="256" t="str">
        <f>'47'!$F$21</f>
        <v>Flint</v>
      </c>
      <c r="G281" s="215">
        <f>'47'!$G$21</f>
        <v>27.027027027027028</v>
      </c>
      <c r="H281" s="9"/>
      <c r="I281" s="256" t="str">
        <f>'48'!$F$21</f>
        <v>Flint</v>
      </c>
      <c r="J281" s="215">
        <f>'48'!$G$21</f>
        <v>27.027027027027028</v>
      </c>
      <c r="K281" s="9"/>
      <c r="L281" s="256" t="str">
        <f>'49'!$F$21</f>
        <v>Flint</v>
      </c>
      <c r="M281" s="215">
        <f>'49'!$G$21</f>
        <v>27.027027027027028</v>
      </c>
      <c r="N281" s="9"/>
      <c r="O281" s="256" t="str">
        <f>'50'!$F$21</f>
        <v>Flint</v>
      </c>
      <c r="P281" s="215">
        <f>'50'!$G$21</f>
        <v>27.027027027027028</v>
      </c>
      <c r="Q281" s="10"/>
    </row>
    <row r="282" spans="2:17" x14ac:dyDescent="0.3">
      <c r="B282" s="8"/>
      <c r="C282" s="256">
        <f>'46'!$F$22</f>
        <v>0</v>
      </c>
      <c r="D282" s="215">
        <f>'46'!$G$22</f>
        <v>0</v>
      </c>
      <c r="E282" s="15"/>
      <c r="F282" s="256">
        <f>'47'!$F$22</f>
        <v>0</v>
      </c>
      <c r="G282" s="215">
        <f>'47'!$G$22</f>
        <v>0</v>
      </c>
      <c r="H282" s="9"/>
      <c r="I282" s="256">
        <f>'48'!$F$22</f>
        <v>0</v>
      </c>
      <c r="J282" s="215">
        <f>'48'!$G$22</f>
        <v>0</v>
      </c>
      <c r="K282" s="9"/>
      <c r="L282" s="256">
        <f>'49'!$F$22</f>
        <v>0</v>
      </c>
      <c r="M282" s="215">
        <f>'49'!$G$22</f>
        <v>0</v>
      </c>
      <c r="N282" s="9"/>
      <c r="O282" s="256">
        <f>'50'!$F$22</f>
        <v>0</v>
      </c>
      <c r="P282" s="215">
        <f>'50'!$G$22</f>
        <v>0</v>
      </c>
      <c r="Q282" s="10"/>
    </row>
    <row r="283" spans="2:17" x14ac:dyDescent="0.3">
      <c r="B283" s="8"/>
      <c r="C283" s="256" t="str">
        <f>'46'!$F$23</f>
        <v>Titanium Dioxide</v>
      </c>
      <c r="D283" s="215">
        <f>'46'!$G$23</f>
        <v>0.90090090090090091</v>
      </c>
      <c r="E283" s="9"/>
      <c r="F283" s="256" t="str">
        <f>'47'!$F$23</f>
        <v>Titanium Dioxide</v>
      </c>
      <c r="G283" s="215">
        <f>'47'!$G$23</f>
        <v>0.90090090090090091</v>
      </c>
      <c r="H283" s="9"/>
      <c r="I283" s="256" t="str">
        <f>'48'!$F$23</f>
        <v>Titanium Dioxide</v>
      </c>
      <c r="J283" s="215">
        <f>'48'!$G$23</f>
        <v>0.90090090090090091</v>
      </c>
      <c r="K283" s="9"/>
      <c r="L283" s="256" t="str">
        <f>'49'!$F$23</f>
        <v>Titanium Dioxide</v>
      </c>
      <c r="M283" s="215">
        <f>'49'!$G$23</f>
        <v>0.90090090090090091</v>
      </c>
      <c r="N283" s="9"/>
      <c r="O283" s="256" t="str">
        <f>'50'!$F$23</f>
        <v>Titanium Dioxide</v>
      </c>
      <c r="P283" s="215">
        <f>'50'!$G$23</f>
        <v>0.90090090090090091</v>
      </c>
      <c r="Q283" s="10"/>
    </row>
    <row r="284" spans="2:17" x14ac:dyDescent="0.3">
      <c r="B284" s="8"/>
      <c r="C284" s="256" t="str">
        <f>'46'!$F$24</f>
        <v>Nickel Oxide (Black)</v>
      </c>
      <c r="D284" s="215">
        <f>'46'!$G$24</f>
        <v>9.0090090090090094</v>
      </c>
      <c r="E284" s="9"/>
      <c r="F284" s="256" t="str">
        <f>'47'!$F$24</f>
        <v>Nickel Oxide (Black)</v>
      </c>
      <c r="G284" s="215">
        <f>'47'!$G$24</f>
        <v>9.0090090090090094</v>
      </c>
      <c r="H284" s="9"/>
      <c r="I284" s="256" t="str">
        <f>'48'!$F$24</f>
        <v>Nickel Oxide (Black)</v>
      </c>
      <c r="J284" s="215">
        <f>'48'!$G$24</f>
        <v>9.0090090090090094</v>
      </c>
      <c r="K284" s="9"/>
      <c r="L284" s="256" t="str">
        <f>'49'!$F$24</f>
        <v>Nickel Oxide (Black)</v>
      </c>
      <c r="M284" s="215">
        <f>'49'!$G$24</f>
        <v>9.0090090090090094</v>
      </c>
      <c r="N284" s="9"/>
      <c r="O284" s="256" t="str">
        <f>'50'!$F$24</f>
        <v>Nickel Oxide (Black)</v>
      </c>
      <c r="P284" s="215">
        <f>'50'!$G$24</f>
        <v>9.0090090090090094</v>
      </c>
      <c r="Q284" s="10"/>
    </row>
    <row r="285" spans="2:17" x14ac:dyDescent="0.3">
      <c r="B285" s="8"/>
      <c r="C285" s="256">
        <f>'46'!$F$25</f>
        <v>0</v>
      </c>
      <c r="D285" s="215">
        <f>'46'!$G$25</f>
        <v>0</v>
      </c>
      <c r="E285" s="9"/>
      <c r="F285" s="256">
        <f>'47'!$F$25</f>
        <v>0</v>
      </c>
      <c r="G285" s="215">
        <f>'47'!$G$25</f>
        <v>0</v>
      </c>
      <c r="H285" s="9"/>
      <c r="I285" s="256">
        <f>'48'!$F$25</f>
        <v>0</v>
      </c>
      <c r="J285" s="215">
        <f>'48'!$G$25</f>
        <v>0</v>
      </c>
      <c r="K285" s="9"/>
      <c r="L285" s="256">
        <f>'49'!$F$25</f>
        <v>0</v>
      </c>
      <c r="M285" s="215">
        <f>'49'!$G$25</f>
        <v>0</v>
      </c>
      <c r="N285" s="9"/>
      <c r="O285" s="256">
        <f>'50'!$F$25</f>
        <v>0</v>
      </c>
      <c r="P285" s="215">
        <f>'50'!$G$25</f>
        <v>0</v>
      </c>
      <c r="Q285" s="10"/>
    </row>
    <row r="286" spans="2:17" x14ac:dyDescent="0.3">
      <c r="B286" s="8"/>
      <c r="C286" s="256">
        <f>'46'!$F$26</f>
        <v>0</v>
      </c>
      <c r="D286" s="215">
        <f>'46'!$G$26</f>
        <v>0</v>
      </c>
      <c r="E286" s="9"/>
      <c r="F286" s="256">
        <f>'47'!$F$26</f>
        <v>0</v>
      </c>
      <c r="G286" s="215">
        <f>'47'!$G$26</f>
        <v>0</v>
      </c>
      <c r="H286" s="9"/>
      <c r="I286" s="256">
        <f>'48'!$F$26</f>
        <v>0</v>
      </c>
      <c r="J286" s="215">
        <f>'48'!$G$26</f>
        <v>0</v>
      </c>
      <c r="K286" s="9"/>
      <c r="L286" s="256">
        <f>'49'!$F$26</f>
        <v>0</v>
      </c>
      <c r="M286" s="215">
        <f>'49'!$G$26</f>
        <v>0</v>
      </c>
      <c r="N286" s="9"/>
      <c r="O286" s="256">
        <f>'50'!$F$26</f>
        <v>0</v>
      </c>
      <c r="P286" s="215">
        <f>'50'!$G$26</f>
        <v>0</v>
      </c>
      <c r="Q286" s="10"/>
    </row>
    <row r="287" spans="2:17" x14ac:dyDescent="0.3">
      <c r="B287" s="8"/>
      <c r="C287" s="256">
        <f>'46'!$F$27</f>
        <v>0</v>
      </c>
      <c r="D287" s="215">
        <f>'46'!$G$27</f>
        <v>0</v>
      </c>
      <c r="E287" s="9"/>
      <c r="F287" s="256">
        <f>'47'!$F$27</f>
        <v>0</v>
      </c>
      <c r="G287" s="215">
        <f>'47'!$G$27</f>
        <v>0</v>
      </c>
      <c r="H287" s="9"/>
      <c r="I287" s="256">
        <f>'48'!$F$27</f>
        <v>0</v>
      </c>
      <c r="J287" s="215">
        <f>'48'!$G$27</f>
        <v>0</v>
      </c>
      <c r="K287" s="9"/>
      <c r="L287" s="256">
        <f>'49'!$F$27</f>
        <v>0</v>
      </c>
      <c r="M287" s="215">
        <f>'49'!$G$27</f>
        <v>0</v>
      </c>
      <c r="N287" s="9"/>
      <c r="O287" s="256">
        <f>'50'!$F$27</f>
        <v>0</v>
      </c>
      <c r="P287" s="215">
        <f>'50'!$G$27</f>
        <v>0</v>
      </c>
      <c r="Q287" s="10"/>
    </row>
    <row r="288" spans="2:17" x14ac:dyDescent="0.3">
      <c r="B288" s="8"/>
      <c r="C288" s="256">
        <f>'46'!$F$28</f>
        <v>0</v>
      </c>
      <c r="D288" s="215">
        <f>'46'!$G$28</f>
        <v>0</v>
      </c>
      <c r="E288" s="9"/>
      <c r="F288" s="256">
        <f>'47'!$F$28</f>
        <v>0</v>
      </c>
      <c r="G288" s="215">
        <f>'47'!$G$28</f>
        <v>0</v>
      </c>
      <c r="H288" s="9"/>
      <c r="I288" s="256">
        <f>'48'!$F$28</f>
        <v>0</v>
      </c>
      <c r="J288" s="215">
        <f>'48'!$G$28</f>
        <v>0</v>
      </c>
      <c r="K288" s="9"/>
      <c r="L288" s="256">
        <f>'49'!$F$28</f>
        <v>0</v>
      </c>
      <c r="M288" s="215">
        <f>'49'!$G$28</f>
        <v>0</v>
      </c>
      <c r="N288" s="9"/>
      <c r="O288" s="256">
        <f>'50'!$F$28</f>
        <v>0</v>
      </c>
      <c r="P288" s="215">
        <f>'50'!$G$28</f>
        <v>0</v>
      </c>
      <c r="Q288" s="10"/>
    </row>
    <row r="289" spans="2:17" x14ac:dyDescent="0.3">
      <c r="B289" s="8"/>
      <c r="C289" s="256">
        <f>'46'!$F$29</f>
        <v>0</v>
      </c>
      <c r="D289" s="215">
        <f>'46'!$G$29</f>
        <v>0</v>
      </c>
      <c r="E289" s="9"/>
      <c r="F289" s="256">
        <f>'47'!$F$29</f>
        <v>0</v>
      </c>
      <c r="G289" s="215">
        <f>'47'!$G$29</f>
        <v>0</v>
      </c>
      <c r="H289" s="9"/>
      <c r="I289" s="256">
        <f>'48'!$F$29</f>
        <v>0</v>
      </c>
      <c r="J289" s="215">
        <f>'48'!$G$29</f>
        <v>0</v>
      </c>
      <c r="K289" s="9"/>
      <c r="L289" s="256">
        <f>'49'!$F$29</f>
        <v>0</v>
      </c>
      <c r="M289" s="215">
        <f>'49'!$G$29</f>
        <v>0</v>
      </c>
      <c r="N289" s="9"/>
      <c r="O289" s="256">
        <f>'50'!$F$29</f>
        <v>0</v>
      </c>
      <c r="P289" s="215">
        <f>'50'!$G$29</f>
        <v>0</v>
      </c>
      <c r="Q289" s="10"/>
    </row>
    <row r="290" spans="2:17" x14ac:dyDescent="0.3">
      <c r="B290" s="8"/>
      <c r="C290" s="256">
        <f>'46'!$F$30</f>
        <v>0</v>
      </c>
      <c r="D290" s="215">
        <f>'46'!$G$30</f>
        <v>0</v>
      </c>
      <c r="E290" s="9"/>
      <c r="F290" s="256">
        <f>'47'!$F$30</f>
        <v>0</v>
      </c>
      <c r="G290" s="215">
        <f>'47'!$G$30</f>
        <v>0</v>
      </c>
      <c r="H290" s="9"/>
      <c r="I290" s="256">
        <f>'48'!$F$30</f>
        <v>0</v>
      </c>
      <c r="J290" s="215">
        <f>'48'!$G$30</f>
        <v>0</v>
      </c>
      <c r="K290" s="9"/>
      <c r="L290" s="256">
        <f>'49'!$F$30</f>
        <v>0</v>
      </c>
      <c r="M290" s="215">
        <f>'49'!$G$30</f>
        <v>0</v>
      </c>
      <c r="N290" s="9"/>
      <c r="O290" s="256">
        <f>'50'!$F$30</f>
        <v>0</v>
      </c>
      <c r="P290" s="215">
        <f>'50'!$G$30</f>
        <v>0</v>
      </c>
      <c r="Q290" s="10"/>
    </row>
    <row r="291" spans="2:17" x14ac:dyDescent="0.3">
      <c r="B291" s="8"/>
      <c r="C291" s="256">
        <f>'46'!$F$31</f>
        <v>0</v>
      </c>
      <c r="D291" s="215">
        <f>'46'!$G$31</f>
        <v>0</v>
      </c>
      <c r="E291" s="9"/>
      <c r="F291" s="256">
        <f>'47'!$F$31</f>
        <v>0</v>
      </c>
      <c r="G291" s="215">
        <f>'47'!$G$31</f>
        <v>0</v>
      </c>
      <c r="H291" s="9"/>
      <c r="I291" s="256">
        <f>'48'!$F$31</f>
        <v>0</v>
      </c>
      <c r="J291" s="215">
        <f>'48'!$G$31</f>
        <v>0</v>
      </c>
      <c r="K291" s="9"/>
      <c r="L291" s="256">
        <f>'49'!$F$31</f>
        <v>0</v>
      </c>
      <c r="M291" s="215">
        <f>'49'!$G$31</f>
        <v>0</v>
      </c>
      <c r="N291" s="9"/>
      <c r="O291" s="256">
        <f>'50'!$F$31</f>
        <v>0</v>
      </c>
      <c r="P291" s="215">
        <f>'50'!$G$31</f>
        <v>0</v>
      </c>
      <c r="Q291" s="10"/>
    </row>
    <row r="292" spans="2:17" x14ac:dyDescent="0.3">
      <c r="B292" s="8"/>
      <c r="C292" s="256">
        <f>'46'!$F$32</f>
        <v>0</v>
      </c>
      <c r="D292" s="215">
        <f>'46'!$G$32</f>
        <v>0</v>
      </c>
      <c r="E292" s="9"/>
      <c r="F292" s="256">
        <f>'47'!$F$32</f>
        <v>0</v>
      </c>
      <c r="G292" s="215">
        <f>'47'!$G$32</f>
        <v>0</v>
      </c>
      <c r="H292" s="9"/>
      <c r="I292" s="256">
        <f>'48'!$F$32</f>
        <v>0</v>
      </c>
      <c r="J292" s="215">
        <f>'48'!$G$32</f>
        <v>0</v>
      </c>
      <c r="K292" s="9"/>
      <c r="L292" s="256">
        <f>'49'!$F$32</f>
        <v>0</v>
      </c>
      <c r="M292" s="215">
        <f>'49'!$G$32</f>
        <v>0</v>
      </c>
      <c r="N292" s="9"/>
      <c r="O292" s="256">
        <f>'50'!$F$32</f>
        <v>0</v>
      </c>
      <c r="P292" s="215">
        <f>'50'!$G$32</f>
        <v>0</v>
      </c>
      <c r="Q292" s="10"/>
    </row>
    <row r="293" spans="2:17" ht="12.9" thickBot="1" x14ac:dyDescent="0.35">
      <c r="B293" s="8"/>
      <c r="C293" s="257">
        <f>'46'!$F$33</f>
        <v>0</v>
      </c>
      <c r="D293" s="245">
        <f>'46'!$G$33</f>
        <v>0</v>
      </c>
      <c r="F293" s="257">
        <f>'47'!$F$33</f>
        <v>0</v>
      </c>
      <c r="G293" s="245">
        <f>'47'!$G$33</f>
        <v>0</v>
      </c>
      <c r="I293" s="257">
        <f>'48'!$F$33</f>
        <v>0</v>
      </c>
      <c r="J293" s="245">
        <f>'48'!$G$33</f>
        <v>0</v>
      </c>
      <c r="L293" s="257">
        <f>'49'!$F$33</f>
        <v>0</v>
      </c>
      <c r="M293" s="245">
        <f>'49'!$G$33</f>
        <v>0</v>
      </c>
      <c r="O293" s="257">
        <f>'50'!$F$33</f>
        <v>0</v>
      </c>
      <c r="P293" s="245">
        <f>'50'!$G$33</f>
        <v>0</v>
      </c>
      <c r="Q293" s="10"/>
    </row>
    <row r="294" spans="2:17" ht="12.45" customHeight="1" x14ac:dyDescent="0.3">
      <c r="B294" s="8"/>
      <c r="C294" s="353" t="s">
        <v>219</v>
      </c>
      <c r="D294" s="355">
        <f>'46'!$G$3</f>
        <v>60</v>
      </c>
      <c r="E294" s="225"/>
      <c r="F294" s="353" t="s">
        <v>219</v>
      </c>
      <c r="G294" s="355">
        <f>'47'!$G$3</f>
        <v>60</v>
      </c>
      <c r="H294" s="225"/>
      <c r="I294" s="353" t="s">
        <v>219</v>
      </c>
      <c r="J294" s="355">
        <f>'48'!$G$3</f>
        <v>60</v>
      </c>
      <c r="K294" s="225"/>
      <c r="L294" s="353" t="s">
        <v>219</v>
      </c>
      <c r="M294" s="355">
        <f>'49'!$G$3</f>
        <v>60</v>
      </c>
      <c r="N294" s="225"/>
      <c r="O294" s="353" t="s">
        <v>219</v>
      </c>
      <c r="P294" s="359">
        <f>'50'!$G$3</f>
        <v>60</v>
      </c>
      <c r="Q294" s="10"/>
    </row>
    <row r="295" spans="2:17" ht="12.9" customHeight="1" thickBot="1" x14ac:dyDescent="0.35">
      <c r="B295" s="8"/>
      <c r="C295" s="354"/>
      <c r="D295" s="356"/>
      <c r="F295" s="354"/>
      <c r="G295" s="356"/>
      <c r="I295" s="354"/>
      <c r="J295" s="356"/>
      <c r="L295" s="354"/>
      <c r="M295" s="356"/>
      <c r="O295" s="354"/>
      <c r="P295" s="360"/>
      <c r="Q295" s="10"/>
    </row>
    <row r="296" spans="2:17" ht="12.9" thickBot="1" x14ac:dyDescent="0.35">
      <c r="B296" s="8"/>
      <c r="Q296" s="10"/>
    </row>
    <row r="297" spans="2:17" x14ac:dyDescent="0.3">
      <c r="B297" s="8"/>
      <c r="C297" s="344" t="s">
        <v>127</v>
      </c>
      <c r="D297" s="345"/>
      <c r="E297" s="345"/>
      <c r="F297" s="345"/>
      <c r="G297" s="345"/>
      <c r="H297" s="345"/>
      <c r="I297" s="345"/>
      <c r="J297" s="345"/>
      <c r="K297" s="345"/>
      <c r="L297" s="345"/>
      <c r="M297" s="345"/>
      <c r="N297" s="345"/>
      <c r="O297" s="345"/>
      <c r="P297" s="346"/>
      <c r="Q297" s="10"/>
    </row>
    <row r="298" spans="2:17" x14ac:dyDescent="0.3">
      <c r="B298" s="8"/>
      <c r="C298" s="347"/>
      <c r="D298" s="348"/>
      <c r="E298" s="348"/>
      <c r="F298" s="348"/>
      <c r="G298" s="348"/>
      <c r="H298" s="348"/>
      <c r="I298" s="348"/>
      <c r="J298" s="348"/>
      <c r="K298" s="348"/>
      <c r="L298" s="348"/>
      <c r="M298" s="348"/>
      <c r="N298" s="348"/>
      <c r="O298" s="348"/>
      <c r="P298" s="349"/>
      <c r="Q298" s="10"/>
    </row>
    <row r="299" spans="2:17" x14ac:dyDescent="0.3">
      <c r="B299" s="8"/>
      <c r="C299" s="347"/>
      <c r="D299" s="348"/>
      <c r="E299" s="348"/>
      <c r="F299" s="348"/>
      <c r="G299" s="348"/>
      <c r="H299" s="348"/>
      <c r="I299" s="348"/>
      <c r="J299" s="348"/>
      <c r="K299" s="348"/>
      <c r="L299" s="348"/>
      <c r="M299" s="348"/>
      <c r="N299" s="348"/>
      <c r="O299" s="348"/>
      <c r="P299" s="349"/>
      <c r="Q299" s="10"/>
    </row>
    <row r="300" spans="2:17" x14ac:dyDescent="0.3">
      <c r="B300" s="8"/>
      <c r="C300" s="347"/>
      <c r="D300" s="348"/>
      <c r="E300" s="348"/>
      <c r="F300" s="348"/>
      <c r="G300" s="348"/>
      <c r="H300" s="348"/>
      <c r="I300" s="348"/>
      <c r="J300" s="348"/>
      <c r="K300" s="348"/>
      <c r="L300" s="348"/>
      <c r="M300" s="348"/>
      <c r="N300" s="348"/>
      <c r="O300" s="348"/>
      <c r="P300" s="349"/>
      <c r="Q300" s="10"/>
    </row>
    <row r="301" spans="2:17" x14ac:dyDescent="0.3">
      <c r="B301" s="8"/>
      <c r="C301" s="347"/>
      <c r="D301" s="348"/>
      <c r="E301" s="348"/>
      <c r="F301" s="348"/>
      <c r="G301" s="348"/>
      <c r="H301" s="348"/>
      <c r="I301" s="348"/>
      <c r="J301" s="348"/>
      <c r="K301" s="348"/>
      <c r="L301" s="348"/>
      <c r="M301" s="348"/>
      <c r="N301" s="348"/>
      <c r="O301" s="348"/>
      <c r="P301" s="349"/>
      <c r="Q301" s="10"/>
    </row>
    <row r="302" spans="2:17" x14ac:dyDescent="0.3">
      <c r="B302" s="8"/>
      <c r="C302" s="347"/>
      <c r="D302" s="348"/>
      <c r="E302" s="348"/>
      <c r="F302" s="348"/>
      <c r="G302" s="348"/>
      <c r="H302" s="348"/>
      <c r="I302" s="348"/>
      <c r="J302" s="348"/>
      <c r="K302" s="348"/>
      <c r="L302" s="348"/>
      <c r="M302" s="348"/>
      <c r="N302" s="348"/>
      <c r="O302" s="348"/>
      <c r="P302" s="349"/>
      <c r="Q302" s="10"/>
    </row>
    <row r="303" spans="2:17" x14ac:dyDescent="0.3">
      <c r="B303" s="8"/>
      <c r="C303" s="347"/>
      <c r="D303" s="348"/>
      <c r="E303" s="348"/>
      <c r="F303" s="348"/>
      <c r="G303" s="348"/>
      <c r="H303" s="348"/>
      <c r="I303" s="348"/>
      <c r="J303" s="348"/>
      <c r="K303" s="348"/>
      <c r="L303" s="348"/>
      <c r="M303" s="348"/>
      <c r="N303" s="348"/>
      <c r="O303" s="348"/>
      <c r="P303" s="349"/>
      <c r="Q303" s="10"/>
    </row>
    <row r="304" spans="2:17" x14ac:dyDescent="0.3">
      <c r="B304" s="8"/>
      <c r="C304" s="347"/>
      <c r="D304" s="348"/>
      <c r="E304" s="348"/>
      <c r="F304" s="348"/>
      <c r="G304" s="348"/>
      <c r="H304" s="348"/>
      <c r="I304" s="348"/>
      <c r="J304" s="348"/>
      <c r="K304" s="348"/>
      <c r="L304" s="348"/>
      <c r="M304" s="348"/>
      <c r="N304" s="348"/>
      <c r="O304" s="348"/>
      <c r="P304" s="349"/>
      <c r="Q304" s="10"/>
    </row>
    <row r="305" spans="2:17" x14ac:dyDescent="0.3">
      <c r="B305" s="8"/>
      <c r="C305" s="347"/>
      <c r="D305" s="348"/>
      <c r="E305" s="348"/>
      <c r="F305" s="348"/>
      <c r="G305" s="348"/>
      <c r="H305" s="348"/>
      <c r="I305" s="348"/>
      <c r="J305" s="348"/>
      <c r="K305" s="348"/>
      <c r="L305" s="348"/>
      <c r="M305" s="348"/>
      <c r="N305" s="348"/>
      <c r="O305" s="348"/>
      <c r="P305" s="349"/>
      <c r="Q305" s="10"/>
    </row>
    <row r="306" spans="2:17" ht="12.9" thickBot="1" x14ac:dyDescent="0.35">
      <c r="B306" s="8"/>
      <c r="C306" s="350"/>
      <c r="D306" s="351"/>
      <c r="E306" s="351"/>
      <c r="F306" s="351"/>
      <c r="G306" s="351"/>
      <c r="H306" s="351"/>
      <c r="I306" s="351"/>
      <c r="J306" s="351"/>
      <c r="K306" s="351"/>
      <c r="L306" s="351"/>
      <c r="M306" s="351"/>
      <c r="N306" s="351"/>
      <c r="O306" s="351"/>
      <c r="P306" s="352"/>
      <c r="Q306" s="10"/>
    </row>
    <row r="307" spans="2:17" ht="12.9" thickBot="1" x14ac:dyDescent="0.35">
      <c r="B307" s="11"/>
      <c r="C307" s="224"/>
      <c r="D307" s="194"/>
      <c r="E307" s="12"/>
      <c r="F307" s="224"/>
      <c r="G307" s="194"/>
      <c r="H307" s="12"/>
      <c r="I307" s="224"/>
      <c r="J307" s="194"/>
      <c r="K307" s="12"/>
      <c r="L307" s="224"/>
      <c r="M307" s="194"/>
      <c r="N307" s="12"/>
      <c r="O307" s="224"/>
      <c r="P307" s="194"/>
      <c r="Q307" s="13"/>
    </row>
  </sheetData>
  <mergeCells count="150">
    <mergeCell ref="P294:P295"/>
    <mergeCell ref="G273:G274"/>
    <mergeCell ref="C273:C274"/>
    <mergeCell ref="D273:D274"/>
    <mergeCell ref="F273:F274"/>
    <mergeCell ref="I273:I274"/>
    <mergeCell ref="J273:J274"/>
    <mergeCell ref="J231:J232"/>
    <mergeCell ref="L231:L232"/>
    <mergeCell ref="M231:M232"/>
    <mergeCell ref="O231:O232"/>
    <mergeCell ref="P231:P232"/>
    <mergeCell ref="C231:C232"/>
    <mergeCell ref="D231:D232"/>
    <mergeCell ref="F231:F232"/>
    <mergeCell ref="G231:G232"/>
    <mergeCell ref="I231:I232"/>
    <mergeCell ref="J168:J169"/>
    <mergeCell ref="L168:L169"/>
    <mergeCell ref="M168:M169"/>
    <mergeCell ref="O168:O169"/>
    <mergeCell ref="P168:P169"/>
    <mergeCell ref="C168:C169"/>
    <mergeCell ref="D168:D169"/>
    <mergeCell ref="F168:F169"/>
    <mergeCell ref="G168:G169"/>
    <mergeCell ref="I168:I169"/>
    <mergeCell ref="J84:J85"/>
    <mergeCell ref="L84:L85"/>
    <mergeCell ref="M84:M85"/>
    <mergeCell ref="P84:P85"/>
    <mergeCell ref="C105:C106"/>
    <mergeCell ref="D105:D106"/>
    <mergeCell ref="F105:F106"/>
    <mergeCell ref="G105:G106"/>
    <mergeCell ref="I105:I106"/>
    <mergeCell ref="J105:J106"/>
    <mergeCell ref="L105:L106"/>
    <mergeCell ref="M105:M106"/>
    <mergeCell ref="O105:O106"/>
    <mergeCell ref="P105:P106"/>
    <mergeCell ref="O84:O85"/>
    <mergeCell ref="C84:C85"/>
    <mergeCell ref="D84:D85"/>
    <mergeCell ref="F84:F85"/>
    <mergeCell ref="G84:G85"/>
    <mergeCell ref="I84:I85"/>
    <mergeCell ref="L21:L22"/>
    <mergeCell ref="M21:M22"/>
    <mergeCell ref="O21:O22"/>
    <mergeCell ref="P21:P22"/>
    <mergeCell ref="C42:C43"/>
    <mergeCell ref="D42:D43"/>
    <mergeCell ref="F42:F43"/>
    <mergeCell ref="G42:G43"/>
    <mergeCell ref="I42:I43"/>
    <mergeCell ref="J42:J43"/>
    <mergeCell ref="L42:L43"/>
    <mergeCell ref="M42:M43"/>
    <mergeCell ref="O42:O43"/>
    <mergeCell ref="P42:P43"/>
    <mergeCell ref="G21:G22"/>
    <mergeCell ref="C21:C22"/>
    <mergeCell ref="D21:D22"/>
    <mergeCell ref="F21:F22"/>
    <mergeCell ref="I21:I22"/>
    <mergeCell ref="J21:J22"/>
    <mergeCell ref="C297:P306"/>
    <mergeCell ref="C276:D276"/>
    <mergeCell ref="F276:G276"/>
    <mergeCell ref="I276:J276"/>
    <mergeCell ref="L276:M276"/>
    <mergeCell ref="O276:P276"/>
    <mergeCell ref="C255:D255"/>
    <mergeCell ref="F255:G255"/>
    <mergeCell ref="I255:J255"/>
    <mergeCell ref="L255:M255"/>
    <mergeCell ref="O255:P255"/>
    <mergeCell ref="L273:L274"/>
    <mergeCell ref="M273:M274"/>
    <mergeCell ref="O273:O274"/>
    <mergeCell ref="P273:P274"/>
    <mergeCell ref="C294:C295"/>
    <mergeCell ref="D294:D295"/>
    <mergeCell ref="F294:F295"/>
    <mergeCell ref="G294:G295"/>
    <mergeCell ref="I294:I295"/>
    <mergeCell ref="J294:J295"/>
    <mergeCell ref="L294:L295"/>
    <mergeCell ref="M294:M295"/>
    <mergeCell ref="O294:O295"/>
    <mergeCell ref="C213:D213"/>
    <mergeCell ref="F213:G213"/>
    <mergeCell ref="I213:J213"/>
    <mergeCell ref="L213:M213"/>
    <mergeCell ref="O213:P213"/>
    <mergeCell ref="C171:P180"/>
    <mergeCell ref="C192:D192"/>
    <mergeCell ref="F192:G192"/>
    <mergeCell ref="I192:J192"/>
    <mergeCell ref="L192:M192"/>
    <mergeCell ref="O192:P192"/>
    <mergeCell ref="J210:J211"/>
    <mergeCell ref="L210:L211"/>
    <mergeCell ref="M210:M211"/>
    <mergeCell ref="O210:O211"/>
    <mergeCell ref="P210:P211"/>
    <mergeCell ref="C210:C211"/>
    <mergeCell ref="D210:D211"/>
    <mergeCell ref="F210:F211"/>
    <mergeCell ref="G210:G211"/>
    <mergeCell ref="I210:I211"/>
    <mergeCell ref="F150:G150"/>
    <mergeCell ref="I150:J150"/>
    <mergeCell ref="L150:M150"/>
    <mergeCell ref="O150:P150"/>
    <mergeCell ref="C147:C148"/>
    <mergeCell ref="D147:D148"/>
    <mergeCell ref="F147:F148"/>
    <mergeCell ref="G147:G148"/>
    <mergeCell ref="I147:I148"/>
    <mergeCell ref="J147:J148"/>
    <mergeCell ref="L147:L148"/>
    <mergeCell ref="M147:M148"/>
    <mergeCell ref="O147:O148"/>
    <mergeCell ref="P147:P148"/>
    <mergeCell ref="C45:P54"/>
    <mergeCell ref="O24:P24"/>
    <mergeCell ref="C24:D24"/>
    <mergeCell ref="I24:J24"/>
    <mergeCell ref="L24:M24"/>
    <mergeCell ref="F24:G24"/>
    <mergeCell ref="C234:P243"/>
    <mergeCell ref="O87:P87"/>
    <mergeCell ref="C108:P117"/>
    <mergeCell ref="C66:D66"/>
    <mergeCell ref="F66:G66"/>
    <mergeCell ref="I66:J66"/>
    <mergeCell ref="L66:M66"/>
    <mergeCell ref="O66:P66"/>
    <mergeCell ref="C87:D87"/>
    <mergeCell ref="F87:G87"/>
    <mergeCell ref="I87:J87"/>
    <mergeCell ref="L87:M87"/>
    <mergeCell ref="C129:D129"/>
    <mergeCell ref="F129:G129"/>
    <mergeCell ref="I129:J129"/>
    <mergeCell ref="L129:M129"/>
    <mergeCell ref="O129:P129"/>
    <mergeCell ref="C150:D150"/>
  </mergeCells>
  <pageMargins left="0.25" right="0.25" top="0.25" bottom="0.25" header="0" footer="0"/>
  <pageSetup scale="65" orientation="landscape" verticalDpi="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51330-2E8E-45E7-829E-D6F941E8B2F5}">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-26</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48DCCC64-D5B6-45F1-8C16-7E96DF5F70E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31F1C0E-A986-4504-8C03-1A48AD59D12C}">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23F08654-6D29-4688-A324-1D7146F0EBF3}">
      <formula1>#REF!</formula1>
    </dataValidation>
  </dataValidations>
  <hyperlinks>
    <hyperlink ref="D3:E3" r:id="rId1" display="ceramicmaterialsworkshop.com                                                                 " xr:uid="{3E8AEC49-5B12-4B93-ABD3-A125927A0F4B}"/>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E6AE975-27E5-4648-93E2-9238BF27097F}">
          <x14:formula1>
            <xm:f>'Chemical Analysis'!$AA$4:$AA$27</xm:f>
          </x14:formula1>
          <xm:sqref>G2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753F4-EF05-465C-B642-467ED47DD88B}">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-27</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583CC39A-A2D4-4BD6-943B-BB1384342ED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B4DC5D2-3BEE-426B-B3D5-AF63E6746853}">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3BFCDAA-33F6-4D6B-A68A-507366E5D89A}">
      <formula1>#REF!</formula1>
    </dataValidation>
  </dataValidations>
  <hyperlinks>
    <hyperlink ref="D3:E3" r:id="rId1" display="ceramicmaterialsworkshop.com                                                                 " xr:uid="{4F3CF2C9-96B7-433D-A296-A6092656DDB9}"/>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53187C3-930B-43E1-B8AB-5A185EDC440E}">
          <x14:formula1>
            <xm:f>'Chemical Analysis'!$AA$4:$AA$27</xm:f>
          </x14:formula1>
          <xm:sqref>G2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73BD-3BBD-42BF-BE88-4C932B1FE97B}">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-28</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7A9436CA-EA9E-4934-80DD-5454EE679BA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2830376-B96D-4B82-811D-90DCDA2D6D4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C58BE457-8C1C-4BA8-9A9B-F3B6DF58A72F}">
      <formula1>#REF!</formula1>
    </dataValidation>
  </dataValidations>
  <hyperlinks>
    <hyperlink ref="D3:E3" r:id="rId1" display="ceramicmaterialsworkshop.com                                                                 " xr:uid="{2CFA7D4D-2CDD-4B10-85AB-89A63FC13708}"/>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97EE7F-1965-4422-803D-4F416AF902B7}">
          <x14:formula1>
            <xm:f>'Chemical Analysis'!$AA$4:$AA$27</xm:f>
          </x14:formula1>
          <xm:sqref>G2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07F01-0C2C-4170-83A6-4C1DAB794814}">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-29</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541ED7C5-D13C-42EC-A925-4AD759EFA99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475EE61-00D3-4089-A668-3881ED1BDBE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0B20291-54F6-4042-B1AA-67D697003E09}">
      <formula1>#REF!</formula1>
    </dataValidation>
  </dataValidations>
  <hyperlinks>
    <hyperlink ref="D3:E3" r:id="rId1" display="ceramicmaterialsworkshop.com                                                                 " xr:uid="{5882B319-20E9-422C-8644-5E5A9246BEE3}"/>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EF85EB6-D530-4BD7-AE10-B2AA5748B601}">
          <x14:formula1>
            <xm:f>'Chemical Analysis'!$AA$4:$AA$27</xm:f>
          </x14:formula1>
          <xm:sqref>G2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12602-5C19-42F9-BE12-8BCE91EF3D28}">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-30</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1B6E6348-1542-4A74-951C-F7A7E64853F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C58B2A3-9DF3-4272-BD23-2E2C2522D42F}">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6F34579-0E21-42D6-AFB3-E68AF64AA849}">
      <formula1>#REF!</formula1>
    </dataValidation>
  </dataValidations>
  <hyperlinks>
    <hyperlink ref="D3:E3" r:id="rId1" display="ceramicmaterialsworkshop.com                                                                 " xr:uid="{CC1C59DA-C06C-4E61-A0DA-49D76A87D108}"/>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2E03F4E-085C-4EC4-8BD0-8E91CE6F4F9F}">
          <x14:formula1>
            <xm:f>'Chemical Analysis'!$AA$4:$AA$27</xm:f>
          </x14:formula1>
          <xm:sqref>G2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1268B-726F-4EB0-B301-5D13F89896B6}">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-31</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8F86A0DB-023C-4EC4-86BA-EE4D1EEC4F0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FE9AAF1-8BB3-4EFB-B885-A01BFC4DBE50}">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E3392E26-165A-435B-BA34-CA96A979DC1A}">
      <formula1>#REF!</formula1>
    </dataValidation>
  </dataValidations>
  <hyperlinks>
    <hyperlink ref="D3:E3" r:id="rId1" display="ceramicmaterialsworkshop.com                                                                 " xr:uid="{4869F3B8-9974-4DA5-B34C-1DFB0403070B}"/>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2E6FD56-0E39-4FB8-B613-1902E85A800E}">
          <x14:formula1>
            <xm:f>'Chemical Analysis'!$AA$4:$AA$27</xm:f>
          </x14:formula1>
          <xm:sqref>G2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3BAFF-B6C0-4A32-B209-8E957657DCD4}">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-32</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57310482-4D09-4FB9-A06F-D1D3C4BE765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7CA16FE-AF5F-4ED7-B45E-9CBE8A0F21D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BCE06B6E-D819-4C6C-96F0-5A827208D908}">
      <formula1>#REF!</formula1>
    </dataValidation>
  </dataValidations>
  <hyperlinks>
    <hyperlink ref="D3:E3" r:id="rId1" display="ceramicmaterialsworkshop.com                                                                 " xr:uid="{640E2DD2-951C-4915-ACF1-0B3EE45C26D1}"/>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4B1A9A8-0522-4D52-A869-E1DE7C7B3F6A}">
          <x14:formula1>
            <xm:f>'Chemical Analysis'!$AA$4:$AA$27</xm:f>
          </x14:formula1>
          <xm:sqref>G2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B101B-7C30-4E84-A9E0-24509F881F41}">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-33</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7C2B1526-C790-4B4E-A6D5-D0FF7421AEE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74CBACB-C8A4-4F4F-B5AF-8ECF5CD42328}">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A15D42F0-2523-4229-BDEA-8AFD22241FC8}">
      <formula1>#REF!</formula1>
    </dataValidation>
  </dataValidations>
  <hyperlinks>
    <hyperlink ref="D3:E3" r:id="rId1" display="ceramicmaterialsworkshop.com                                                                 " xr:uid="{A05C8A38-D704-41FD-AF70-9CB45886F12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E12D5FB-1FB7-4B35-8DB3-06380578E65A}">
          <x14:formula1>
            <xm:f>'Chemical Analysis'!$AA$4:$AA$27</xm:f>
          </x14:formula1>
          <xm:sqref>G2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867C-F87E-4BD5-A0E4-64F1F760A623}">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-34</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06E1CB62-0EE3-4651-852D-E7B969A7F40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C6455F2-44A0-41E1-ABA6-8352DD03D5D3}">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0780CEC2-D200-43DF-BB57-94CBAF2F2473}">
      <formula1>#REF!</formula1>
    </dataValidation>
  </dataValidations>
  <hyperlinks>
    <hyperlink ref="D3:E3" r:id="rId1" display="ceramicmaterialsworkshop.com                                                                 " xr:uid="{0607CAA9-58B6-4498-8F65-673445CBBFF9}"/>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A90A2CD-0D40-4829-BEEC-4555864B2F89}">
          <x14:formula1>
            <xm:f>'Chemical Analysis'!$AA$4:$AA$27</xm:f>
          </x14:formula1>
          <xm:sqref>G2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109D3-2582-4F63-A1D7-378E9C780725}">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-35</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5653D99C-4DB8-4A9C-A1A1-2B9A530B8A7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82CA5E6-FF9C-4438-9A0C-A8789E97FCA4}">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05B7B85-9CF8-46EF-B2BF-94BDE06B67AA}">
      <formula1>#REF!</formula1>
    </dataValidation>
  </dataValidations>
  <hyperlinks>
    <hyperlink ref="D3:E3" r:id="rId1" display="ceramicmaterialsworkshop.com                                                                 " xr:uid="{2C1C9E57-E640-436D-83E9-283857AB324C}"/>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3617413-1FFF-4656-B96C-9D67AD9429F6}">
          <x14:formula1>
            <xm:f>'Chemical Analysis'!$AA$4:$AA$27</xm:f>
          </x14:formula1>
          <xm:sqref>G2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640DC-2EF8-40F3-ADDB-3F20978056F8}">
  <sheetPr codeName="Sheet12"/>
  <dimension ref="B1:BH201"/>
  <sheetViews>
    <sheetView showGridLines="0" showZeros="0" zoomScaleNormal="100" workbookViewId="0">
      <selection activeCell="R63" sqref="R63"/>
    </sheetView>
  </sheetViews>
  <sheetFormatPr defaultRowHeight="12.45" x14ac:dyDescent="0.3"/>
  <cols>
    <col min="1" max="1" width="2.23046875" customWidth="1"/>
    <col min="2" max="2" width="9.3046875" customWidth="1"/>
    <col min="16" max="16" width="22.53515625" customWidth="1"/>
    <col min="17" max="17" width="1.3046875" customWidth="1"/>
    <col min="18" max="18" width="6.84375" style="2" bestFit="1" customWidth="1"/>
    <col min="19" max="19" width="13.07421875" style="2" customWidth="1"/>
    <col min="20" max="20" width="6.07421875" customWidth="1"/>
    <col min="21" max="21" width="6.15234375" customWidth="1"/>
    <col min="22" max="22" width="4.84375" bestFit="1" customWidth="1"/>
    <col min="23" max="23" width="10.3828125" customWidth="1"/>
    <col min="24" max="24" width="8.23046875" bestFit="1" customWidth="1"/>
    <col min="25" max="33" width="6.15234375" customWidth="1"/>
    <col min="34" max="34" width="5.61328125" bestFit="1" customWidth="1"/>
    <col min="35" max="35" width="19.69140625" customWidth="1"/>
    <col min="59" max="59" width="10.3046875" bestFit="1" customWidth="1"/>
  </cols>
  <sheetData>
    <row r="1" spans="2:60" ht="12.9" customHeight="1" thickBot="1" x14ac:dyDescent="0.35">
      <c r="B1" s="362" t="s">
        <v>193</v>
      </c>
      <c r="C1" s="362"/>
      <c r="D1" s="362"/>
      <c r="E1" s="362"/>
      <c r="F1" s="362"/>
      <c r="G1" s="362"/>
      <c r="H1" s="362"/>
      <c r="I1" s="362"/>
      <c r="J1" s="362"/>
      <c r="K1" s="362"/>
      <c r="L1" s="362"/>
      <c r="M1" s="362"/>
      <c r="N1" s="362"/>
      <c r="O1" s="362"/>
      <c r="P1" s="362"/>
      <c r="R1" s="104"/>
      <c r="S1" s="197"/>
      <c r="AA1" s="131"/>
      <c r="AB1" s="131"/>
      <c r="AC1" s="131"/>
      <c r="AG1" s="131"/>
    </row>
    <row r="2" spans="2:60" ht="13.85" customHeight="1" thickBot="1" x14ac:dyDescent="0.5">
      <c r="B2" s="363"/>
      <c r="C2" s="363"/>
      <c r="D2" s="363"/>
      <c r="E2" s="363"/>
      <c r="F2" s="363"/>
      <c r="G2" s="363"/>
      <c r="H2" s="363"/>
      <c r="I2" s="363"/>
      <c r="J2" s="363"/>
      <c r="K2" s="363"/>
      <c r="L2" s="363"/>
      <c r="M2" s="363"/>
      <c r="N2" s="363"/>
      <c r="O2" s="363"/>
      <c r="P2" s="363"/>
      <c r="R2" s="130" t="s">
        <v>221</v>
      </c>
      <c r="S2" s="106" t="s">
        <v>187</v>
      </c>
      <c r="T2" s="83" t="s">
        <v>134</v>
      </c>
      <c r="U2" s="84" t="s">
        <v>135</v>
      </c>
      <c r="V2" s="84" t="s">
        <v>213</v>
      </c>
      <c r="W2" s="84" t="s">
        <v>214</v>
      </c>
      <c r="X2" s="84" t="s">
        <v>215</v>
      </c>
      <c r="Y2" s="106" t="s">
        <v>190</v>
      </c>
      <c r="Z2" s="105" t="s">
        <v>191</v>
      </c>
      <c r="AA2" s="106" t="s">
        <v>212</v>
      </c>
      <c r="AB2" s="130" t="s">
        <v>136</v>
      </c>
      <c r="AC2" s="106" t="s">
        <v>188</v>
      </c>
      <c r="AD2" s="106" t="s">
        <v>10</v>
      </c>
      <c r="AE2" s="106" t="s">
        <v>189</v>
      </c>
      <c r="AF2" s="106" t="s">
        <v>8</v>
      </c>
      <c r="AG2" s="106" t="s">
        <v>25</v>
      </c>
      <c r="AH2" s="106" t="s">
        <v>83</v>
      </c>
      <c r="AJ2" s="216" t="s">
        <v>0</v>
      </c>
      <c r="AK2" s="217" t="s">
        <v>1</v>
      </c>
      <c r="AL2" s="217" t="s">
        <v>2</v>
      </c>
      <c r="AM2" s="217" t="s">
        <v>11</v>
      </c>
      <c r="AN2" s="218" t="s">
        <v>116</v>
      </c>
      <c r="AO2" s="217" t="s">
        <v>3</v>
      </c>
      <c r="AP2" s="217" t="s">
        <v>4</v>
      </c>
      <c r="AQ2" s="217" t="s">
        <v>5</v>
      </c>
      <c r="AR2" s="218" t="s">
        <v>115</v>
      </c>
      <c r="AS2" s="218" t="s">
        <v>119</v>
      </c>
      <c r="AT2" s="217" t="s">
        <v>6</v>
      </c>
      <c r="AU2" s="217" t="s">
        <v>7</v>
      </c>
      <c r="AV2" s="217" t="s">
        <v>8</v>
      </c>
      <c r="AW2" s="217" t="s">
        <v>25</v>
      </c>
      <c r="AX2" s="217" t="s">
        <v>10</v>
      </c>
      <c r="AY2" s="219" t="s">
        <v>140</v>
      </c>
      <c r="AZ2" s="217" t="s">
        <v>110</v>
      </c>
      <c r="BA2" s="217" t="s">
        <v>118</v>
      </c>
      <c r="BB2" s="217" t="s">
        <v>107</v>
      </c>
      <c r="BC2" s="217" t="s">
        <v>124</v>
      </c>
      <c r="BD2" s="217" t="s">
        <v>123</v>
      </c>
      <c r="BE2" s="220" t="s">
        <v>126</v>
      </c>
      <c r="BF2" s="217" t="s">
        <v>62</v>
      </c>
      <c r="BG2" s="217" t="s">
        <v>220</v>
      </c>
      <c r="BH2" s="232" t="s">
        <v>83</v>
      </c>
    </row>
    <row r="3" spans="2:60" ht="12.9" customHeight="1" x14ac:dyDescent="0.3">
      <c r="B3" s="364"/>
      <c r="C3" s="364"/>
      <c r="D3" s="364"/>
      <c r="E3" s="364"/>
      <c r="F3" s="364"/>
      <c r="G3" s="364"/>
      <c r="H3" s="364"/>
      <c r="I3" s="364"/>
      <c r="J3" s="364"/>
      <c r="K3" s="364"/>
      <c r="L3" s="364"/>
      <c r="M3" s="364"/>
      <c r="N3" s="364"/>
      <c r="O3" s="364"/>
      <c r="P3" s="364"/>
      <c r="R3" s="234" t="str">
        <f>'1'!B2</f>
        <v>010125</v>
      </c>
      <c r="S3" s="235">
        <f>'1'!C2</f>
        <v>-1</v>
      </c>
      <c r="T3" s="236">
        <f>AJ3</f>
        <v>3.3372928132474518</v>
      </c>
      <c r="U3" s="178">
        <f>AL3</f>
        <v>0.42779666447408932</v>
      </c>
      <c r="V3" s="237">
        <f>AJ3/AL3</f>
        <v>7.8011192942566385</v>
      </c>
      <c r="W3" s="237">
        <f t="shared" ref="W3:W34" si="0">AJ3/X3</f>
        <v>3.7806478201236344</v>
      </c>
      <c r="X3" s="237">
        <f>SUM(AL3+AM3+AN3)</f>
        <v>0.88273041341849079</v>
      </c>
      <c r="Y3" s="178">
        <f>AM3</f>
        <v>4.4652319019812862E-2</v>
      </c>
      <c r="Z3" s="237">
        <f>AK3</f>
        <v>0</v>
      </c>
      <c r="AA3" s="237" cm="1">
        <f t="array" ref="AA3">SUM(AO3:AS3+BC3)</f>
        <v>0.29479325903736203</v>
      </c>
      <c r="AB3" s="237">
        <f>SUM(AT3:BB3)</f>
        <v>0.70520674096263802</v>
      </c>
      <c r="AC3" s="178">
        <f>AU3</f>
        <v>0.69356994130916449</v>
      </c>
      <c r="AD3" s="178">
        <f>AX3</f>
        <v>0</v>
      </c>
      <c r="AE3" s="178">
        <f>AT3</f>
        <v>1.9428225203248159E-3</v>
      </c>
      <c r="AF3" s="178">
        <f>AV3</f>
        <v>0</v>
      </c>
      <c r="AG3" s="178">
        <f>AW3</f>
        <v>0</v>
      </c>
      <c r="AH3" s="238">
        <f>BH3</f>
        <v>10</v>
      </c>
      <c r="AJ3" s="49">
        <f>'1'!B$59</f>
        <v>3.3372928132474518</v>
      </c>
      <c r="AK3" s="49">
        <f>'1'!C$59</f>
        <v>0</v>
      </c>
      <c r="AL3" s="49">
        <f>'1'!D$59</f>
        <v>0.42779666447408932</v>
      </c>
      <c r="AM3" s="49">
        <f>'1'!E$59</f>
        <v>4.4652319019812862E-2</v>
      </c>
      <c r="AN3" s="49">
        <f>'1'!F$59</f>
        <v>0.41028142992458855</v>
      </c>
      <c r="AO3" s="49">
        <f>'1'!G$59</f>
        <v>0</v>
      </c>
      <c r="AP3" s="49">
        <f>'1'!H$59</f>
        <v>0.22145185236948553</v>
      </c>
      <c r="AQ3" s="49">
        <f>'1'!I$59</f>
        <v>7.3341406667876488E-2</v>
      </c>
      <c r="AR3" s="49">
        <f>'1'!J$59</f>
        <v>0</v>
      </c>
      <c r="AS3" s="49">
        <f>'1'!K$59</f>
        <v>0</v>
      </c>
      <c r="AT3" s="49">
        <f>'1'!L$59</f>
        <v>1.9428225203248159E-3</v>
      </c>
      <c r="AU3" s="49">
        <f>'1'!M$59</f>
        <v>0.69356994130916449</v>
      </c>
      <c r="AV3" s="49">
        <f>'1'!N$59</f>
        <v>0</v>
      </c>
      <c r="AW3" s="49">
        <f>'1'!O$59</f>
        <v>0</v>
      </c>
      <c r="AX3" s="49">
        <f>'1'!P$59</f>
        <v>0</v>
      </c>
      <c r="AY3" s="49">
        <f>'1'!Q$59</f>
        <v>9.6939771331487085E-3</v>
      </c>
      <c r="AZ3" s="49">
        <f>'1'!R$59</f>
        <v>0</v>
      </c>
      <c r="BA3" s="49">
        <f>'1'!S$59</f>
        <v>0</v>
      </c>
      <c r="BB3" s="49">
        <f>'1'!T$59</f>
        <v>0</v>
      </c>
      <c r="BC3" s="49">
        <f>'1'!U$59</f>
        <v>0</v>
      </c>
      <c r="BD3" s="49">
        <f>'1'!V$59</f>
        <v>5.9972658222314803E-4</v>
      </c>
      <c r="BE3" s="49">
        <f>'1'!W$59</f>
        <v>0</v>
      </c>
      <c r="BF3" s="49">
        <f>'1'!X$59</f>
        <v>0</v>
      </c>
      <c r="BG3" s="231">
        <f>'1'!Y$59</f>
        <v>1305</v>
      </c>
      <c r="BH3" s="231">
        <f>'1'!$G$2</f>
        <v>10</v>
      </c>
    </row>
    <row r="4" spans="2:60" ht="12.9" customHeight="1" x14ac:dyDescent="0.3">
      <c r="B4" s="365"/>
      <c r="C4" s="365"/>
      <c r="D4" s="365"/>
      <c r="E4" s="365"/>
      <c r="F4" s="365"/>
      <c r="G4" s="365"/>
      <c r="H4" s="365"/>
      <c r="I4" s="365"/>
      <c r="J4" s="365"/>
      <c r="K4" s="365"/>
      <c r="L4" s="365"/>
      <c r="M4" s="365"/>
      <c r="N4" s="365"/>
      <c r="O4" s="365"/>
      <c r="P4" s="365"/>
      <c r="R4" s="239" t="str">
        <f>'2'!B2</f>
        <v>010125</v>
      </c>
      <c r="S4" s="233">
        <f>'2'!C2</f>
        <v>-2</v>
      </c>
      <c r="T4" s="189">
        <f t="shared" ref="T4:T52" si="1">AJ4</f>
        <v>3.3372928132474518</v>
      </c>
      <c r="U4" s="24">
        <f t="shared" ref="U4:U52" si="2">AL4</f>
        <v>0.42779666447408932</v>
      </c>
      <c r="V4" s="196">
        <f t="shared" ref="V4:V52" si="3">AJ4/AL4</f>
        <v>7.8011192942566385</v>
      </c>
      <c r="W4" s="196">
        <f t="shared" si="0"/>
        <v>3.7806478201236344</v>
      </c>
      <c r="X4" s="196">
        <f t="shared" ref="X4:X52" si="4">SUM(AL4+AM4+AN4)</f>
        <v>0.88273041341849079</v>
      </c>
      <c r="Y4" s="24">
        <f t="shared" ref="Y4:Y52" si="5">AM4</f>
        <v>4.4652319019812862E-2</v>
      </c>
      <c r="Z4" s="196">
        <f t="shared" ref="Z4:Z52" si="6">AK4</f>
        <v>0</v>
      </c>
      <c r="AA4" s="196" cm="1">
        <f t="array" ref="AA4">SUM(AO4:AS4+BC4)</f>
        <v>0.29479325903736203</v>
      </c>
      <c r="AB4" s="196">
        <f t="shared" ref="AB4:AB52" si="7">SUM(AT4:BB4)</f>
        <v>0.70520674096263802</v>
      </c>
      <c r="AC4" s="24">
        <f t="shared" ref="AC4:AC52" si="8">AU4</f>
        <v>0.69356994130916449</v>
      </c>
      <c r="AD4" s="24">
        <f t="shared" ref="AD4:AD52" si="9">AX4</f>
        <v>0</v>
      </c>
      <c r="AE4" s="24">
        <f t="shared" ref="AE4:AE52" si="10">AT4</f>
        <v>1.9428225203248159E-3</v>
      </c>
      <c r="AF4" s="24">
        <f t="shared" ref="AF4:AF52" si="11">AV4</f>
        <v>0</v>
      </c>
      <c r="AG4" s="24">
        <f t="shared" ref="AG4:AG52" si="12">AW4</f>
        <v>0</v>
      </c>
      <c r="AH4" s="240">
        <f t="shared" ref="AH4:AH52" si="13">BH4</f>
        <v>10</v>
      </c>
      <c r="AJ4" s="49">
        <f>'2'!B$59</f>
        <v>3.3372928132474518</v>
      </c>
      <c r="AK4" s="49">
        <f>'2'!C$59</f>
        <v>0</v>
      </c>
      <c r="AL4" s="49">
        <f>'2'!D$59</f>
        <v>0.42779666447408932</v>
      </c>
      <c r="AM4" s="49">
        <f>'2'!E$59</f>
        <v>4.4652319019812862E-2</v>
      </c>
      <c r="AN4" s="49">
        <f>'2'!F$59</f>
        <v>0.41028142992458855</v>
      </c>
      <c r="AO4" s="49">
        <f>'2'!G$59</f>
        <v>0</v>
      </c>
      <c r="AP4" s="49">
        <f>'2'!H$59</f>
        <v>0.22145185236948553</v>
      </c>
      <c r="AQ4" s="49">
        <f>'2'!I$59</f>
        <v>7.3341406667876488E-2</v>
      </c>
      <c r="AR4" s="49">
        <f>'2'!J$59</f>
        <v>0</v>
      </c>
      <c r="AS4" s="49">
        <f>'2'!K$59</f>
        <v>0</v>
      </c>
      <c r="AT4" s="49">
        <f>'2'!L$59</f>
        <v>1.9428225203248159E-3</v>
      </c>
      <c r="AU4" s="49">
        <f>'2'!M$59</f>
        <v>0.69356994130916449</v>
      </c>
      <c r="AV4" s="49">
        <f>'2'!N$59</f>
        <v>0</v>
      </c>
      <c r="AW4" s="49">
        <f>'2'!O$59</f>
        <v>0</v>
      </c>
      <c r="AX4" s="49">
        <f>'2'!P$59</f>
        <v>0</v>
      </c>
      <c r="AY4" s="49">
        <f>'2'!Q$59</f>
        <v>9.6939771331487085E-3</v>
      </c>
      <c r="AZ4" s="49">
        <f>'2'!R$59</f>
        <v>0</v>
      </c>
      <c r="BA4" s="49">
        <f>'2'!S$59</f>
        <v>0</v>
      </c>
      <c r="BB4" s="49">
        <f>'2'!T$59</f>
        <v>0</v>
      </c>
      <c r="BC4" s="49">
        <f>'2'!U$59</f>
        <v>0</v>
      </c>
      <c r="BD4" s="49">
        <f>'2'!V$59</f>
        <v>5.9972658222314803E-4</v>
      </c>
      <c r="BE4" s="49">
        <f>'2'!W$59</f>
        <v>0</v>
      </c>
      <c r="BF4" s="49">
        <f>'2'!X$59</f>
        <v>0</v>
      </c>
      <c r="BG4" s="231">
        <f>'2'!Y$59</f>
        <v>1305</v>
      </c>
      <c r="BH4" s="231">
        <f>'2'!$G$2</f>
        <v>10</v>
      </c>
    </row>
    <row r="5" spans="2:60" ht="12.9" customHeight="1" x14ac:dyDescent="0.3">
      <c r="B5" s="365"/>
      <c r="C5" s="365"/>
      <c r="D5" s="365"/>
      <c r="E5" s="365"/>
      <c r="F5" s="365"/>
      <c r="G5" s="365"/>
      <c r="H5" s="365"/>
      <c r="I5" s="365"/>
      <c r="J5" s="365"/>
      <c r="K5" s="365"/>
      <c r="L5" s="365"/>
      <c r="M5" s="365"/>
      <c r="N5" s="365"/>
      <c r="O5" s="365"/>
      <c r="P5" s="365"/>
      <c r="R5" s="239" t="str">
        <f>'3'!B2</f>
        <v>010125</v>
      </c>
      <c r="S5" s="233">
        <f>'3'!C2</f>
        <v>-3</v>
      </c>
      <c r="T5" s="189">
        <f t="shared" si="1"/>
        <v>3.3372928132474518</v>
      </c>
      <c r="U5" s="24">
        <f t="shared" si="2"/>
        <v>0.42779666447408932</v>
      </c>
      <c r="V5" s="196">
        <f t="shared" si="3"/>
        <v>7.8011192942566385</v>
      </c>
      <c r="W5" s="196">
        <f t="shared" si="0"/>
        <v>3.7806478201236344</v>
      </c>
      <c r="X5" s="196">
        <f t="shared" si="4"/>
        <v>0.88273041341849079</v>
      </c>
      <c r="Y5" s="24">
        <f t="shared" si="5"/>
        <v>4.4652319019812862E-2</v>
      </c>
      <c r="Z5" s="196">
        <f t="shared" si="6"/>
        <v>0</v>
      </c>
      <c r="AA5" s="196" cm="1">
        <f t="array" ref="AA5">SUM(AO5:AS5+BC5)</f>
        <v>0.29479325903736203</v>
      </c>
      <c r="AB5" s="196">
        <f t="shared" si="7"/>
        <v>0.70520674096263802</v>
      </c>
      <c r="AC5" s="24">
        <f t="shared" si="8"/>
        <v>0.69356994130916449</v>
      </c>
      <c r="AD5" s="24">
        <f t="shared" si="9"/>
        <v>0</v>
      </c>
      <c r="AE5" s="24">
        <f t="shared" si="10"/>
        <v>1.9428225203248159E-3</v>
      </c>
      <c r="AF5" s="24">
        <f t="shared" si="11"/>
        <v>0</v>
      </c>
      <c r="AG5" s="24">
        <f t="shared" si="12"/>
        <v>0</v>
      </c>
      <c r="AH5" s="240">
        <f t="shared" si="13"/>
        <v>10</v>
      </c>
      <c r="AJ5" s="49">
        <f>'3'!B$59</f>
        <v>3.3372928132474518</v>
      </c>
      <c r="AK5" s="49">
        <f>'3'!C$59</f>
        <v>0</v>
      </c>
      <c r="AL5" s="49">
        <f>'3'!D$59</f>
        <v>0.42779666447408932</v>
      </c>
      <c r="AM5" s="49">
        <f>'3'!E$59</f>
        <v>4.4652319019812862E-2</v>
      </c>
      <c r="AN5" s="49">
        <f>'3'!F$59</f>
        <v>0.41028142992458855</v>
      </c>
      <c r="AO5" s="49">
        <f>'3'!G$59</f>
        <v>0</v>
      </c>
      <c r="AP5" s="49">
        <f>'3'!H$59</f>
        <v>0.22145185236948553</v>
      </c>
      <c r="AQ5" s="49">
        <f>'3'!I$59</f>
        <v>7.3341406667876488E-2</v>
      </c>
      <c r="AR5" s="49">
        <f>'3'!J$59</f>
        <v>0</v>
      </c>
      <c r="AS5" s="49">
        <f>'3'!K$59</f>
        <v>0</v>
      </c>
      <c r="AT5" s="49">
        <f>'3'!L$59</f>
        <v>1.9428225203248159E-3</v>
      </c>
      <c r="AU5" s="49">
        <f>'3'!M$59</f>
        <v>0.69356994130916449</v>
      </c>
      <c r="AV5" s="49">
        <f>'3'!N$59</f>
        <v>0</v>
      </c>
      <c r="AW5" s="49">
        <f>'3'!O$59</f>
        <v>0</v>
      </c>
      <c r="AX5" s="49">
        <f>'3'!P$59</f>
        <v>0</v>
      </c>
      <c r="AY5" s="49">
        <f>'3'!Q$59</f>
        <v>9.6939771331487085E-3</v>
      </c>
      <c r="AZ5" s="49">
        <f>'3'!R$59</f>
        <v>0</v>
      </c>
      <c r="BA5" s="49">
        <f>'3'!S$59</f>
        <v>0</v>
      </c>
      <c r="BB5" s="49">
        <f>'3'!T$59</f>
        <v>0</v>
      </c>
      <c r="BC5" s="49">
        <f>'3'!U$59</f>
        <v>0</v>
      </c>
      <c r="BD5" s="49">
        <f>'3'!V$59</f>
        <v>5.9972658222314803E-4</v>
      </c>
      <c r="BE5" s="49">
        <f>'3'!W$59</f>
        <v>0</v>
      </c>
      <c r="BF5" s="49">
        <f>'3'!X$59</f>
        <v>0</v>
      </c>
      <c r="BG5" s="231">
        <f>'3'!Y$59</f>
        <v>1305</v>
      </c>
      <c r="BH5" s="231">
        <f>'3'!$G$2</f>
        <v>10</v>
      </c>
    </row>
    <row r="6" spans="2:60" ht="12.9" customHeight="1" x14ac:dyDescent="0.3">
      <c r="B6" s="365"/>
      <c r="C6" s="365"/>
      <c r="D6" s="365"/>
      <c r="E6" s="365"/>
      <c r="F6" s="365"/>
      <c r="G6" s="365"/>
      <c r="H6" s="365"/>
      <c r="I6" s="365"/>
      <c r="J6" s="365"/>
      <c r="K6" s="365"/>
      <c r="L6" s="365"/>
      <c r="M6" s="365"/>
      <c r="N6" s="365"/>
      <c r="O6" s="365"/>
      <c r="P6" s="365"/>
      <c r="R6" s="239" t="str">
        <f>'4'!B2</f>
        <v>010125</v>
      </c>
      <c r="S6" s="233">
        <f>'4'!C2</f>
        <v>-4</v>
      </c>
      <c r="T6" s="189">
        <f t="shared" si="1"/>
        <v>3.3372928132474518</v>
      </c>
      <c r="U6" s="24">
        <f t="shared" si="2"/>
        <v>0.42779666447408932</v>
      </c>
      <c r="V6" s="196">
        <f t="shared" si="3"/>
        <v>7.8011192942566385</v>
      </c>
      <c r="W6" s="196">
        <f t="shared" si="0"/>
        <v>3.7806478201236344</v>
      </c>
      <c r="X6" s="196">
        <f t="shared" si="4"/>
        <v>0.88273041341849079</v>
      </c>
      <c r="Y6" s="24">
        <f t="shared" si="5"/>
        <v>4.4652319019812862E-2</v>
      </c>
      <c r="Z6" s="196">
        <f t="shared" si="6"/>
        <v>0</v>
      </c>
      <c r="AA6" s="196" cm="1">
        <f t="array" ref="AA6">SUM(AO6:AS6+BC6)</f>
        <v>0.29479325903736203</v>
      </c>
      <c r="AB6" s="196">
        <f t="shared" si="7"/>
        <v>0.70520674096263802</v>
      </c>
      <c r="AC6" s="24">
        <f t="shared" si="8"/>
        <v>0.69356994130916449</v>
      </c>
      <c r="AD6" s="24">
        <f t="shared" si="9"/>
        <v>0</v>
      </c>
      <c r="AE6" s="24">
        <f t="shared" si="10"/>
        <v>1.9428225203248159E-3</v>
      </c>
      <c r="AF6" s="24">
        <f t="shared" si="11"/>
        <v>0</v>
      </c>
      <c r="AG6" s="24">
        <f t="shared" si="12"/>
        <v>0</v>
      </c>
      <c r="AH6" s="240">
        <f t="shared" si="13"/>
        <v>10</v>
      </c>
      <c r="AJ6" s="49">
        <f>'4'!B$59</f>
        <v>3.3372928132474518</v>
      </c>
      <c r="AK6" s="49">
        <f>'4'!C$59</f>
        <v>0</v>
      </c>
      <c r="AL6" s="49">
        <f>'4'!D$59</f>
        <v>0.42779666447408932</v>
      </c>
      <c r="AM6" s="49">
        <f>'4'!E$59</f>
        <v>4.4652319019812862E-2</v>
      </c>
      <c r="AN6" s="49">
        <f>'4'!F$59</f>
        <v>0.41028142992458855</v>
      </c>
      <c r="AO6" s="49">
        <f>'4'!G$59</f>
        <v>0</v>
      </c>
      <c r="AP6" s="49">
        <f>'4'!H$59</f>
        <v>0.22145185236948553</v>
      </c>
      <c r="AQ6" s="49">
        <f>'4'!I$59</f>
        <v>7.3341406667876488E-2</v>
      </c>
      <c r="AR6" s="49">
        <f>'4'!J$59</f>
        <v>0</v>
      </c>
      <c r="AS6" s="49">
        <f>'4'!K$59</f>
        <v>0</v>
      </c>
      <c r="AT6" s="49">
        <f>'4'!L$59</f>
        <v>1.9428225203248159E-3</v>
      </c>
      <c r="AU6" s="49">
        <f>'4'!M$59</f>
        <v>0.69356994130916449</v>
      </c>
      <c r="AV6" s="49">
        <f>'4'!N$59</f>
        <v>0</v>
      </c>
      <c r="AW6" s="49">
        <f>'4'!O$59</f>
        <v>0</v>
      </c>
      <c r="AX6" s="49">
        <f>'4'!P$59</f>
        <v>0</v>
      </c>
      <c r="AY6" s="49">
        <f>'4'!Q$59</f>
        <v>9.6939771331487085E-3</v>
      </c>
      <c r="AZ6" s="49">
        <f>'4'!R$59</f>
        <v>0</v>
      </c>
      <c r="BA6" s="49">
        <f>'4'!S$59</f>
        <v>0</v>
      </c>
      <c r="BB6" s="49">
        <f>'4'!T$59</f>
        <v>0</v>
      </c>
      <c r="BC6" s="49">
        <f>'4'!U$59</f>
        <v>0</v>
      </c>
      <c r="BD6" s="49">
        <f>'4'!V$59</f>
        <v>5.9972658222314803E-4</v>
      </c>
      <c r="BE6" s="49">
        <f>'4'!W$59</f>
        <v>0</v>
      </c>
      <c r="BF6" s="49">
        <f>'4'!X$59</f>
        <v>0</v>
      </c>
      <c r="BG6" s="231">
        <f>'4'!Y$59</f>
        <v>1305</v>
      </c>
      <c r="BH6" s="231">
        <f>'4'!$G$2</f>
        <v>10</v>
      </c>
    </row>
    <row r="7" spans="2:60" ht="12.9" customHeight="1" x14ac:dyDescent="0.3">
      <c r="B7" s="365"/>
      <c r="C7" s="365"/>
      <c r="D7" s="365"/>
      <c r="E7" s="365"/>
      <c r="F7" s="365"/>
      <c r="G7" s="365"/>
      <c r="H7" s="365"/>
      <c r="I7" s="365"/>
      <c r="J7" s="365"/>
      <c r="K7" s="365"/>
      <c r="L7" s="365"/>
      <c r="M7" s="365"/>
      <c r="N7" s="365"/>
      <c r="O7" s="365"/>
      <c r="P7" s="365"/>
      <c r="R7" s="239" t="str">
        <f>'5'!B2</f>
        <v>010125</v>
      </c>
      <c r="S7" s="233">
        <f>'5'!C2</f>
        <v>-5</v>
      </c>
      <c r="T7" s="189">
        <f t="shared" si="1"/>
        <v>3.3372928132474518</v>
      </c>
      <c r="U7" s="24">
        <f t="shared" si="2"/>
        <v>0.42779666447408932</v>
      </c>
      <c r="V7" s="196">
        <f t="shared" si="3"/>
        <v>7.8011192942566385</v>
      </c>
      <c r="W7" s="196">
        <f t="shared" si="0"/>
        <v>3.7806478201236344</v>
      </c>
      <c r="X7" s="196">
        <f t="shared" si="4"/>
        <v>0.88273041341849079</v>
      </c>
      <c r="Y7" s="24">
        <f t="shared" si="5"/>
        <v>4.4652319019812862E-2</v>
      </c>
      <c r="Z7" s="196">
        <f t="shared" si="6"/>
        <v>0</v>
      </c>
      <c r="AA7" s="196" cm="1">
        <f t="array" ref="AA7">SUM(AO7:AS7+BC7)</f>
        <v>0.29479325903736203</v>
      </c>
      <c r="AB7" s="196">
        <f t="shared" si="7"/>
        <v>0.70520674096263802</v>
      </c>
      <c r="AC7" s="24">
        <f t="shared" si="8"/>
        <v>0.69356994130916449</v>
      </c>
      <c r="AD7" s="24">
        <f t="shared" si="9"/>
        <v>0</v>
      </c>
      <c r="AE7" s="24">
        <f t="shared" si="10"/>
        <v>1.9428225203248159E-3</v>
      </c>
      <c r="AF7" s="24">
        <f t="shared" si="11"/>
        <v>0</v>
      </c>
      <c r="AG7" s="24">
        <f t="shared" si="12"/>
        <v>0</v>
      </c>
      <c r="AH7" s="240">
        <f t="shared" si="13"/>
        <v>10</v>
      </c>
      <c r="AJ7" s="49">
        <f>'5'!B$59</f>
        <v>3.3372928132474518</v>
      </c>
      <c r="AK7" s="49">
        <f>'5'!C$59</f>
        <v>0</v>
      </c>
      <c r="AL7" s="49">
        <f>'5'!D$59</f>
        <v>0.42779666447408932</v>
      </c>
      <c r="AM7" s="49">
        <f>'5'!E$59</f>
        <v>4.4652319019812862E-2</v>
      </c>
      <c r="AN7" s="49">
        <f>'5'!F$59</f>
        <v>0.41028142992458855</v>
      </c>
      <c r="AO7" s="49">
        <f>'5'!G$59</f>
        <v>0</v>
      </c>
      <c r="AP7" s="49">
        <f>'5'!H$59</f>
        <v>0.22145185236948553</v>
      </c>
      <c r="AQ7" s="49">
        <f>'5'!I$59</f>
        <v>7.3341406667876488E-2</v>
      </c>
      <c r="AR7" s="49">
        <f>'5'!J$59</f>
        <v>0</v>
      </c>
      <c r="AS7" s="49">
        <f>'5'!K$59</f>
        <v>0</v>
      </c>
      <c r="AT7" s="49">
        <f>'5'!L$59</f>
        <v>1.9428225203248159E-3</v>
      </c>
      <c r="AU7" s="49">
        <f>'5'!M$59</f>
        <v>0.69356994130916449</v>
      </c>
      <c r="AV7" s="49">
        <f>'5'!N$59</f>
        <v>0</v>
      </c>
      <c r="AW7" s="49">
        <f>'5'!O$59</f>
        <v>0</v>
      </c>
      <c r="AX7" s="49">
        <f>'5'!P$59</f>
        <v>0</v>
      </c>
      <c r="AY7" s="49">
        <f>'5'!Q$59</f>
        <v>9.6939771331487085E-3</v>
      </c>
      <c r="AZ7" s="49">
        <f>'5'!R$59</f>
        <v>0</v>
      </c>
      <c r="BA7" s="49">
        <f>'5'!S$59</f>
        <v>0</v>
      </c>
      <c r="BB7" s="49">
        <f>'5'!T$59</f>
        <v>0</v>
      </c>
      <c r="BC7" s="49">
        <f>'5'!U$59</f>
        <v>0</v>
      </c>
      <c r="BD7" s="49">
        <f>'5'!V$59</f>
        <v>5.9972658222314803E-4</v>
      </c>
      <c r="BE7" s="49">
        <f>'5'!W$59</f>
        <v>0</v>
      </c>
      <c r="BF7" s="49">
        <f>'5'!X$59</f>
        <v>0</v>
      </c>
      <c r="BG7" s="231">
        <f>'5'!Y$59</f>
        <v>1305</v>
      </c>
      <c r="BH7" s="231">
        <f>'5'!$G$2</f>
        <v>10</v>
      </c>
    </row>
    <row r="8" spans="2:60" ht="12.9" customHeight="1" x14ac:dyDescent="0.3">
      <c r="B8" s="365"/>
      <c r="C8" s="365"/>
      <c r="D8" s="365"/>
      <c r="E8" s="365"/>
      <c r="F8" s="365"/>
      <c r="G8" s="365"/>
      <c r="H8" s="365"/>
      <c r="I8" s="365"/>
      <c r="J8" s="365"/>
      <c r="K8" s="365"/>
      <c r="L8" s="365"/>
      <c r="M8" s="365"/>
      <c r="N8" s="365"/>
      <c r="O8" s="365"/>
      <c r="P8" s="365"/>
      <c r="R8" s="239" t="str">
        <f>'6'!B2</f>
        <v>010125</v>
      </c>
      <c r="S8" s="233">
        <f>'6'!C2</f>
        <v>-6</v>
      </c>
      <c r="T8" s="189">
        <f t="shared" si="1"/>
        <v>3.3372928132474518</v>
      </c>
      <c r="U8" s="24">
        <f t="shared" si="2"/>
        <v>0.42779666447408932</v>
      </c>
      <c r="V8" s="196">
        <f t="shared" si="3"/>
        <v>7.8011192942566385</v>
      </c>
      <c r="W8" s="196">
        <f t="shared" si="0"/>
        <v>3.7806478201236344</v>
      </c>
      <c r="X8" s="196">
        <f t="shared" si="4"/>
        <v>0.88273041341849079</v>
      </c>
      <c r="Y8" s="24">
        <f t="shared" si="5"/>
        <v>4.4652319019812862E-2</v>
      </c>
      <c r="Z8" s="196">
        <f t="shared" si="6"/>
        <v>0</v>
      </c>
      <c r="AA8" s="196" cm="1">
        <f t="array" ref="AA8">SUM(AO8:AS8+BC8)</f>
        <v>0.29479325903736203</v>
      </c>
      <c r="AB8" s="196">
        <f t="shared" si="7"/>
        <v>0.70520674096263802</v>
      </c>
      <c r="AC8" s="24">
        <f t="shared" si="8"/>
        <v>0.69356994130916449</v>
      </c>
      <c r="AD8" s="24">
        <f t="shared" si="9"/>
        <v>0</v>
      </c>
      <c r="AE8" s="24">
        <f t="shared" si="10"/>
        <v>1.9428225203248159E-3</v>
      </c>
      <c r="AF8" s="24">
        <f t="shared" si="11"/>
        <v>0</v>
      </c>
      <c r="AG8" s="24">
        <f t="shared" si="12"/>
        <v>0</v>
      </c>
      <c r="AH8" s="240">
        <f t="shared" si="13"/>
        <v>10</v>
      </c>
      <c r="AJ8" s="49">
        <f>'6'!B$59</f>
        <v>3.3372928132474518</v>
      </c>
      <c r="AK8" s="49">
        <f>'6'!C$59</f>
        <v>0</v>
      </c>
      <c r="AL8" s="49">
        <f>'6'!D$59</f>
        <v>0.42779666447408932</v>
      </c>
      <c r="AM8" s="49">
        <f>'6'!E$59</f>
        <v>4.4652319019812862E-2</v>
      </c>
      <c r="AN8" s="49">
        <f>'6'!F$59</f>
        <v>0.41028142992458855</v>
      </c>
      <c r="AO8" s="49">
        <f>'6'!G$59</f>
        <v>0</v>
      </c>
      <c r="AP8" s="49">
        <f>'6'!H$59</f>
        <v>0.22145185236948553</v>
      </c>
      <c r="AQ8" s="49">
        <f>'6'!I$59</f>
        <v>7.3341406667876488E-2</v>
      </c>
      <c r="AR8" s="49">
        <f>'6'!J$59</f>
        <v>0</v>
      </c>
      <c r="AS8" s="49">
        <f>'6'!K$59</f>
        <v>0</v>
      </c>
      <c r="AT8" s="49">
        <f>'6'!L$59</f>
        <v>1.9428225203248159E-3</v>
      </c>
      <c r="AU8" s="49">
        <f>'6'!M$59</f>
        <v>0.69356994130916449</v>
      </c>
      <c r="AV8" s="49">
        <f>'6'!N$59</f>
        <v>0</v>
      </c>
      <c r="AW8" s="49">
        <f>'6'!O$59</f>
        <v>0</v>
      </c>
      <c r="AX8" s="49">
        <f>'6'!P$59</f>
        <v>0</v>
      </c>
      <c r="AY8" s="49">
        <f>'6'!Q$59</f>
        <v>9.6939771331487085E-3</v>
      </c>
      <c r="AZ8" s="49">
        <f>'6'!R$59</f>
        <v>0</v>
      </c>
      <c r="BA8" s="49">
        <f>'6'!S$59</f>
        <v>0</v>
      </c>
      <c r="BB8" s="49">
        <f>'6'!T$59</f>
        <v>0</v>
      </c>
      <c r="BC8" s="49">
        <f>'6'!U$59</f>
        <v>0</v>
      </c>
      <c r="BD8" s="49">
        <f>'6'!V$59</f>
        <v>5.9972658222314803E-4</v>
      </c>
      <c r="BE8" s="49">
        <f>'6'!W$59</f>
        <v>0</v>
      </c>
      <c r="BF8" s="49">
        <f>'6'!X$59</f>
        <v>0</v>
      </c>
      <c r="BG8" s="231">
        <f>'6'!Y$59</f>
        <v>1305</v>
      </c>
      <c r="BH8" s="231">
        <f>'6'!$G$2</f>
        <v>10</v>
      </c>
    </row>
    <row r="9" spans="2:60" ht="12.9" customHeight="1" x14ac:dyDescent="0.3">
      <c r="B9" s="365"/>
      <c r="C9" s="365"/>
      <c r="D9" s="365"/>
      <c r="E9" s="365"/>
      <c r="F9" s="365"/>
      <c r="G9" s="365"/>
      <c r="H9" s="365"/>
      <c r="I9" s="365"/>
      <c r="J9" s="365"/>
      <c r="K9" s="365"/>
      <c r="L9" s="365"/>
      <c r="M9" s="365"/>
      <c r="N9" s="365"/>
      <c r="O9" s="365"/>
      <c r="P9" s="365"/>
      <c r="R9" s="239" t="str">
        <f>'7'!B2</f>
        <v>010125</v>
      </c>
      <c r="S9" s="233">
        <f>'7'!C2</f>
        <v>-7</v>
      </c>
      <c r="T9" s="189">
        <f t="shared" si="1"/>
        <v>3.3372928132474518</v>
      </c>
      <c r="U9" s="24">
        <f t="shared" si="2"/>
        <v>0.42779666447408932</v>
      </c>
      <c r="V9" s="196">
        <f t="shared" si="3"/>
        <v>7.8011192942566385</v>
      </c>
      <c r="W9" s="196">
        <f t="shared" si="0"/>
        <v>3.7806478201236344</v>
      </c>
      <c r="X9" s="196">
        <f t="shared" si="4"/>
        <v>0.88273041341849079</v>
      </c>
      <c r="Y9" s="24">
        <f t="shared" si="5"/>
        <v>4.4652319019812862E-2</v>
      </c>
      <c r="Z9" s="196">
        <f t="shared" si="6"/>
        <v>0</v>
      </c>
      <c r="AA9" s="196" cm="1">
        <f t="array" ref="AA9">SUM(AO9:AS9+BC9)</f>
        <v>0.29479325903736203</v>
      </c>
      <c r="AB9" s="196">
        <f t="shared" si="7"/>
        <v>0.70520674096263802</v>
      </c>
      <c r="AC9" s="24">
        <f t="shared" si="8"/>
        <v>0.69356994130916449</v>
      </c>
      <c r="AD9" s="24">
        <f t="shared" si="9"/>
        <v>0</v>
      </c>
      <c r="AE9" s="24">
        <f t="shared" si="10"/>
        <v>1.9428225203248159E-3</v>
      </c>
      <c r="AF9" s="24">
        <f t="shared" si="11"/>
        <v>0</v>
      </c>
      <c r="AG9" s="24">
        <f t="shared" si="12"/>
        <v>0</v>
      </c>
      <c r="AH9" s="240">
        <f t="shared" si="13"/>
        <v>10</v>
      </c>
      <c r="AJ9" s="49">
        <f>'7'!B$59</f>
        <v>3.3372928132474518</v>
      </c>
      <c r="AK9" s="49">
        <f>'7'!C$59</f>
        <v>0</v>
      </c>
      <c r="AL9" s="49">
        <f>'7'!D$59</f>
        <v>0.42779666447408932</v>
      </c>
      <c r="AM9" s="49">
        <f>'7'!E$59</f>
        <v>4.4652319019812862E-2</v>
      </c>
      <c r="AN9" s="49">
        <f>'7'!F$59</f>
        <v>0.41028142992458855</v>
      </c>
      <c r="AO9" s="49">
        <f>'7'!G$59</f>
        <v>0</v>
      </c>
      <c r="AP9" s="49">
        <f>'7'!H$59</f>
        <v>0.22145185236948553</v>
      </c>
      <c r="AQ9" s="49">
        <f>'7'!I$59</f>
        <v>7.3341406667876488E-2</v>
      </c>
      <c r="AR9" s="49">
        <f>'7'!J$59</f>
        <v>0</v>
      </c>
      <c r="AS9" s="49">
        <f>'7'!K$59</f>
        <v>0</v>
      </c>
      <c r="AT9" s="49">
        <f>'7'!L$59</f>
        <v>1.9428225203248159E-3</v>
      </c>
      <c r="AU9" s="49">
        <f>'7'!M$59</f>
        <v>0.69356994130916449</v>
      </c>
      <c r="AV9" s="49">
        <f>'7'!N$59</f>
        <v>0</v>
      </c>
      <c r="AW9" s="49">
        <f>'7'!O$59</f>
        <v>0</v>
      </c>
      <c r="AX9" s="49">
        <f>'7'!P$59</f>
        <v>0</v>
      </c>
      <c r="AY9" s="49">
        <f>'7'!Q$59</f>
        <v>9.6939771331487085E-3</v>
      </c>
      <c r="AZ9" s="49">
        <f>'7'!R$59</f>
        <v>0</v>
      </c>
      <c r="BA9" s="49">
        <f>'7'!S$59</f>
        <v>0</v>
      </c>
      <c r="BB9" s="49">
        <f>'7'!T$59</f>
        <v>0</v>
      </c>
      <c r="BC9" s="49">
        <f>'7'!U$59</f>
        <v>0</v>
      </c>
      <c r="BD9" s="49">
        <f>'7'!V$59</f>
        <v>5.9972658222314803E-4</v>
      </c>
      <c r="BE9" s="49">
        <f>'7'!W$59</f>
        <v>0</v>
      </c>
      <c r="BF9" s="49">
        <f>'7'!X$59</f>
        <v>0</v>
      </c>
      <c r="BG9" s="231">
        <f>'7'!Y$59</f>
        <v>1305</v>
      </c>
      <c r="BH9" s="231">
        <f>'7'!$G$2</f>
        <v>10</v>
      </c>
    </row>
    <row r="10" spans="2:60" ht="12.9" customHeight="1" x14ac:dyDescent="0.3">
      <c r="B10" s="365"/>
      <c r="C10" s="365"/>
      <c r="D10" s="365"/>
      <c r="E10" s="365"/>
      <c r="F10" s="365"/>
      <c r="G10" s="365"/>
      <c r="H10" s="365"/>
      <c r="I10" s="365"/>
      <c r="J10" s="365"/>
      <c r="K10" s="365"/>
      <c r="L10" s="365"/>
      <c r="M10" s="365"/>
      <c r="N10" s="365"/>
      <c r="O10" s="365"/>
      <c r="P10" s="365"/>
      <c r="R10" s="239" t="str">
        <f>'8'!B2</f>
        <v>010125</v>
      </c>
      <c r="S10" s="233">
        <f>'8'!C2</f>
        <v>-8</v>
      </c>
      <c r="T10" s="189">
        <f t="shared" si="1"/>
        <v>3.3372928132474518</v>
      </c>
      <c r="U10" s="24">
        <f t="shared" si="2"/>
        <v>0.42779666447408932</v>
      </c>
      <c r="V10" s="196">
        <f t="shared" si="3"/>
        <v>7.8011192942566385</v>
      </c>
      <c r="W10" s="196">
        <f t="shared" si="0"/>
        <v>3.7806478201236344</v>
      </c>
      <c r="X10" s="196">
        <f t="shared" si="4"/>
        <v>0.88273041341849079</v>
      </c>
      <c r="Y10" s="24">
        <f t="shared" si="5"/>
        <v>4.4652319019812862E-2</v>
      </c>
      <c r="Z10" s="196">
        <f t="shared" si="6"/>
        <v>0</v>
      </c>
      <c r="AA10" s="196" cm="1">
        <f t="array" ref="AA10">SUM(AO10:AS10+BC10)</f>
        <v>0.29479325903736203</v>
      </c>
      <c r="AB10" s="196">
        <f t="shared" si="7"/>
        <v>0.70520674096263802</v>
      </c>
      <c r="AC10" s="24">
        <f t="shared" si="8"/>
        <v>0.69356994130916449</v>
      </c>
      <c r="AD10" s="24">
        <f t="shared" si="9"/>
        <v>0</v>
      </c>
      <c r="AE10" s="24">
        <f t="shared" si="10"/>
        <v>1.9428225203248159E-3</v>
      </c>
      <c r="AF10" s="24">
        <f t="shared" si="11"/>
        <v>0</v>
      </c>
      <c r="AG10" s="24">
        <f t="shared" si="12"/>
        <v>0</v>
      </c>
      <c r="AH10" s="240">
        <f t="shared" si="13"/>
        <v>10</v>
      </c>
      <c r="AJ10" s="49">
        <f>'8'!B$59</f>
        <v>3.3372928132474518</v>
      </c>
      <c r="AK10" s="49">
        <f>'8'!C$59</f>
        <v>0</v>
      </c>
      <c r="AL10" s="49">
        <f>'8'!D$59</f>
        <v>0.42779666447408932</v>
      </c>
      <c r="AM10" s="49">
        <f>'8'!E$59</f>
        <v>4.4652319019812862E-2</v>
      </c>
      <c r="AN10" s="49">
        <f>'8'!F$59</f>
        <v>0.41028142992458855</v>
      </c>
      <c r="AO10" s="49">
        <f>'8'!G$59</f>
        <v>0</v>
      </c>
      <c r="AP10" s="49">
        <f>'8'!H$59</f>
        <v>0.22145185236948553</v>
      </c>
      <c r="AQ10" s="49">
        <f>'8'!I$59</f>
        <v>7.3341406667876488E-2</v>
      </c>
      <c r="AR10" s="49">
        <f>'8'!J$59</f>
        <v>0</v>
      </c>
      <c r="AS10" s="49">
        <f>'8'!K$59</f>
        <v>0</v>
      </c>
      <c r="AT10" s="49">
        <f>'8'!L$59</f>
        <v>1.9428225203248159E-3</v>
      </c>
      <c r="AU10" s="49">
        <f>'8'!M$59</f>
        <v>0.69356994130916449</v>
      </c>
      <c r="AV10" s="49">
        <f>'8'!N$59</f>
        <v>0</v>
      </c>
      <c r="AW10" s="49">
        <f>'8'!O$59</f>
        <v>0</v>
      </c>
      <c r="AX10" s="49">
        <f>'8'!P$59</f>
        <v>0</v>
      </c>
      <c r="AY10" s="49">
        <f>'8'!Q$59</f>
        <v>9.6939771331487085E-3</v>
      </c>
      <c r="AZ10" s="49">
        <f>'8'!R$59</f>
        <v>0</v>
      </c>
      <c r="BA10" s="49">
        <f>'8'!S$59</f>
        <v>0</v>
      </c>
      <c r="BB10" s="49">
        <f>'8'!T$59</f>
        <v>0</v>
      </c>
      <c r="BC10" s="49">
        <f>'8'!U$59</f>
        <v>0</v>
      </c>
      <c r="BD10" s="49">
        <f>'8'!V$59</f>
        <v>5.9972658222314803E-4</v>
      </c>
      <c r="BE10" s="49">
        <f>'8'!W$59</f>
        <v>0</v>
      </c>
      <c r="BF10" s="49">
        <f>'8'!X$59</f>
        <v>0</v>
      </c>
      <c r="BG10" s="231">
        <f>'8'!Y$59</f>
        <v>1305</v>
      </c>
      <c r="BH10" s="231">
        <f>'8'!$G$2</f>
        <v>10</v>
      </c>
    </row>
    <row r="11" spans="2:60" ht="12.9" customHeight="1" x14ac:dyDescent="0.3">
      <c r="B11" s="365"/>
      <c r="C11" s="365"/>
      <c r="D11" s="365"/>
      <c r="E11" s="365"/>
      <c r="F11" s="365"/>
      <c r="G11" s="365"/>
      <c r="H11" s="365"/>
      <c r="I11" s="365"/>
      <c r="J11" s="365"/>
      <c r="K11" s="365"/>
      <c r="L11" s="365"/>
      <c r="M11" s="365"/>
      <c r="N11" s="365"/>
      <c r="O11" s="365"/>
      <c r="P11" s="365"/>
      <c r="R11" s="239" t="str">
        <f>'9'!B2</f>
        <v>010125</v>
      </c>
      <c r="S11" s="233">
        <f>'9'!C2</f>
        <v>-9</v>
      </c>
      <c r="T11" s="189">
        <f t="shared" si="1"/>
        <v>3.3372928132474518</v>
      </c>
      <c r="U11" s="24">
        <f t="shared" si="2"/>
        <v>0.42779666447408932</v>
      </c>
      <c r="V11" s="196">
        <f t="shared" si="3"/>
        <v>7.8011192942566385</v>
      </c>
      <c r="W11" s="196">
        <f t="shared" si="0"/>
        <v>3.7806478201236344</v>
      </c>
      <c r="X11" s="196">
        <f t="shared" si="4"/>
        <v>0.88273041341849079</v>
      </c>
      <c r="Y11" s="24">
        <f t="shared" si="5"/>
        <v>4.4652319019812862E-2</v>
      </c>
      <c r="Z11" s="196">
        <f t="shared" si="6"/>
        <v>0</v>
      </c>
      <c r="AA11" s="196" cm="1">
        <f t="array" ref="AA11">SUM(AO11:AS11+BC11)</f>
        <v>0.29479325903736203</v>
      </c>
      <c r="AB11" s="196">
        <f t="shared" si="7"/>
        <v>0.70520674096263802</v>
      </c>
      <c r="AC11" s="24">
        <f t="shared" si="8"/>
        <v>0.69356994130916449</v>
      </c>
      <c r="AD11" s="24">
        <f t="shared" si="9"/>
        <v>0</v>
      </c>
      <c r="AE11" s="24">
        <f t="shared" si="10"/>
        <v>1.9428225203248159E-3</v>
      </c>
      <c r="AF11" s="24">
        <f t="shared" si="11"/>
        <v>0</v>
      </c>
      <c r="AG11" s="24">
        <f t="shared" si="12"/>
        <v>0</v>
      </c>
      <c r="AH11" s="240">
        <f t="shared" si="13"/>
        <v>10</v>
      </c>
      <c r="AJ11" s="49">
        <f>'9'!B$59</f>
        <v>3.3372928132474518</v>
      </c>
      <c r="AK11" s="49">
        <f>'9'!C$59</f>
        <v>0</v>
      </c>
      <c r="AL11" s="49">
        <f>'9'!D$59</f>
        <v>0.42779666447408932</v>
      </c>
      <c r="AM11" s="49">
        <f>'9'!E$59</f>
        <v>4.4652319019812862E-2</v>
      </c>
      <c r="AN11" s="49">
        <f>'9'!F$59</f>
        <v>0.41028142992458855</v>
      </c>
      <c r="AO11" s="49">
        <f>'9'!G$59</f>
        <v>0</v>
      </c>
      <c r="AP11" s="49">
        <f>'9'!H$59</f>
        <v>0.22145185236948553</v>
      </c>
      <c r="AQ11" s="49">
        <f>'9'!I$59</f>
        <v>7.3341406667876488E-2</v>
      </c>
      <c r="AR11" s="49">
        <f>'9'!J$59</f>
        <v>0</v>
      </c>
      <c r="AS11" s="49">
        <f>'9'!K$59</f>
        <v>0</v>
      </c>
      <c r="AT11" s="49">
        <f>'9'!L$59</f>
        <v>1.9428225203248159E-3</v>
      </c>
      <c r="AU11" s="49">
        <f>'9'!M$59</f>
        <v>0.69356994130916449</v>
      </c>
      <c r="AV11" s="49">
        <f>'9'!N$59</f>
        <v>0</v>
      </c>
      <c r="AW11" s="49">
        <f>'9'!O$59</f>
        <v>0</v>
      </c>
      <c r="AX11" s="49">
        <f>'9'!P$59</f>
        <v>0</v>
      </c>
      <c r="AY11" s="49">
        <f>'9'!Q$59</f>
        <v>9.6939771331487085E-3</v>
      </c>
      <c r="AZ11" s="49">
        <f>'9'!R$59</f>
        <v>0</v>
      </c>
      <c r="BA11" s="49">
        <f>'9'!S$59</f>
        <v>0</v>
      </c>
      <c r="BB11" s="49">
        <f>'9'!T$59</f>
        <v>0</v>
      </c>
      <c r="BC11" s="49">
        <f>'9'!U$59</f>
        <v>0</v>
      </c>
      <c r="BD11" s="49">
        <f>'9'!V$59</f>
        <v>5.9972658222314803E-4</v>
      </c>
      <c r="BE11" s="49">
        <f>'9'!W$59</f>
        <v>0</v>
      </c>
      <c r="BF11" s="49">
        <f>'9'!X$59</f>
        <v>0</v>
      </c>
      <c r="BG11" s="231">
        <f>'9'!Y$59</f>
        <v>1305</v>
      </c>
      <c r="BH11" s="231">
        <f>'9'!$G$2</f>
        <v>10</v>
      </c>
    </row>
    <row r="12" spans="2:60" ht="12.9" customHeight="1" x14ac:dyDescent="0.3">
      <c r="B12" s="365"/>
      <c r="C12" s="365"/>
      <c r="D12" s="365"/>
      <c r="E12" s="365"/>
      <c r="F12" s="365"/>
      <c r="G12" s="365"/>
      <c r="H12" s="365"/>
      <c r="I12" s="365"/>
      <c r="J12" s="365"/>
      <c r="K12" s="365"/>
      <c r="L12" s="365"/>
      <c r="M12" s="365"/>
      <c r="N12" s="365"/>
      <c r="O12" s="365"/>
      <c r="P12" s="365"/>
      <c r="R12" s="239" t="str">
        <f>'10'!B2</f>
        <v>010125</v>
      </c>
      <c r="S12" s="233">
        <f>'10'!C2</f>
        <v>-10</v>
      </c>
      <c r="T12" s="189">
        <f t="shared" si="1"/>
        <v>3.3372928132474518</v>
      </c>
      <c r="U12" s="24">
        <f t="shared" si="2"/>
        <v>0.42779666447408932</v>
      </c>
      <c r="V12" s="196">
        <f t="shared" si="3"/>
        <v>7.8011192942566385</v>
      </c>
      <c r="W12" s="196">
        <f t="shared" si="0"/>
        <v>3.7806478201236344</v>
      </c>
      <c r="X12" s="196">
        <f t="shared" si="4"/>
        <v>0.88273041341849079</v>
      </c>
      <c r="Y12" s="24">
        <f t="shared" si="5"/>
        <v>4.4652319019812862E-2</v>
      </c>
      <c r="Z12" s="196">
        <f t="shared" si="6"/>
        <v>0</v>
      </c>
      <c r="AA12" s="196" cm="1">
        <f t="array" ref="AA12">SUM(AO12:AS12+BC12)</f>
        <v>0.29479325903736203</v>
      </c>
      <c r="AB12" s="196">
        <f t="shared" si="7"/>
        <v>0.70520674096263802</v>
      </c>
      <c r="AC12" s="24">
        <f t="shared" si="8"/>
        <v>0.69356994130916449</v>
      </c>
      <c r="AD12" s="24">
        <f t="shared" si="9"/>
        <v>0</v>
      </c>
      <c r="AE12" s="24">
        <f t="shared" si="10"/>
        <v>1.9428225203248159E-3</v>
      </c>
      <c r="AF12" s="24">
        <f t="shared" si="11"/>
        <v>0</v>
      </c>
      <c r="AG12" s="24">
        <f t="shared" si="12"/>
        <v>0</v>
      </c>
      <c r="AH12" s="240">
        <f t="shared" si="13"/>
        <v>10</v>
      </c>
      <c r="AJ12" s="49">
        <f>'10'!B$59</f>
        <v>3.3372928132474518</v>
      </c>
      <c r="AK12" s="49">
        <f>'10'!C$59</f>
        <v>0</v>
      </c>
      <c r="AL12" s="49">
        <f>'10'!D$59</f>
        <v>0.42779666447408932</v>
      </c>
      <c r="AM12" s="49">
        <f>'10'!E$59</f>
        <v>4.4652319019812862E-2</v>
      </c>
      <c r="AN12" s="49">
        <f>'10'!F$59</f>
        <v>0.41028142992458855</v>
      </c>
      <c r="AO12" s="49">
        <f>'10'!G$59</f>
        <v>0</v>
      </c>
      <c r="AP12" s="49">
        <f>'10'!H$59</f>
        <v>0.22145185236948553</v>
      </c>
      <c r="AQ12" s="49">
        <f>'10'!I$59</f>
        <v>7.3341406667876488E-2</v>
      </c>
      <c r="AR12" s="49">
        <f>'10'!J$59</f>
        <v>0</v>
      </c>
      <c r="AS12" s="49">
        <f>'10'!K$59</f>
        <v>0</v>
      </c>
      <c r="AT12" s="49">
        <f>'10'!L$59</f>
        <v>1.9428225203248159E-3</v>
      </c>
      <c r="AU12" s="49">
        <f>'10'!M$59</f>
        <v>0.69356994130916449</v>
      </c>
      <c r="AV12" s="49">
        <f>'10'!N$59</f>
        <v>0</v>
      </c>
      <c r="AW12" s="49">
        <f>'10'!O$59</f>
        <v>0</v>
      </c>
      <c r="AX12" s="49">
        <f>'10'!P$59</f>
        <v>0</v>
      </c>
      <c r="AY12" s="49">
        <f>'10'!Q$59</f>
        <v>9.6939771331487085E-3</v>
      </c>
      <c r="AZ12" s="49">
        <f>'10'!R$59</f>
        <v>0</v>
      </c>
      <c r="BA12" s="49">
        <f>'10'!S$59</f>
        <v>0</v>
      </c>
      <c r="BB12" s="49">
        <f>'10'!T$59</f>
        <v>0</v>
      </c>
      <c r="BC12" s="49">
        <f>'10'!U$59</f>
        <v>0</v>
      </c>
      <c r="BD12" s="49">
        <f>'10'!V$59</f>
        <v>5.9972658222314803E-4</v>
      </c>
      <c r="BE12" s="49">
        <f>'10'!W$59</f>
        <v>0</v>
      </c>
      <c r="BF12" s="49">
        <f>'10'!X$59</f>
        <v>0</v>
      </c>
      <c r="BG12" s="231">
        <f>'10'!Y$59</f>
        <v>1305</v>
      </c>
      <c r="BH12" s="231">
        <f>'10'!$G$2</f>
        <v>10</v>
      </c>
    </row>
    <row r="13" spans="2:60" ht="12.9" customHeight="1" x14ac:dyDescent="0.3">
      <c r="B13" s="365"/>
      <c r="C13" s="365"/>
      <c r="D13" s="365"/>
      <c r="E13" s="365"/>
      <c r="F13" s="365"/>
      <c r="G13" s="365"/>
      <c r="H13" s="365"/>
      <c r="I13" s="365"/>
      <c r="J13" s="365"/>
      <c r="K13" s="365"/>
      <c r="L13" s="365"/>
      <c r="M13" s="365"/>
      <c r="N13" s="365"/>
      <c r="O13" s="365"/>
      <c r="P13" s="365"/>
      <c r="R13" s="239" t="str">
        <f>'11'!B2</f>
        <v>010125</v>
      </c>
      <c r="S13" s="233">
        <f>'11'!C2</f>
        <v>-11</v>
      </c>
      <c r="T13" s="189">
        <f t="shared" si="1"/>
        <v>3.3372928132474518</v>
      </c>
      <c r="U13" s="24">
        <f t="shared" si="2"/>
        <v>0.42779666447408932</v>
      </c>
      <c r="V13" s="196">
        <f t="shared" si="3"/>
        <v>7.8011192942566385</v>
      </c>
      <c r="W13" s="196">
        <f t="shared" si="0"/>
        <v>3.7806478201236344</v>
      </c>
      <c r="X13" s="196">
        <f t="shared" si="4"/>
        <v>0.88273041341849079</v>
      </c>
      <c r="Y13" s="24">
        <f t="shared" si="5"/>
        <v>4.4652319019812862E-2</v>
      </c>
      <c r="Z13" s="196">
        <f t="shared" si="6"/>
        <v>0</v>
      </c>
      <c r="AA13" s="196" cm="1">
        <f t="array" ref="AA13">SUM(AO13:AS13+BC13)</f>
        <v>0.29479325903736203</v>
      </c>
      <c r="AB13" s="196">
        <f t="shared" si="7"/>
        <v>0.70520674096263802</v>
      </c>
      <c r="AC13" s="24">
        <f t="shared" si="8"/>
        <v>0.69356994130916449</v>
      </c>
      <c r="AD13" s="24">
        <f t="shared" si="9"/>
        <v>0</v>
      </c>
      <c r="AE13" s="24">
        <f t="shared" si="10"/>
        <v>1.9428225203248159E-3</v>
      </c>
      <c r="AF13" s="24">
        <f t="shared" si="11"/>
        <v>0</v>
      </c>
      <c r="AG13" s="24">
        <f t="shared" si="12"/>
        <v>0</v>
      </c>
      <c r="AH13" s="240">
        <f t="shared" si="13"/>
        <v>10</v>
      </c>
      <c r="AJ13" s="49">
        <f>'11'!B$59</f>
        <v>3.3372928132474518</v>
      </c>
      <c r="AK13" s="49">
        <f>'11'!C$59</f>
        <v>0</v>
      </c>
      <c r="AL13" s="49">
        <f>'11'!D$59</f>
        <v>0.42779666447408932</v>
      </c>
      <c r="AM13" s="49">
        <f>'11'!E$59</f>
        <v>4.4652319019812862E-2</v>
      </c>
      <c r="AN13" s="49">
        <f>'11'!F$59</f>
        <v>0.41028142992458855</v>
      </c>
      <c r="AO13" s="49">
        <f>'11'!G$59</f>
        <v>0</v>
      </c>
      <c r="AP13" s="49">
        <f>'11'!H$59</f>
        <v>0.22145185236948553</v>
      </c>
      <c r="AQ13" s="49">
        <f>'11'!I$59</f>
        <v>7.3341406667876488E-2</v>
      </c>
      <c r="AR13" s="49">
        <f>'11'!J$59</f>
        <v>0</v>
      </c>
      <c r="AS13" s="49">
        <f>'11'!K$59</f>
        <v>0</v>
      </c>
      <c r="AT13" s="49">
        <f>'11'!L$59</f>
        <v>1.9428225203248159E-3</v>
      </c>
      <c r="AU13" s="49">
        <f>'11'!M$59</f>
        <v>0.69356994130916449</v>
      </c>
      <c r="AV13" s="49">
        <f>'11'!N$59</f>
        <v>0</v>
      </c>
      <c r="AW13" s="49">
        <f>'11'!O$59</f>
        <v>0</v>
      </c>
      <c r="AX13" s="49">
        <f>'11'!P$59</f>
        <v>0</v>
      </c>
      <c r="AY13" s="49">
        <f>'11'!Q$59</f>
        <v>9.6939771331487085E-3</v>
      </c>
      <c r="AZ13" s="49">
        <f>'11'!R$59</f>
        <v>0</v>
      </c>
      <c r="BA13" s="49">
        <f>'11'!S$59</f>
        <v>0</v>
      </c>
      <c r="BB13" s="49">
        <f>'11'!T$59</f>
        <v>0</v>
      </c>
      <c r="BC13" s="49">
        <f>'11'!U$59</f>
        <v>0</v>
      </c>
      <c r="BD13" s="49">
        <f>'11'!V$59</f>
        <v>5.9972658222314803E-4</v>
      </c>
      <c r="BE13" s="49">
        <f>'11'!W$59</f>
        <v>0</v>
      </c>
      <c r="BF13" s="49">
        <f>'11'!X$59</f>
        <v>0</v>
      </c>
      <c r="BG13" s="231">
        <f>'11'!Y$59</f>
        <v>1305</v>
      </c>
      <c r="BH13" s="231">
        <f>'11'!$G$2</f>
        <v>10</v>
      </c>
    </row>
    <row r="14" spans="2:60" ht="12.9" customHeight="1" x14ac:dyDescent="0.3">
      <c r="B14" s="365"/>
      <c r="C14" s="365"/>
      <c r="D14" s="365"/>
      <c r="E14" s="365"/>
      <c r="F14" s="365"/>
      <c r="G14" s="365"/>
      <c r="H14" s="365"/>
      <c r="I14" s="365"/>
      <c r="J14" s="365"/>
      <c r="K14" s="365"/>
      <c r="L14" s="365"/>
      <c r="M14" s="365"/>
      <c r="N14" s="365"/>
      <c r="O14" s="365"/>
      <c r="P14" s="365"/>
      <c r="R14" s="239" t="str">
        <f>'12'!B2</f>
        <v>010125</v>
      </c>
      <c r="S14" s="233">
        <f>'12'!C2</f>
        <v>-12</v>
      </c>
      <c r="T14" s="189">
        <f t="shared" si="1"/>
        <v>3.3372928132474518</v>
      </c>
      <c r="U14" s="24">
        <f t="shared" si="2"/>
        <v>0.42779666447408932</v>
      </c>
      <c r="V14" s="196">
        <f t="shared" si="3"/>
        <v>7.8011192942566385</v>
      </c>
      <c r="W14" s="196">
        <f t="shared" si="0"/>
        <v>3.7806478201236344</v>
      </c>
      <c r="X14" s="196">
        <f t="shared" si="4"/>
        <v>0.88273041341849079</v>
      </c>
      <c r="Y14" s="24">
        <f t="shared" si="5"/>
        <v>4.4652319019812862E-2</v>
      </c>
      <c r="Z14" s="196">
        <f t="shared" si="6"/>
        <v>0</v>
      </c>
      <c r="AA14" s="196" cm="1">
        <f t="array" ref="AA14">SUM(AO14:AS14+BC14)</f>
        <v>0.29479325903736203</v>
      </c>
      <c r="AB14" s="196">
        <f t="shared" si="7"/>
        <v>0.70520674096263802</v>
      </c>
      <c r="AC14" s="24">
        <f t="shared" si="8"/>
        <v>0.69356994130916449</v>
      </c>
      <c r="AD14" s="24">
        <f t="shared" si="9"/>
        <v>0</v>
      </c>
      <c r="AE14" s="24">
        <f t="shared" si="10"/>
        <v>1.9428225203248159E-3</v>
      </c>
      <c r="AF14" s="24">
        <f t="shared" si="11"/>
        <v>0</v>
      </c>
      <c r="AG14" s="24">
        <f t="shared" si="12"/>
        <v>0</v>
      </c>
      <c r="AH14" s="240">
        <f t="shared" si="13"/>
        <v>10</v>
      </c>
      <c r="AJ14" s="49">
        <f>'12'!B$59</f>
        <v>3.3372928132474518</v>
      </c>
      <c r="AK14" s="49">
        <f>'12'!C$59</f>
        <v>0</v>
      </c>
      <c r="AL14" s="49">
        <f>'12'!D$59</f>
        <v>0.42779666447408932</v>
      </c>
      <c r="AM14" s="49">
        <f>'12'!E$59</f>
        <v>4.4652319019812862E-2</v>
      </c>
      <c r="AN14" s="49">
        <f>'12'!F$59</f>
        <v>0.41028142992458855</v>
      </c>
      <c r="AO14" s="49">
        <f>'12'!G$59</f>
        <v>0</v>
      </c>
      <c r="AP14" s="49">
        <f>'12'!H$59</f>
        <v>0.22145185236948553</v>
      </c>
      <c r="AQ14" s="49">
        <f>'12'!I$59</f>
        <v>7.3341406667876488E-2</v>
      </c>
      <c r="AR14" s="49">
        <f>'12'!J$59</f>
        <v>0</v>
      </c>
      <c r="AS14" s="49">
        <f>'12'!K$59</f>
        <v>0</v>
      </c>
      <c r="AT14" s="49">
        <f>'12'!L$59</f>
        <v>1.9428225203248159E-3</v>
      </c>
      <c r="AU14" s="49">
        <f>'12'!M$59</f>
        <v>0.69356994130916449</v>
      </c>
      <c r="AV14" s="49">
        <f>'12'!N$59</f>
        <v>0</v>
      </c>
      <c r="AW14" s="49">
        <f>'12'!O$59</f>
        <v>0</v>
      </c>
      <c r="AX14" s="49">
        <f>'12'!P$59</f>
        <v>0</v>
      </c>
      <c r="AY14" s="49">
        <f>'12'!Q$59</f>
        <v>9.6939771331487085E-3</v>
      </c>
      <c r="AZ14" s="49">
        <f>'12'!R$59</f>
        <v>0</v>
      </c>
      <c r="BA14" s="49">
        <f>'12'!S$59</f>
        <v>0</v>
      </c>
      <c r="BB14" s="49">
        <f>'12'!T$59</f>
        <v>0</v>
      </c>
      <c r="BC14" s="49">
        <f>'12'!U$59</f>
        <v>0</v>
      </c>
      <c r="BD14" s="49">
        <f>'12'!V$59</f>
        <v>5.9972658222314803E-4</v>
      </c>
      <c r="BE14" s="49">
        <f>'12'!W$59</f>
        <v>0</v>
      </c>
      <c r="BF14" s="49">
        <f>'12'!X$59</f>
        <v>0</v>
      </c>
      <c r="BG14" s="231">
        <f>'12'!Y$59</f>
        <v>1305</v>
      </c>
      <c r="BH14" s="231">
        <f>'12'!$G$2</f>
        <v>10</v>
      </c>
    </row>
    <row r="15" spans="2:60" ht="12.9" customHeight="1" x14ac:dyDescent="0.3">
      <c r="B15" s="365"/>
      <c r="C15" s="365"/>
      <c r="D15" s="365"/>
      <c r="E15" s="365"/>
      <c r="F15" s="365"/>
      <c r="G15" s="365"/>
      <c r="H15" s="365"/>
      <c r="I15" s="365"/>
      <c r="J15" s="365"/>
      <c r="K15" s="365"/>
      <c r="L15" s="365"/>
      <c r="M15" s="365"/>
      <c r="N15" s="365"/>
      <c r="O15" s="365"/>
      <c r="P15" s="365"/>
      <c r="R15" s="239" t="str">
        <f>'13'!B2</f>
        <v>010125</v>
      </c>
      <c r="S15" s="233">
        <f>'13'!C2</f>
        <v>-13</v>
      </c>
      <c r="T15" s="189">
        <f t="shared" si="1"/>
        <v>3.3372928132474518</v>
      </c>
      <c r="U15" s="24">
        <f t="shared" si="2"/>
        <v>0.42779666447408932</v>
      </c>
      <c r="V15" s="196">
        <f t="shared" si="3"/>
        <v>7.8011192942566385</v>
      </c>
      <c r="W15" s="196">
        <f t="shared" si="0"/>
        <v>3.7806478201236344</v>
      </c>
      <c r="X15" s="196">
        <f t="shared" si="4"/>
        <v>0.88273041341849079</v>
      </c>
      <c r="Y15" s="24">
        <f t="shared" si="5"/>
        <v>4.4652319019812862E-2</v>
      </c>
      <c r="Z15" s="196">
        <f t="shared" si="6"/>
        <v>0</v>
      </c>
      <c r="AA15" s="196" cm="1">
        <f t="array" ref="AA15">SUM(AO15:AS15+BC15)</f>
        <v>0.29479325903736203</v>
      </c>
      <c r="AB15" s="196">
        <f t="shared" si="7"/>
        <v>0.70520674096263802</v>
      </c>
      <c r="AC15" s="24">
        <f t="shared" si="8"/>
        <v>0.69356994130916449</v>
      </c>
      <c r="AD15" s="24">
        <f t="shared" si="9"/>
        <v>0</v>
      </c>
      <c r="AE15" s="24">
        <f t="shared" si="10"/>
        <v>1.9428225203248159E-3</v>
      </c>
      <c r="AF15" s="24">
        <f t="shared" si="11"/>
        <v>0</v>
      </c>
      <c r="AG15" s="24">
        <f t="shared" si="12"/>
        <v>0</v>
      </c>
      <c r="AH15" s="240">
        <f t="shared" si="13"/>
        <v>10</v>
      </c>
      <c r="AJ15" s="49">
        <f>'13'!B$59</f>
        <v>3.3372928132474518</v>
      </c>
      <c r="AK15" s="49">
        <f>'13'!C$59</f>
        <v>0</v>
      </c>
      <c r="AL15" s="49">
        <f>'13'!D$59</f>
        <v>0.42779666447408932</v>
      </c>
      <c r="AM15" s="49">
        <f>'13'!E$59</f>
        <v>4.4652319019812862E-2</v>
      </c>
      <c r="AN15" s="49">
        <f>'13'!F$59</f>
        <v>0.41028142992458855</v>
      </c>
      <c r="AO15" s="49">
        <f>'13'!G$59</f>
        <v>0</v>
      </c>
      <c r="AP15" s="49">
        <f>'13'!H$59</f>
        <v>0.22145185236948553</v>
      </c>
      <c r="AQ15" s="49">
        <f>'13'!I$59</f>
        <v>7.3341406667876488E-2</v>
      </c>
      <c r="AR15" s="49">
        <f>'13'!J$59</f>
        <v>0</v>
      </c>
      <c r="AS15" s="49">
        <f>'13'!K$59</f>
        <v>0</v>
      </c>
      <c r="AT15" s="49">
        <f>'13'!L$59</f>
        <v>1.9428225203248159E-3</v>
      </c>
      <c r="AU15" s="49">
        <f>'13'!M$59</f>
        <v>0.69356994130916449</v>
      </c>
      <c r="AV15" s="49">
        <f>'13'!N$59</f>
        <v>0</v>
      </c>
      <c r="AW15" s="49">
        <f>'13'!O$59</f>
        <v>0</v>
      </c>
      <c r="AX15" s="49">
        <f>'13'!P$59</f>
        <v>0</v>
      </c>
      <c r="AY15" s="49">
        <f>'13'!Q$59</f>
        <v>9.6939771331487085E-3</v>
      </c>
      <c r="AZ15" s="49">
        <f>'13'!R$59</f>
        <v>0</v>
      </c>
      <c r="BA15" s="49">
        <f>'13'!S$59</f>
        <v>0</v>
      </c>
      <c r="BB15" s="49">
        <f>'13'!T$59</f>
        <v>0</v>
      </c>
      <c r="BC15" s="49">
        <f>'13'!U$59</f>
        <v>0</v>
      </c>
      <c r="BD15" s="49">
        <f>'13'!V$59</f>
        <v>5.9972658222314803E-4</v>
      </c>
      <c r="BE15" s="49">
        <f>'13'!W$59</f>
        <v>0</v>
      </c>
      <c r="BF15" s="49">
        <f>'13'!X$59</f>
        <v>0</v>
      </c>
      <c r="BG15" s="231">
        <f>'13'!Y$59</f>
        <v>1305</v>
      </c>
      <c r="BH15" s="231">
        <f>'13'!$G$2</f>
        <v>10</v>
      </c>
    </row>
    <row r="16" spans="2:60" ht="12.9" customHeight="1" x14ac:dyDescent="0.3">
      <c r="B16" s="365"/>
      <c r="C16" s="365"/>
      <c r="D16" s="365"/>
      <c r="E16" s="365"/>
      <c r="F16" s="365"/>
      <c r="G16" s="365"/>
      <c r="H16" s="365"/>
      <c r="I16" s="365"/>
      <c r="J16" s="365"/>
      <c r="K16" s="365"/>
      <c r="L16" s="365"/>
      <c r="M16" s="365"/>
      <c r="N16" s="365"/>
      <c r="O16" s="365"/>
      <c r="P16" s="365"/>
      <c r="R16" s="239" t="str">
        <f>'14'!B2</f>
        <v>010125</v>
      </c>
      <c r="S16" s="233">
        <f>'14'!C2</f>
        <v>-14</v>
      </c>
      <c r="T16" s="189">
        <f t="shared" si="1"/>
        <v>3.3372928132474518</v>
      </c>
      <c r="U16" s="24">
        <f t="shared" si="2"/>
        <v>0.42779666447408932</v>
      </c>
      <c r="V16" s="196">
        <f t="shared" si="3"/>
        <v>7.8011192942566385</v>
      </c>
      <c r="W16" s="196">
        <f t="shared" si="0"/>
        <v>3.7806478201236344</v>
      </c>
      <c r="X16" s="196">
        <f t="shared" si="4"/>
        <v>0.88273041341849079</v>
      </c>
      <c r="Y16" s="24">
        <f t="shared" si="5"/>
        <v>4.4652319019812862E-2</v>
      </c>
      <c r="Z16" s="196">
        <f t="shared" si="6"/>
        <v>0</v>
      </c>
      <c r="AA16" s="196" cm="1">
        <f t="array" ref="AA16">SUM(AO16:AS16+BC16)</f>
        <v>0.29479325903736203</v>
      </c>
      <c r="AB16" s="196">
        <f t="shared" si="7"/>
        <v>0.70520674096263802</v>
      </c>
      <c r="AC16" s="24">
        <f t="shared" si="8"/>
        <v>0.69356994130916449</v>
      </c>
      <c r="AD16" s="24">
        <f t="shared" si="9"/>
        <v>0</v>
      </c>
      <c r="AE16" s="24">
        <f t="shared" si="10"/>
        <v>1.9428225203248159E-3</v>
      </c>
      <c r="AF16" s="24">
        <f t="shared" si="11"/>
        <v>0</v>
      </c>
      <c r="AG16" s="24">
        <f t="shared" si="12"/>
        <v>0</v>
      </c>
      <c r="AH16" s="240">
        <f t="shared" si="13"/>
        <v>10</v>
      </c>
      <c r="AJ16" s="49">
        <f>'14'!B$59</f>
        <v>3.3372928132474518</v>
      </c>
      <c r="AK16" s="49">
        <f>'14'!C$59</f>
        <v>0</v>
      </c>
      <c r="AL16" s="49">
        <f>'14'!D$59</f>
        <v>0.42779666447408932</v>
      </c>
      <c r="AM16" s="49">
        <f>'14'!E$59</f>
        <v>4.4652319019812862E-2</v>
      </c>
      <c r="AN16" s="49">
        <f>'14'!F$59</f>
        <v>0.41028142992458855</v>
      </c>
      <c r="AO16" s="49">
        <f>'14'!G$59</f>
        <v>0</v>
      </c>
      <c r="AP16" s="49">
        <f>'14'!H$59</f>
        <v>0.22145185236948553</v>
      </c>
      <c r="AQ16" s="49">
        <f>'14'!I$59</f>
        <v>7.3341406667876488E-2</v>
      </c>
      <c r="AR16" s="49">
        <f>'14'!J$59</f>
        <v>0</v>
      </c>
      <c r="AS16" s="49">
        <f>'14'!K$59</f>
        <v>0</v>
      </c>
      <c r="AT16" s="49">
        <f>'14'!L$59</f>
        <v>1.9428225203248159E-3</v>
      </c>
      <c r="AU16" s="49">
        <f>'14'!M$59</f>
        <v>0.69356994130916449</v>
      </c>
      <c r="AV16" s="49">
        <f>'14'!N$59</f>
        <v>0</v>
      </c>
      <c r="AW16" s="49">
        <f>'14'!O$59</f>
        <v>0</v>
      </c>
      <c r="AX16" s="49">
        <f>'14'!P$59</f>
        <v>0</v>
      </c>
      <c r="AY16" s="49">
        <f>'14'!Q$59</f>
        <v>9.6939771331487085E-3</v>
      </c>
      <c r="AZ16" s="49">
        <f>'14'!R$59</f>
        <v>0</v>
      </c>
      <c r="BA16" s="49">
        <f>'14'!S$59</f>
        <v>0</v>
      </c>
      <c r="BB16" s="49">
        <f>'14'!T$59</f>
        <v>0</v>
      </c>
      <c r="BC16" s="49">
        <f>'14'!U$59</f>
        <v>0</v>
      </c>
      <c r="BD16" s="49">
        <f>'14'!V$59</f>
        <v>5.9972658222314803E-4</v>
      </c>
      <c r="BE16" s="49">
        <f>'14'!W$59</f>
        <v>0</v>
      </c>
      <c r="BF16" s="49">
        <f>'14'!X$59</f>
        <v>0</v>
      </c>
      <c r="BG16" s="231">
        <f>'14'!Y$59</f>
        <v>1305</v>
      </c>
      <c r="BH16" s="231">
        <f>'14'!$G$2</f>
        <v>10</v>
      </c>
    </row>
    <row r="17" spans="2:60" ht="12.9" customHeight="1" x14ac:dyDescent="0.3">
      <c r="B17" s="365"/>
      <c r="C17" s="365"/>
      <c r="D17" s="365"/>
      <c r="E17" s="365"/>
      <c r="F17" s="365"/>
      <c r="G17" s="365"/>
      <c r="H17" s="365"/>
      <c r="I17" s="365"/>
      <c r="J17" s="365"/>
      <c r="K17" s="365"/>
      <c r="L17" s="365"/>
      <c r="M17" s="365"/>
      <c r="N17" s="365"/>
      <c r="O17" s="365"/>
      <c r="P17" s="365"/>
      <c r="R17" s="239" t="str">
        <f>'15'!B2</f>
        <v>010125</v>
      </c>
      <c r="S17" s="233">
        <f>'15'!C2</f>
        <v>-15</v>
      </c>
      <c r="T17" s="189">
        <f t="shared" si="1"/>
        <v>3.3372928132474518</v>
      </c>
      <c r="U17" s="24">
        <f t="shared" si="2"/>
        <v>0.42779666447408932</v>
      </c>
      <c r="V17" s="196">
        <f t="shared" si="3"/>
        <v>7.8011192942566385</v>
      </c>
      <c r="W17" s="196">
        <f t="shared" si="0"/>
        <v>3.7806478201236344</v>
      </c>
      <c r="X17" s="196">
        <f t="shared" si="4"/>
        <v>0.88273041341849079</v>
      </c>
      <c r="Y17" s="24">
        <f t="shared" si="5"/>
        <v>4.4652319019812862E-2</v>
      </c>
      <c r="Z17" s="196">
        <f t="shared" si="6"/>
        <v>0</v>
      </c>
      <c r="AA17" s="196" cm="1">
        <f t="array" ref="AA17">SUM(AO17:AS17+BC17)</f>
        <v>0.29479325903736203</v>
      </c>
      <c r="AB17" s="196">
        <f t="shared" si="7"/>
        <v>0.70520674096263802</v>
      </c>
      <c r="AC17" s="24">
        <f t="shared" si="8"/>
        <v>0.69356994130916449</v>
      </c>
      <c r="AD17" s="24">
        <f t="shared" si="9"/>
        <v>0</v>
      </c>
      <c r="AE17" s="24">
        <f t="shared" si="10"/>
        <v>1.9428225203248159E-3</v>
      </c>
      <c r="AF17" s="24">
        <f t="shared" si="11"/>
        <v>0</v>
      </c>
      <c r="AG17" s="24">
        <f t="shared" si="12"/>
        <v>0</v>
      </c>
      <c r="AH17" s="240">
        <f t="shared" si="13"/>
        <v>10</v>
      </c>
      <c r="AJ17" s="49">
        <f>'15'!B$59</f>
        <v>3.3372928132474518</v>
      </c>
      <c r="AK17" s="49">
        <f>'15'!C$59</f>
        <v>0</v>
      </c>
      <c r="AL17" s="49">
        <f>'15'!D$59</f>
        <v>0.42779666447408932</v>
      </c>
      <c r="AM17" s="49">
        <f>'15'!E$59</f>
        <v>4.4652319019812862E-2</v>
      </c>
      <c r="AN17" s="49">
        <f>'15'!F$59</f>
        <v>0.41028142992458855</v>
      </c>
      <c r="AO17" s="49">
        <f>'15'!G$59</f>
        <v>0</v>
      </c>
      <c r="AP17" s="49">
        <f>'15'!H$59</f>
        <v>0.22145185236948553</v>
      </c>
      <c r="AQ17" s="49">
        <f>'15'!I$59</f>
        <v>7.3341406667876488E-2</v>
      </c>
      <c r="AR17" s="49">
        <f>'15'!J$59</f>
        <v>0</v>
      </c>
      <c r="AS17" s="49">
        <f>'15'!K$59</f>
        <v>0</v>
      </c>
      <c r="AT17" s="49">
        <f>'15'!L$59</f>
        <v>1.9428225203248159E-3</v>
      </c>
      <c r="AU17" s="49">
        <f>'15'!M$59</f>
        <v>0.69356994130916449</v>
      </c>
      <c r="AV17" s="49">
        <f>'15'!N$59</f>
        <v>0</v>
      </c>
      <c r="AW17" s="49">
        <f>'15'!O$59</f>
        <v>0</v>
      </c>
      <c r="AX17" s="49">
        <f>'15'!P$59</f>
        <v>0</v>
      </c>
      <c r="AY17" s="49">
        <f>'15'!Q$59</f>
        <v>9.6939771331487085E-3</v>
      </c>
      <c r="AZ17" s="49">
        <f>'15'!R$59</f>
        <v>0</v>
      </c>
      <c r="BA17" s="49">
        <f>'15'!S$59</f>
        <v>0</v>
      </c>
      <c r="BB17" s="49">
        <f>'15'!T$59</f>
        <v>0</v>
      </c>
      <c r="BC17" s="49">
        <f>'15'!U$59</f>
        <v>0</v>
      </c>
      <c r="BD17" s="49">
        <f>'15'!V$59</f>
        <v>5.9972658222314803E-4</v>
      </c>
      <c r="BE17" s="49">
        <f>'15'!W$59</f>
        <v>0</v>
      </c>
      <c r="BF17" s="49">
        <f>'15'!X$59</f>
        <v>0</v>
      </c>
      <c r="BG17" s="231">
        <f>'15'!Y$59</f>
        <v>1305</v>
      </c>
      <c r="BH17" s="231">
        <f>'15'!$G$2</f>
        <v>10</v>
      </c>
    </row>
    <row r="18" spans="2:60" ht="12.9" customHeight="1" x14ac:dyDescent="0.3">
      <c r="B18" s="365"/>
      <c r="C18" s="365"/>
      <c r="D18" s="365"/>
      <c r="E18" s="365"/>
      <c r="F18" s="365"/>
      <c r="G18" s="365"/>
      <c r="H18" s="365"/>
      <c r="I18" s="365"/>
      <c r="J18" s="365"/>
      <c r="K18" s="365"/>
      <c r="L18" s="365"/>
      <c r="M18" s="365"/>
      <c r="N18" s="365"/>
      <c r="O18" s="365"/>
      <c r="P18" s="365"/>
      <c r="R18" s="239" t="str">
        <f>'16'!B2</f>
        <v>010125</v>
      </c>
      <c r="S18" s="233">
        <f>'16'!C2</f>
        <v>-16</v>
      </c>
      <c r="T18" s="189">
        <f t="shared" si="1"/>
        <v>3.3372928132474518</v>
      </c>
      <c r="U18" s="24">
        <f t="shared" si="2"/>
        <v>0.42779666447408932</v>
      </c>
      <c r="V18" s="196">
        <f t="shared" si="3"/>
        <v>7.8011192942566385</v>
      </c>
      <c r="W18" s="196">
        <f t="shared" si="0"/>
        <v>3.7806478201236344</v>
      </c>
      <c r="X18" s="196">
        <f t="shared" si="4"/>
        <v>0.88273041341849079</v>
      </c>
      <c r="Y18" s="24">
        <f t="shared" si="5"/>
        <v>4.4652319019812862E-2</v>
      </c>
      <c r="Z18" s="196">
        <f t="shared" si="6"/>
        <v>0</v>
      </c>
      <c r="AA18" s="196" cm="1">
        <f t="array" ref="AA18">SUM(AO18:AS18+BC18)</f>
        <v>0.29479325903736203</v>
      </c>
      <c r="AB18" s="196">
        <f t="shared" si="7"/>
        <v>0.70520674096263802</v>
      </c>
      <c r="AC18" s="24">
        <f t="shared" si="8"/>
        <v>0.69356994130916449</v>
      </c>
      <c r="AD18" s="24">
        <f t="shared" si="9"/>
        <v>0</v>
      </c>
      <c r="AE18" s="24">
        <f t="shared" si="10"/>
        <v>1.9428225203248159E-3</v>
      </c>
      <c r="AF18" s="24">
        <f t="shared" si="11"/>
        <v>0</v>
      </c>
      <c r="AG18" s="24">
        <f t="shared" si="12"/>
        <v>0</v>
      </c>
      <c r="AH18" s="240">
        <f t="shared" si="13"/>
        <v>10</v>
      </c>
      <c r="AJ18" s="49">
        <f>'16'!B$59</f>
        <v>3.3372928132474518</v>
      </c>
      <c r="AK18" s="49">
        <f>'16'!C$59</f>
        <v>0</v>
      </c>
      <c r="AL18" s="49">
        <f>'16'!D$59</f>
        <v>0.42779666447408932</v>
      </c>
      <c r="AM18" s="49">
        <f>'16'!E$59</f>
        <v>4.4652319019812862E-2</v>
      </c>
      <c r="AN18" s="49">
        <f>'16'!F$59</f>
        <v>0.41028142992458855</v>
      </c>
      <c r="AO18" s="49">
        <f>'16'!G$59</f>
        <v>0</v>
      </c>
      <c r="AP18" s="49">
        <f>'16'!H$59</f>
        <v>0.22145185236948553</v>
      </c>
      <c r="AQ18" s="49">
        <f>'16'!I$59</f>
        <v>7.3341406667876488E-2</v>
      </c>
      <c r="AR18" s="49">
        <f>'16'!J$59</f>
        <v>0</v>
      </c>
      <c r="AS18" s="49">
        <f>'16'!K$59</f>
        <v>0</v>
      </c>
      <c r="AT18" s="49">
        <f>'16'!L$59</f>
        <v>1.9428225203248159E-3</v>
      </c>
      <c r="AU18" s="49">
        <f>'16'!M$59</f>
        <v>0.69356994130916449</v>
      </c>
      <c r="AV18" s="49">
        <f>'16'!N$59</f>
        <v>0</v>
      </c>
      <c r="AW18" s="49">
        <f>'16'!O$59</f>
        <v>0</v>
      </c>
      <c r="AX18" s="49">
        <f>'16'!P$59</f>
        <v>0</v>
      </c>
      <c r="AY18" s="49">
        <f>'16'!Q$59</f>
        <v>9.6939771331487085E-3</v>
      </c>
      <c r="AZ18" s="49">
        <f>'16'!R$59</f>
        <v>0</v>
      </c>
      <c r="BA18" s="49">
        <f>'16'!S$59</f>
        <v>0</v>
      </c>
      <c r="BB18" s="49">
        <f>'16'!T$59</f>
        <v>0</v>
      </c>
      <c r="BC18" s="49">
        <f>'16'!U$59</f>
        <v>0</v>
      </c>
      <c r="BD18" s="49">
        <f>'16'!V$59</f>
        <v>5.9972658222314803E-4</v>
      </c>
      <c r="BE18" s="49">
        <f>'16'!W$59</f>
        <v>0</v>
      </c>
      <c r="BF18" s="49">
        <f>'16'!X$59</f>
        <v>0</v>
      </c>
      <c r="BG18" s="231">
        <f>'16'!Y$59</f>
        <v>1305</v>
      </c>
      <c r="BH18" s="231">
        <f>'16'!$G$2</f>
        <v>10</v>
      </c>
    </row>
    <row r="19" spans="2:60" ht="12.9" customHeight="1" x14ac:dyDescent="0.3">
      <c r="B19" s="365"/>
      <c r="C19" s="365"/>
      <c r="D19" s="365"/>
      <c r="E19" s="365"/>
      <c r="F19" s="365"/>
      <c r="G19" s="365"/>
      <c r="H19" s="365"/>
      <c r="I19" s="365"/>
      <c r="J19" s="365"/>
      <c r="K19" s="365"/>
      <c r="L19" s="365"/>
      <c r="M19" s="365"/>
      <c r="N19" s="365"/>
      <c r="O19" s="365"/>
      <c r="P19" s="365"/>
      <c r="R19" s="239" t="str">
        <f>'17'!B2</f>
        <v>010125</v>
      </c>
      <c r="S19" s="233">
        <f>'17'!C2</f>
        <v>-17</v>
      </c>
      <c r="T19" s="189">
        <f t="shared" si="1"/>
        <v>3.3372928132474518</v>
      </c>
      <c r="U19" s="24">
        <f t="shared" si="2"/>
        <v>0.42779666447408932</v>
      </c>
      <c r="V19" s="196">
        <f t="shared" si="3"/>
        <v>7.8011192942566385</v>
      </c>
      <c r="W19" s="196">
        <f t="shared" si="0"/>
        <v>3.7806478201236344</v>
      </c>
      <c r="X19" s="196">
        <f t="shared" si="4"/>
        <v>0.88273041341849079</v>
      </c>
      <c r="Y19" s="24">
        <f t="shared" si="5"/>
        <v>4.4652319019812862E-2</v>
      </c>
      <c r="Z19" s="196">
        <f t="shared" si="6"/>
        <v>0</v>
      </c>
      <c r="AA19" s="196" cm="1">
        <f t="array" ref="AA19">SUM(AO19:AS19+BC19)</f>
        <v>0.29479325903736203</v>
      </c>
      <c r="AB19" s="196">
        <f t="shared" si="7"/>
        <v>0.70520674096263802</v>
      </c>
      <c r="AC19" s="24">
        <f t="shared" si="8"/>
        <v>0.69356994130916449</v>
      </c>
      <c r="AD19" s="24">
        <f t="shared" si="9"/>
        <v>0</v>
      </c>
      <c r="AE19" s="24">
        <f t="shared" si="10"/>
        <v>1.9428225203248159E-3</v>
      </c>
      <c r="AF19" s="24">
        <f t="shared" si="11"/>
        <v>0</v>
      </c>
      <c r="AG19" s="24">
        <f t="shared" si="12"/>
        <v>0</v>
      </c>
      <c r="AH19" s="240">
        <f t="shared" si="13"/>
        <v>10</v>
      </c>
      <c r="AJ19" s="49">
        <f>'17'!B$59</f>
        <v>3.3372928132474518</v>
      </c>
      <c r="AK19" s="49">
        <f>'17'!C$59</f>
        <v>0</v>
      </c>
      <c r="AL19" s="49">
        <f>'17'!D$59</f>
        <v>0.42779666447408932</v>
      </c>
      <c r="AM19" s="49">
        <f>'17'!E$59</f>
        <v>4.4652319019812862E-2</v>
      </c>
      <c r="AN19" s="49">
        <f>'17'!F$59</f>
        <v>0.41028142992458855</v>
      </c>
      <c r="AO19" s="49">
        <f>'17'!G$59</f>
        <v>0</v>
      </c>
      <c r="AP19" s="49">
        <f>'17'!H$59</f>
        <v>0.22145185236948553</v>
      </c>
      <c r="AQ19" s="49">
        <f>'17'!I$59</f>
        <v>7.3341406667876488E-2</v>
      </c>
      <c r="AR19" s="49">
        <f>'17'!J$59</f>
        <v>0</v>
      </c>
      <c r="AS19" s="49">
        <f>'17'!K$59</f>
        <v>0</v>
      </c>
      <c r="AT19" s="49">
        <f>'17'!L$59</f>
        <v>1.9428225203248159E-3</v>
      </c>
      <c r="AU19" s="49">
        <f>'17'!M$59</f>
        <v>0.69356994130916449</v>
      </c>
      <c r="AV19" s="49">
        <f>'17'!N$59</f>
        <v>0</v>
      </c>
      <c r="AW19" s="49">
        <f>'17'!O$59</f>
        <v>0</v>
      </c>
      <c r="AX19" s="49">
        <f>'17'!P$59</f>
        <v>0</v>
      </c>
      <c r="AY19" s="49">
        <f>'17'!Q$59</f>
        <v>9.6939771331487085E-3</v>
      </c>
      <c r="AZ19" s="49">
        <f>'17'!R$59</f>
        <v>0</v>
      </c>
      <c r="BA19" s="49">
        <f>'17'!S$59</f>
        <v>0</v>
      </c>
      <c r="BB19" s="49">
        <f>'17'!T$59</f>
        <v>0</v>
      </c>
      <c r="BC19" s="49">
        <f>'17'!U$59</f>
        <v>0</v>
      </c>
      <c r="BD19" s="49">
        <f>'17'!V$59</f>
        <v>5.9972658222314803E-4</v>
      </c>
      <c r="BE19" s="49">
        <f>'17'!W$59</f>
        <v>0</v>
      </c>
      <c r="BF19" s="49">
        <f>'17'!X$59</f>
        <v>0</v>
      </c>
      <c r="BG19" s="231">
        <f>'17'!Y$59</f>
        <v>1305</v>
      </c>
      <c r="BH19" s="231">
        <f>'17'!$G$2</f>
        <v>10</v>
      </c>
    </row>
    <row r="20" spans="2:60" ht="12.9" customHeight="1" x14ac:dyDescent="0.3">
      <c r="B20" s="365"/>
      <c r="C20" s="365"/>
      <c r="D20" s="365"/>
      <c r="E20" s="365"/>
      <c r="F20" s="365"/>
      <c r="G20" s="365"/>
      <c r="H20" s="365"/>
      <c r="I20" s="365"/>
      <c r="J20" s="365"/>
      <c r="K20" s="365"/>
      <c r="L20" s="365"/>
      <c r="M20" s="365"/>
      <c r="N20" s="365"/>
      <c r="O20" s="365"/>
      <c r="P20" s="365"/>
      <c r="R20" s="239" t="str">
        <f>'18'!B2</f>
        <v>010125</v>
      </c>
      <c r="S20" s="233">
        <f>'18'!C2</f>
        <v>-18</v>
      </c>
      <c r="T20" s="189">
        <f t="shared" si="1"/>
        <v>3.3372928132474518</v>
      </c>
      <c r="U20" s="24">
        <f t="shared" si="2"/>
        <v>0.42779666447408932</v>
      </c>
      <c r="V20" s="196">
        <f t="shared" si="3"/>
        <v>7.8011192942566385</v>
      </c>
      <c r="W20" s="196">
        <f t="shared" si="0"/>
        <v>3.7806478201236344</v>
      </c>
      <c r="X20" s="196">
        <f t="shared" si="4"/>
        <v>0.88273041341849079</v>
      </c>
      <c r="Y20" s="24">
        <f t="shared" si="5"/>
        <v>4.4652319019812862E-2</v>
      </c>
      <c r="Z20" s="196">
        <f t="shared" si="6"/>
        <v>0</v>
      </c>
      <c r="AA20" s="196" cm="1">
        <f t="array" ref="AA20">SUM(AO20:AS20+BC20)</f>
        <v>0.29479325903736203</v>
      </c>
      <c r="AB20" s="196">
        <f t="shared" si="7"/>
        <v>0.70520674096263802</v>
      </c>
      <c r="AC20" s="24">
        <f t="shared" si="8"/>
        <v>0.69356994130916449</v>
      </c>
      <c r="AD20" s="24">
        <f t="shared" si="9"/>
        <v>0</v>
      </c>
      <c r="AE20" s="24">
        <f t="shared" si="10"/>
        <v>1.9428225203248159E-3</v>
      </c>
      <c r="AF20" s="24">
        <f t="shared" si="11"/>
        <v>0</v>
      </c>
      <c r="AG20" s="24">
        <f t="shared" si="12"/>
        <v>0</v>
      </c>
      <c r="AH20" s="240">
        <f t="shared" si="13"/>
        <v>10</v>
      </c>
      <c r="AJ20" s="49">
        <f>'18'!B$59</f>
        <v>3.3372928132474518</v>
      </c>
      <c r="AK20" s="49">
        <f>'18'!C$59</f>
        <v>0</v>
      </c>
      <c r="AL20" s="49">
        <f>'18'!D$59</f>
        <v>0.42779666447408932</v>
      </c>
      <c r="AM20" s="49">
        <f>'18'!E$59</f>
        <v>4.4652319019812862E-2</v>
      </c>
      <c r="AN20" s="49">
        <f>'18'!F$59</f>
        <v>0.41028142992458855</v>
      </c>
      <c r="AO20" s="49">
        <f>'18'!G$59</f>
        <v>0</v>
      </c>
      <c r="AP20" s="49">
        <f>'18'!H$59</f>
        <v>0.22145185236948553</v>
      </c>
      <c r="AQ20" s="49">
        <f>'18'!I$59</f>
        <v>7.3341406667876488E-2</v>
      </c>
      <c r="AR20" s="49">
        <f>'18'!J$59</f>
        <v>0</v>
      </c>
      <c r="AS20" s="49">
        <f>'18'!K$59</f>
        <v>0</v>
      </c>
      <c r="AT20" s="49">
        <f>'18'!L$59</f>
        <v>1.9428225203248159E-3</v>
      </c>
      <c r="AU20" s="49">
        <f>'18'!M$59</f>
        <v>0.69356994130916449</v>
      </c>
      <c r="AV20" s="49">
        <f>'18'!N$59</f>
        <v>0</v>
      </c>
      <c r="AW20" s="49">
        <f>'18'!O$59</f>
        <v>0</v>
      </c>
      <c r="AX20" s="49">
        <f>'18'!P$59</f>
        <v>0</v>
      </c>
      <c r="AY20" s="49">
        <f>'18'!Q$59</f>
        <v>9.6939771331487085E-3</v>
      </c>
      <c r="AZ20" s="49">
        <f>'18'!R$59</f>
        <v>0</v>
      </c>
      <c r="BA20" s="49">
        <f>'18'!S$59</f>
        <v>0</v>
      </c>
      <c r="BB20" s="49">
        <f>'18'!T$59</f>
        <v>0</v>
      </c>
      <c r="BC20" s="49">
        <f>'18'!U$59</f>
        <v>0</v>
      </c>
      <c r="BD20" s="49">
        <f>'18'!V$59</f>
        <v>5.9972658222314803E-4</v>
      </c>
      <c r="BE20" s="49">
        <f>'18'!W$59</f>
        <v>0</v>
      </c>
      <c r="BF20" s="49">
        <f>'18'!X$59</f>
        <v>0</v>
      </c>
      <c r="BG20" s="231">
        <f>'18'!Y$59</f>
        <v>1305</v>
      </c>
      <c r="BH20" s="231">
        <f>'18'!$G$2</f>
        <v>10</v>
      </c>
    </row>
    <row r="21" spans="2:60" ht="12.9" customHeight="1" x14ac:dyDescent="0.3">
      <c r="B21" s="365"/>
      <c r="C21" s="365"/>
      <c r="D21" s="365"/>
      <c r="E21" s="365"/>
      <c r="F21" s="365"/>
      <c r="G21" s="365"/>
      <c r="H21" s="365"/>
      <c r="I21" s="365"/>
      <c r="J21" s="365"/>
      <c r="K21" s="365"/>
      <c r="L21" s="365"/>
      <c r="M21" s="365"/>
      <c r="N21" s="365"/>
      <c r="O21" s="365"/>
      <c r="P21" s="365"/>
      <c r="R21" s="239" t="str">
        <f>'19'!B2</f>
        <v>010125</v>
      </c>
      <c r="S21" s="233">
        <f>'19'!C2</f>
        <v>-19</v>
      </c>
      <c r="T21" s="189">
        <f t="shared" si="1"/>
        <v>3.3372928132474518</v>
      </c>
      <c r="U21" s="24">
        <f t="shared" si="2"/>
        <v>0.42779666447408932</v>
      </c>
      <c r="V21" s="196">
        <f t="shared" si="3"/>
        <v>7.8011192942566385</v>
      </c>
      <c r="W21" s="196">
        <f t="shared" si="0"/>
        <v>3.7806478201236344</v>
      </c>
      <c r="X21" s="196">
        <f t="shared" si="4"/>
        <v>0.88273041341849079</v>
      </c>
      <c r="Y21" s="24">
        <f t="shared" si="5"/>
        <v>4.4652319019812862E-2</v>
      </c>
      <c r="Z21" s="196">
        <f t="shared" si="6"/>
        <v>0</v>
      </c>
      <c r="AA21" s="196" cm="1">
        <f t="array" ref="AA21">SUM(AO21:AS21+BC21)</f>
        <v>0.29479325903736203</v>
      </c>
      <c r="AB21" s="196">
        <f t="shared" si="7"/>
        <v>0.70520674096263802</v>
      </c>
      <c r="AC21" s="24">
        <f t="shared" si="8"/>
        <v>0.69356994130916449</v>
      </c>
      <c r="AD21" s="24">
        <f t="shared" si="9"/>
        <v>0</v>
      </c>
      <c r="AE21" s="24">
        <f t="shared" si="10"/>
        <v>1.9428225203248159E-3</v>
      </c>
      <c r="AF21" s="24">
        <f t="shared" si="11"/>
        <v>0</v>
      </c>
      <c r="AG21" s="24">
        <f t="shared" si="12"/>
        <v>0</v>
      </c>
      <c r="AH21" s="240">
        <f t="shared" si="13"/>
        <v>10</v>
      </c>
      <c r="AJ21" s="49">
        <f>'19'!B$59</f>
        <v>3.3372928132474518</v>
      </c>
      <c r="AK21" s="49">
        <f>'19'!C$59</f>
        <v>0</v>
      </c>
      <c r="AL21" s="49">
        <f>'19'!D$59</f>
        <v>0.42779666447408932</v>
      </c>
      <c r="AM21" s="49">
        <f>'19'!E$59</f>
        <v>4.4652319019812862E-2</v>
      </c>
      <c r="AN21" s="49">
        <f>'19'!F$59</f>
        <v>0.41028142992458855</v>
      </c>
      <c r="AO21" s="49">
        <f>'19'!G$59</f>
        <v>0</v>
      </c>
      <c r="AP21" s="49">
        <f>'19'!H$59</f>
        <v>0.22145185236948553</v>
      </c>
      <c r="AQ21" s="49">
        <f>'19'!I$59</f>
        <v>7.3341406667876488E-2</v>
      </c>
      <c r="AR21" s="49">
        <f>'19'!J$59</f>
        <v>0</v>
      </c>
      <c r="AS21" s="49">
        <f>'19'!K$59</f>
        <v>0</v>
      </c>
      <c r="AT21" s="49">
        <f>'19'!L$59</f>
        <v>1.9428225203248159E-3</v>
      </c>
      <c r="AU21" s="49">
        <f>'19'!M$59</f>
        <v>0.69356994130916449</v>
      </c>
      <c r="AV21" s="49">
        <f>'19'!N$59</f>
        <v>0</v>
      </c>
      <c r="AW21" s="49">
        <f>'19'!O$59</f>
        <v>0</v>
      </c>
      <c r="AX21" s="49">
        <f>'19'!P$59</f>
        <v>0</v>
      </c>
      <c r="AY21" s="49">
        <f>'19'!Q$59</f>
        <v>9.6939771331487085E-3</v>
      </c>
      <c r="AZ21" s="49">
        <f>'19'!R$59</f>
        <v>0</v>
      </c>
      <c r="BA21" s="49">
        <f>'19'!S$59</f>
        <v>0</v>
      </c>
      <c r="BB21" s="49">
        <f>'19'!T$59</f>
        <v>0</v>
      </c>
      <c r="BC21" s="49">
        <f>'19'!U$59</f>
        <v>0</v>
      </c>
      <c r="BD21" s="49">
        <f>'19'!V$59</f>
        <v>5.9972658222314803E-4</v>
      </c>
      <c r="BE21" s="49">
        <f>'19'!W$59</f>
        <v>0</v>
      </c>
      <c r="BF21" s="49">
        <f>'19'!X$59</f>
        <v>0</v>
      </c>
      <c r="BG21" s="231">
        <f>'19'!Y$59</f>
        <v>1305</v>
      </c>
      <c r="BH21" s="231">
        <f>'19'!$G$2</f>
        <v>10</v>
      </c>
    </row>
    <row r="22" spans="2:60" ht="12.9" customHeight="1" x14ac:dyDescent="0.3">
      <c r="B22" s="365"/>
      <c r="C22" s="365"/>
      <c r="D22" s="365"/>
      <c r="E22" s="365"/>
      <c r="F22" s="365"/>
      <c r="G22" s="365"/>
      <c r="H22" s="365"/>
      <c r="I22" s="365"/>
      <c r="J22" s="365"/>
      <c r="K22" s="365"/>
      <c r="L22" s="365"/>
      <c r="M22" s="365"/>
      <c r="N22" s="365"/>
      <c r="O22" s="365"/>
      <c r="P22" s="365"/>
      <c r="R22" s="239" t="str">
        <f>'20'!B2</f>
        <v>010125</v>
      </c>
      <c r="S22" s="233">
        <f>'20'!C2</f>
        <v>-20</v>
      </c>
      <c r="T22" s="189">
        <f t="shared" si="1"/>
        <v>3.3372928132474518</v>
      </c>
      <c r="U22" s="24">
        <f t="shared" si="2"/>
        <v>0.42779666447408932</v>
      </c>
      <c r="V22" s="196">
        <f t="shared" si="3"/>
        <v>7.8011192942566385</v>
      </c>
      <c r="W22" s="196">
        <f t="shared" si="0"/>
        <v>3.7806478201236344</v>
      </c>
      <c r="X22" s="196">
        <f t="shared" si="4"/>
        <v>0.88273041341849079</v>
      </c>
      <c r="Y22" s="24">
        <f t="shared" si="5"/>
        <v>4.4652319019812862E-2</v>
      </c>
      <c r="Z22" s="196">
        <f t="shared" si="6"/>
        <v>0</v>
      </c>
      <c r="AA22" s="196" cm="1">
        <f t="array" ref="AA22">SUM(AO22:AS22+BC22)</f>
        <v>0.29479325903736203</v>
      </c>
      <c r="AB22" s="196">
        <f t="shared" si="7"/>
        <v>0.70520674096263802</v>
      </c>
      <c r="AC22" s="24">
        <f t="shared" si="8"/>
        <v>0.69356994130916449</v>
      </c>
      <c r="AD22" s="24">
        <f t="shared" si="9"/>
        <v>0</v>
      </c>
      <c r="AE22" s="24">
        <f t="shared" si="10"/>
        <v>1.9428225203248159E-3</v>
      </c>
      <c r="AF22" s="24">
        <f t="shared" si="11"/>
        <v>0</v>
      </c>
      <c r="AG22" s="24">
        <f t="shared" si="12"/>
        <v>0</v>
      </c>
      <c r="AH22" s="240">
        <f t="shared" si="13"/>
        <v>10</v>
      </c>
      <c r="AJ22" s="49">
        <f>'20'!B$59</f>
        <v>3.3372928132474518</v>
      </c>
      <c r="AK22" s="49">
        <f>'20'!C$59</f>
        <v>0</v>
      </c>
      <c r="AL22" s="49">
        <f>'20'!D$59</f>
        <v>0.42779666447408932</v>
      </c>
      <c r="AM22" s="49">
        <f>'20'!E$59</f>
        <v>4.4652319019812862E-2</v>
      </c>
      <c r="AN22" s="49">
        <f>'20'!F$59</f>
        <v>0.41028142992458855</v>
      </c>
      <c r="AO22" s="49">
        <f>'20'!G$59</f>
        <v>0</v>
      </c>
      <c r="AP22" s="49">
        <f>'20'!H$59</f>
        <v>0.22145185236948553</v>
      </c>
      <c r="AQ22" s="49">
        <f>'20'!I$59</f>
        <v>7.3341406667876488E-2</v>
      </c>
      <c r="AR22" s="49">
        <f>'20'!J$59</f>
        <v>0</v>
      </c>
      <c r="AS22" s="49">
        <f>'20'!K$59</f>
        <v>0</v>
      </c>
      <c r="AT22" s="49">
        <f>'20'!L$59</f>
        <v>1.9428225203248159E-3</v>
      </c>
      <c r="AU22" s="49">
        <f>'20'!M$59</f>
        <v>0.69356994130916449</v>
      </c>
      <c r="AV22" s="49">
        <f>'20'!N$59</f>
        <v>0</v>
      </c>
      <c r="AW22" s="49">
        <f>'20'!O$59</f>
        <v>0</v>
      </c>
      <c r="AX22" s="49">
        <f>'20'!P$59</f>
        <v>0</v>
      </c>
      <c r="AY22" s="49">
        <f>'20'!Q$59</f>
        <v>9.6939771331487085E-3</v>
      </c>
      <c r="AZ22" s="49">
        <f>'20'!R$59</f>
        <v>0</v>
      </c>
      <c r="BA22" s="49">
        <f>'20'!S$59</f>
        <v>0</v>
      </c>
      <c r="BB22" s="49">
        <f>'20'!T$59</f>
        <v>0</v>
      </c>
      <c r="BC22" s="49">
        <f>'20'!U$59</f>
        <v>0</v>
      </c>
      <c r="BD22" s="49">
        <f>'20'!V$59</f>
        <v>5.9972658222314803E-4</v>
      </c>
      <c r="BE22" s="49">
        <f>'20'!W$59</f>
        <v>0</v>
      </c>
      <c r="BF22" s="49">
        <f>'20'!X$59</f>
        <v>0</v>
      </c>
      <c r="BG22" s="231">
        <f>'20'!Y$59</f>
        <v>1305</v>
      </c>
      <c r="BH22" s="231">
        <f>'20'!$G$2</f>
        <v>10</v>
      </c>
    </row>
    <row r="23" spans="2:60" ht="12.9" customHeight="1" x14ac:dyDescent="0.3">
      <c r="B23" s="365"/>
      <c r="C23" s="365"/>
      <c r="D23" s="365"/>
      <c r="E23" s="365"/>
      <c r="F23" s="365"/>
      <c r="G23" s="365"/>
      <c r="H23" s="365"/>
      <c r="I23" s="365"/>
      <c r="J23" s="365"/>
      <c r="K23" s="365"/>
      <c r="L23" s="365"/>
      <c r="M23" s="365"/>
      <c r="N23" s="365"/>
      <c r="O23" s="365"/>
      <c r="P23" s="365"/>
      <c r="R23" s="239" t="str">
        <f>'21'!B2</f>
        <v>010125</v>
      </c>
      <c r="S23" s="233">
        <f>'21'!C2</f>
        <v>-21</v>
      </c>
      <c r="T23" s="189">
        <f t="shared" si="1"/>
        <v>3.3372928132474518</v>
      </c>
      <c r="U23" s="24">
        <f t="shared" si="2"/>
        <v>0.42779666447408932</v>
      </c>
      <c r="V23" s="196">
        <f t="shared" si="3"/>
        <v>7.8011192942566385</v>
      </c>
      <c r="W23" s="196">
        <f t="shared" si="0"/>
        <v>3.7806478201236344</v>
      </c>
      <c r="X23" s="196">
        <f t="shared" si="4"/>
        <v>0.88273041341849079</v>
      </c>
      <c r="Y23" s="24">
        <f t="shared" si="5"/>
        <v>4.4652319019812862E-2</v>
      </c>
      <c r="Z23" s="196">
        <f t="shared" si="6"/>
        <v>0</v>
      </c>
      <c r="AA23" s="196" cm="1">
        <f t="array" ref="AA23">SUM(AO23:AS23+BC23)</f>
        <v>0.29479325903736203</v>
      </c>
      <c r="AB23" s="196">
        <f t="shared" si="7"/>
        <v>0.70520674096263802</v>
      </c>
      <c r="AC23" s="24">
        <f t="shared" si="8"/>
        <v>0.69356994130916449</v>
      </c>
      <c r="AD23" s="24">
        <f t="shared" si="9"/>
        <v>0</v>
      </c>
      <c r="AE23" s="24">
        <f t="shared" si="10"/>
        <v>1.9428225203248159E-3</v>
      </c>
      <c r="AF23" s="24">
        <f t="shared" si="11"/>
        <v>0</v>
      </c>
      <c r="AG23" s="24">
        <f t="shared" si="12"/>
        <v>0</v>
      </c>
      <c r="AH23" s="240">
        <f t="shared" si="13"/>
        <v>10</v>
      </c>
      <c r="AJ23" s="49">
        <f>'21'!B$59</f>
        <v>3.3372928132474518</v>
      </c>
      <c r="AK23" s="49">
        <f>'21'!C$59</f>
        <v>0</v>
      </c>
      <c r="AL23" s="49">
        <f>'21'!D$59</f>
        <v>0.42779666447408932</v>
      </c>
      <c r="AM23" s="49">
        <f>'21'!E$59</f>
        <v>4.4652319019812862E-2</v>
      </c>
      <c r="AN23" s="49">
        <f>'21'!F$59</f>
        <v>0.41028142992458855</v>
      </c>
      <c r="AO23" s="49">
        <f>'21'!G$59</f>
        <v>0</v>
      </c>
      <c r="AP23" s="49">
        <f>'21'!H$59</f>
        <v>0.22145185236948553</v>
      </c>
      <c r="AQ23" s="49">
        <f>'21'!I$59</f>
        <v>7.3341406667876488E-2</v>
      </c>
      <c r="AR23" s="49">
        <f>'21'!J$59</f>
        <v>0</v>
      </c>
      <c r="AS23" s="49">
        <f>'21'!K$59</f>
        <v>0</v>
      </c>
      <c r="AT23" s="49">
        <f>'21'!L$59</f>
        <v>1.9428225203248159E-3</v>
      </c>
      <c r="AU23" s="49">
        <f>'21'!M$59</f>
        <v>0.69356994130916449</v>
      </c>
      <c r="AV23" s="49">
        <f>'21'!N$59</f>
        <v>0</v>
      </c>
      <c r="AW23" s="49">
        <f>'21'!O$59</f>
        <v>0</v>
      </c>
      <c r="AX23" s="49">
        <f>'21'!P$59</f>
        <v>0</v>
      </c>
      <c r="AY23" s="49">
        <f>'21'!Q$59</f>
        <v>9.6939771331487085E-3</v>
      </c>
      <c r="AZ23" s="49">
        <f>'21'!R$59</f>
        <v>0</v>
      </c>
      <c r="BA23" s="49">
        <f>'21'!S$59</f>
        <v>0</v>
      </c>
      <c r="BB23" s="49">
        <f>'21'!T$59</f>
        <v>0</v>
      </c>
      <c r="BC23" s="49">
        <f>'21'!U$59</f>
        <v>0</v>
      </c>
      <c r="BD23" s="49">
        <f>'21'!V$59</f>
        <v>5.9972658222314803E-4</v>
      </c>
      <c r="BE23" s="49">
        <f>'21'!W$59</f>
        <v>0</v>
      </c>
      <c r="BF23" s="49">
        <f>'21'!X$59</f>
        <v>0</v>
      </c>
      <c r="BG23" s="231">
        <f>'21'!Y$59</f>
        <v>1305</v>
      </c>
      <c r="BH23" s="231">
        <f>'21'!$G$2</f>
        <v>10</v>
      </c>
    </row>
    <row r="24" spans="2:60" ht="12.9" customHeight="1" x14ac:dyDescent="0.3">
      <c r="B24" s="365"/>
      <c r="C24" s="365"/>
      <c r="D24" s="365"/>
      <c r="E24" s="365"/>
      <c r="F24" s="365"/>
      <c r="G24" s="365"/>
      <c r="H24" s="365"/>
      <c r="I24" s="365"/>
      <c r="J24" s="365"/>
      <c r="K24" s="365"/>
      <c r="L24" s="365"/>
      <c r="M24" s="365"/>
      <c r="N24" s="365"/>
      <c r="O24" s="365"/>
      <c r="P24" s="365"/>
      <c r="R24" s="239" t="str">
        <f>'22'!B2</f>
        <v>010125</v>
      </c>
      <c r="S24" s="233">
        <f>'22'!C2</f>
        <v>-22</v>
      </c>
      <c r="T24" s="189">
        <f t="shared" si="1"/>
        <v>3.3372928132474518</v>
      </c>
      <c r="U24" s="24">
        <f t="shared" si="2"/>
        <v>0.42779666447408932</v>
      </c>
      <c r="V24" s="196">
        <f t="shared" si="3"/>
        <v>7.8011192942566385</v>
      </c>
      <c r="W24" s="196">
        <f t="shared" si="0"/>
        <v>3.7806478201236344</v>
      </c>
      <c r="X24" s="196">
        <f t="shared" si="4"/>
        <v>0.88273041341849079</v>
      </c>
      <c r="Y24" s="24">
        <f t="shared" si="5"/>
        <v>4.4652319019812862E-2</v>
      </c>
      <c r="Z24" s="196">
        <f t="shared" si="6"/>
        <v>0</v>
      </c>
      <c r="AA24" s="196" cm="1">
        <f t="array" ref="AA24">SUM(AO24:AS24+BC24)</f>
        <v>0.29479325903736203</v>
      </c>
      <c r="AB24" s="196">
        <f t="shared" si="7"/>
        <v>0.70520674096263802</v>
      </c>
      <c r="AC24" s="24">
        <f t="shared" si="8"/>
        <v>0.69356994130916449</v>
      </c>
      <c r="AD24" s="24">
        <f t="shared" si="9"/>
        <v>0</v>
      </c>
      <c r="AE24" s="24">
        <f t="shared" si="10"/>
        <v>1.9428225203248159E-3</v>
      </c>
      <c r="AF24" s="24">
        <f t="shared" si="11"/>
        <v>0</v>
      </c>
      <c r="AG24" s="24">
        <f t="shared" si="12"/>
        <v>0</v>
      </c>
      <c r="AH24" s="240">
        <f t="shared" si="13"/>
        <v>10</v>
      </c>
      <c r="AJ24" s="49">
        <f>'22'!B$59</f>
        <v>3.3372928132474518</v>
      </c>
      <c r="AK24" s="49">
        <f>'22'!C$59</f>
        <v>0</v>
      </c>
      <c r="AL24" s="49">
        <f>'22'!D$59</f>
        <v>0.42779666447408932</v>
      </c>
      <c r="AM24" s="49">
        <f>'22'!E$59</f>
        <v>4.4652319019812862E-2</v>
      </c>
      <c r="AN24" s="49">
        <f>'22'!F$59</f>
        <v>0.41028142992458855</v>
      </c>
      <c r="AO24" s="49">
        <f>'22'!G$59</f>
        <v>0</v>
      </c>
      <c r="AP24" s="49">
        <f>'22'!H$59</f>
        <v>0.22145185236948553</v>
      </c>
      <c r="AQ24" s="49">
        <f>'22'!I$59</f>
        <v>7.3341406667876488E-2</v>
      </c>
      <c r="AR24" s="49">
        <f>'22'!J$59</f>
        <v>0</v>
      </c>
      <c r="AS24" s="49">
        <f>'22'!K$59</f>
        <v>0</v>
      </c>
      <c r="AT24" s="49">
        <f>'22'!L$59</f>
        <v>1.9428225203248159E-3</v>
      </c>
      <c r="AU24" s="49">
        <f>'22'!M$59</f>
        <v>0.69356994130916449</v>
      </c>
      <c r="AV24" s="49">
        <f>'22'!N$59</f>
        <v>0</v>
      </c>
      <c r="AW24" s="49">
        <f>'22'!O$59</f>
        <v>0</v>
      </c>
      <c r="AX24" s="49">
        <f>'22'!P$59</f>
        <v>0</v>
      </c>
      <c r="AY24" s="49">
        <f>'22'!Q$59</f>
        <v>9.6939771331487085E-3</v>
      </c>
      <c r="AZ24" s="49">
        <f>'22'!R$59</f>
        <v>0</v>
      </c>
      <c r="BA24" s="49">
        <f>'22'!S$59</f>
        <v>0</v>
      </c>
      <c r="BB24" s="49">
        <f>'22'!T$59</f>
        <v>0</v>
      </c>
      <c r="BC24" s="49">
        <f>'22'!U$59</f>
        <v>0</v>
      </c>
      <c r="BD24" s="49">
        <f>'22'!V$59</f>
        <v>5.9972658222314803E-4</v>
      </c>
      <c r="BE24" s="49">
        <f>'22'!W$59</f>
        <v>0</v>
      </c>
      <c r="BF24" s="49">
        <f>'22'!X$59</f>
        <v>0</v>
      </c>
      <c r="BG24" s="231">
        <f>'22'!Y$59</f>
        <v>1305</v>
      </c>
      <c r="BH24" s="231">
        <f>'22'!$G$2</f>
        <v>10</v>
      </c>
    </row>
    <row r="25" spans="2:60" ht="12.9" customHeight="1" x14ac:dyDescent="0.3">
      <c r="B25" s="365"/>
      <c r="C25" s="365"/>
      <c r="D25" s="365"/>
      <c r="E25" s="365"/>
      <c r="F25" s="365"/>
      <c r="G25" s="365"/>
      <c r="H25" s="365"/>
      <c r="I25" s="365"/>
      <c r="J25" s="365"/>
      <c r="K25" s="365"/>
      <c r="L25" s="365"/>
      <c r="M25" s="365"/>
      <c r="N25" s="365"/>
      <c r="O25" s="365"/>
      <c r="P25" s="365"/>
      <c r="R25" s="239" t="str">
        <f>'23'!B2</f>
        <v>010125</v>
      </c>
      <c r="S25" s="233">
        <f>'23'!C2</f>
        <v>-23</v>
      </c>
      <c r="T25" s="189">
        <f t="shared" si="1"/>
        <v>3.3372928132474518</v>
      </c>
      <c r="U25" s="24">
        <f t="shared" si="2"/>
        <v>0.42779666447408932</v>
      </c>
      <c r="V25" s="196">
        <f t="shared" si="3"/>
        <v>7.8011192942566385</v>
      </c>
      <c r="W25" s="196">
        <f t="shared" si="0"/>
        <v>3.7806478201236344</v>
      </c>
      <c r="X25" s="196">
        <f t="shared" si="4"/>
        <v>0.88273041341849079</v>
      </c>
      <c r="Y25" s="24">
        <f t="shared" si="5"/>
        <v>4.4652319019812862E-2</v>
      </c>
      <c r="Z25" s="196">
        <f t="shared" si="6"/>
        <v>0</v>
      </c>
      <c r="AA25" s="196" cm="1">
        <f t="array" ref="AA25">SUM(AO25:AS25+BC25)</f>
        <v>0.29479325903736203</v>
      </c>
      <c r="AB25" s="196">
        <f t="shared" si="7"/>
        <v>0.70520674096263802</v>
      </c>
      <c r="AC25" s="24">
        <f t="shared" si="8"/>
        <v>0.69356994130916449</v>
      </c>
      <c r="AD25" s="24">
        <f t="shared" si="9"/>
        <v>0</v>
      </c>
      <c r="AE25" s="24">
        <f t="shared" si="10"/>
        <v>1.9428225203248159E-3</v>
      </c>
      <c r="AF25" s="24">
        <f t="shared" si="11"/>
        <v>0</v>
      </c>
      <c r="AG25" s="24">
        <f t="shared" si="12"/>
        <v>0</v>
      </c>
      <c r="AH25" s="240">
        <f t="shared" si="13"/>
        <v>10</v>
      </c>
      <c r="AJ25" s="49">
        <f>'23'!B$59</f>
        <v>3.3372928132474518</v>
      </c>
      <c r="AK25" s="49">
        <f>'23'!C$59</f>
        <v>0</v>
      </c>
      <c r="AL25" s="49">
        <f>'23'!D$59</f>
        <v>0.42779666447408932</v>
      </c>
      <c r="AM25" s="49">
        <f>'23'!E$59</f>
        <v>4.4652319019812862E-2</v>
      </c>
      <c r="AN25" s="49">
        <f>'23'!F$59</f>
        <v>0.41028142992458855</v>
      </c>
      <c r="AO25" s="49">
        <f>'23'!G$59</f>
        <v>0</v>
      </c>
      <c r="AP25" s="49">
        <f>'23'!H$59</f>
        <v>0.22145185236948553</v>
      </c>
      <c r="AQ25" s="49">
        <f>'23'!I$59</f>
        <v>7.3341406667876488E-2</v>
      </c>
      <c r="AR25" s="49">
        <f>'23'!J$59</f>
        <v>0</v>
      </c>
      <c r="AS25" s="49">
        <f>'23'!K$59</f>
        <v>0</v>
      </c>
      <c r="AT25" s="49">
        <f>'23'!L$59</f>
        <v>1.9428225203248159E-3</v>
      </c>
      <c r="AU25" s="49">
        <f>'23'!M$59</f>
        <v>0.69356994130916449</v>
      </c>
      <c r="AV25" s="49">
        <f>'23'!N$59</f>
        <v>0</v>
      </c>
      <c r="AW25" s="49">
        <f>'23'!O$59</f>
        <v>0</v>
      </c>
      <c r="AX25" s="49">
        <f>'23'!P$59</f>
        <v>0</v>
      </c>
      <c r="AY25" s="49">
        <f>'23'!Q$59</f>
        <v>9.6939771331487085E-3</v>
      </c>
      <c r="AZ25" s="49">
        <f>'23'!R$59</f>
        <v>0</v>
      </c>
      <c r="BA25" s="49">
        <f>'23'!S$59</f>
        <v>0</v>
      </c>
      <c r="BB25" s="49">
        <f>'23'!T$59</f>
        <v>0</v>
      </c>
      <c r="BC25" s="49">
        <f>'23'!U$59</f>
        <v>0</v>
      </c>
      <c r="BD25" s="49">
        <f>'23'!V$59</f>
        <v>5.9972658222314803E-4</v>
      </c>
      <c r="BE25" s="49">
        <f>'23'!W$59</f>
        <v>0</v>
      </c>
      <c r="BF25" s="49">
        <f>'23'!X$59</f>
        <v>0</v>
      </c>
      <c r="BG25" s="231">
        <f>'23'!Y$59</f>
        <v>1305</v>
      </c>
      <c r="BH25" s="231">
        <f>'23'!$G$2</f>
        <v>10</v>
      </c>
    </row>
    <row r="26" spans="2:60" ht="12.9" customHeight="1" x14ac:dyDescent="0.3">
      <c r="B26" s="365"/>
      <c r="C26" s="365"/>
      <c r="D26" s="365"/>
      <c r="E26" s="365"/>
      <c r="F26" s="365"/>
      <c r="G26" s="365"/>
      <c r="H26" s="365"/>
      <c r="I26" s="365"/>
      <c r="J26" s="365"/>
      <c r="K26" s="365"/>
      <c r="L26" s="365"/>
      <c r="M26" s="365"/>
      <c r="N26" s="365"/>
      <c r="O26" s="365"/>
      <c r="P26" s="365"/>
      <c r="R26" s="239" t="str">
        <f>'24'!B2</f>
        <v>010125</v>
      </c>
      <c r="S26" s="233">
        <f>'24'!C2</f>
        <v>-24</v>
      </c>
      <c r="T26" s="189">
        <f t="shared" si="1"/>
        <v>3.3372928132474518</v>
      </c>
      <c r="U26" s="24">
        <f t="shared" si="2"/>
        <v>0.42779666447408932</v>
      </c>
      <c r="V26" s="196">
        <f t="shared" si="3"/>
        <v>7.8011192942566385</v>
      </c>
      <c r="W26" s="196">
        <f t="shared" si="0"/>
        <v>3.7806478201236344</v>
      </c>
      <c r="X26" s="196">
        <f t="shared" si="4"/>
        <v>0.88273041341849079</v>
      </c>
      <c r="Y26" s="24">
        <f t="shared" si="5"/>
        <v>4.4652319019812862E-2</v>
      </c>
      <c r="Z26" s="196">
        <f t="shared" si="6"/>
        <v>0</v>
      </c>
      <c r="AA26" s="196" cm="1">
        <f t="array" ref="AA26">SUM(AO26:AS26+BC26)</f>
        <v>0.29479325903736203</v>
      </c>
      <c r="AB26" s="196">
        <f t="shared" si="7"/>
        <v>0.70520674096263802</v>
      </c>
      <c r="AC26" s="24">
        <f t="shared" si="8"/>
        <v>0.69356994130916449</v>
      </c>
      <c r="AD26" s="24">
        <f t="shared" si="9"/>
        <v>0</v>
      </c>
      <c r="AE26" s="24">
        <f t="shared" si="10"/>
        <v>1.9428225203248159E-3</v>
      </c>
      <c r="AF26" s="24">
        <f t="shared" si="11"/>
        <v>0</v>
      </c>
      <c r="AG26" s="24">
        <f t="shared" si="12"/>
        <v>0</v>
      </c>
      <c r="AH26" s="240">
        <f t="shared" si="13"/>
        <v>10</v>
      </c>
      <c r="AJ26" s="49">
        <f>'24'!B$59</f>
        <v>3.3372928132474518</v>
      </c>
      <c r="AK26" s="49">
        <f>'24'!C$59</f>
        <v>0</v>
      </c>
      <c r="AL26" s="49">
        <f>'24'!D$59</f>
        <v>0.42779666447408932</v>
      </c>
      <c r="AM26" s="49">
        <f>'24'!E$59</f>
        <v>4.4652319019812862E-2</v>
      </c>
      <c r="AN26" s="49">
        <f>'24'!F$59</f>
        <v>0.41028142992458855</v>
      </c>
      <c r="AO26" s="49">
        <f>'24'!G$59</f>
        <v>0</v>
      </c>
      <c r="AP26" s="49">
        <f>'24'!H$59</f>
        <v>0.22145185236948553</v>
      </c>
      <c r="AQ26" s="49">
        <f>'24'!I$59</f>
        <v>7.3341406667876488E-2</v>
      </c>
      <c r="AR26" s="49">
        <f>'24'!J$59</f>
        <v>0</v>
      </c>
      <c r="AS26" s="49">
        <f>'24'!K$59</f>
        <v>0</v>
      </c>
      <c r="AT26" s="49">
        <f>'24'!L$59</f>
        <v>1.9428225203248159E-3</v>
      </c>
      <c r="AU26" s="49">
        <f>'24'!M$59</f>
        <v>0.69356994130916449</v>
      </c>
      <c r="AV26" s="49">
        <f>'24'!N$59</f>
        <v>0</v>
      </c>
      <c r="AW26" s="49">
        <f>'24'!O$59</f>
        <v>0</v>
      </c>
      <c r="AX26" s="49">
        <f>'24'!P$59</f>
        <v>0</v>
      </c>
      <c r="AY26" s="49">
        <f>'24'!Q$59</f>
        <v>9.6939771331487085E-3</v>
      </c>
      <c r="AZ26" s="49">
        <f>'24'!R$59</f>
        <v>0</v>
      </c>
      <c r="BA26" s="49">
        <f>'24'!S$59</f>
        <v>0</v>
      </c>
      <c r="BB26" s="49">
        <f>'24'!T$59</f>
        <v>0</v>
      </c>
      <c r="BC26" s="49">
        <f>'24'!U$59</f>
        <v>0</v>
      </c>
      <c r="BD26" s="49">
        <f>'24'!V$59</f>
        <v>5.9972658222314803E-4</v>
      </c>
      <c r="BE26" s="49">
        <f>'24'!W$59</f>
        <v>0</v>
      </c>
      <c r="BF26" s="49">
        <f>'24'!X$59</f>
        <v>0</v>
      </c>
      <c r="BG26" s="231">
        <f>'24'!Y$59</f>
        <v>1305</v>
      </c>
      <c r="BH26" s="231">
        <f>'24'!$G$2</f>
        <v>10</v>
      </c>
    </row>
    <row r="27" spans="2:60" ht="12.9" customHeight="1" x14ac:dyDescent="0.3">
      <c r="B27" s="365"/>
      <c r="C27" s="365"/>
      <c r="D27" s="365"/>
      <c r="E27" s="365"/>
      <c r="F27" s="365"/>
      <c r="G27" s="365"/>
      <c r="H27" s="365"/>
      <c r="I27" s="365"/>
      <c r="J27" s="365"/>
      <c r="K27" s="365"/>
      <c r="L27" s="365"/>
      <c r="M27" s="365"/>
      <c r="N27" s="365"/>
      <c r="O27" s="365"/>
      <c r="P27" s="365"/>
      <c r="R27" s="239" t="str">
        <f>'25'!B2</f>
        <v>010125</v>
      </c>
      <c r="S27" s="233">
        <f>'25'!C2</f>
        <v>-25</v>
      </c>
      <c r="T27" s="189">
        <f t="shared" si="1"/>
        <v>3.3372928132474518</v>
      </c>
      <c r="U27" s="24">
        <f t="shared" si="2"/>
        <v>0.42779666447408932</v>
      </c>
      <c r="V27" s="196">
        <f t="shared" si="3"/>
        <v>7.8011192942566385</v>
      </c>
      <c r="W27" s="196">
        <f t="shared" si="0"/>
        <v>3.7806478201236344</v>
      </c>
      <c r="X27" s="196">
        <f t="shared" si="4"/>
        <v>0.88273041341849079</v>
      </c>
      <c r="Y27" s="24">
        <f t="shared" si="5"/>
        <v>4.4652319019812862E-2</v>
      </c>
      <c r="Z27" s="196">
        <f t="shared" si="6"/>
        <v>0</v>
      </c>
      <c r="AA27" s="196" cm="1">
        <f t="array" ref="AA27">SUM(AO27:AS27+BC27)</f>
        <v>0.29479325903736203</v>
      </c>
      <c r="AB27" s="196">
        <f t="shared" si="7"/>
        <v>0.70520674096263802</v>
      </c>
      <c r="AC27" s="24">
        <f t="shared" si="8"/>
        <v>0.69356994130916449</v>
      </c>
      <c r="AD27" s="24">
        <f t="shared" si="9"/>
        <v>0</v>
      </c>
      <c r="AE27" s="24">
        <f t="shared" si="10"/>
        <v>1.9428225203248159E-3</v>
      </c>
      <c r="AF27" s="24">
        <f t="shared" si="11"/>
        <v>0</v>
      </c>
      <c r="AG27" s="24">
        <f t="shared" si="12"/>
        <v>0</v>
      </c>
      <c r="AH27" s="240">
        <f t="shared" si="13"/>
        <v>10</v>
      </c>
      <c r="AJ27" s="49">
        <f>'25'!B$59</f>
        <v>3.3372928132474518</v>
      </c>
      <c r="AK27" s="49">
        <f>'25'!C$59</f>
        <v>0</v>
      </c>
      <c r="AL27" s="49">
        <f>'25'!D$59</f>
        <v>0.42779666447408932</v>
      </c>
      <c r="AM27" s="49">
        <f>'25'!E$59</f>
        <v>4.4652319019812862E-2</v>
      </c>
      <c r="AN27" s="49">
        <f>'25'!F$59</f>
        <v>0.41028142992458855</v>
      </c>
      <c r="AO27" s="49">
        <f>'25'!G$59</f>
        <v>0</v>
      </c>
      <c r="AP27" s="49">
        <f>'25'!H$59</f>
        <v>0.22145185236948553</v>
      </c>
      <c r="AQ27" s="49">
        <f>'25'!I$59</f>
        <v>7.3341406667876488E-2</v>
      </c>
      <c r="AR27" s="49">
        <f>'25'!J$59</f>
        <v>0</v>
      </c>
      <c r="AS27" s="49">
        <f>'25'!K$59</f>
        <v>0</v>
      </c>
      <c r="AT27" s="49">
        <f>'25'!L$59</f>
        <v>1.9428225203248159E-3</v>
      </c>
      <c r="AU27" s="49">
        <f>'25'!M$59</f>
        <v>0.69356994130916449</v>
      </c>
      <c r="AV27" s="49">
        <f>'25'!N$59</f>
        <v>0</v>
      </c>
      <c r="AW27" s="49">
        <f>'25'!O$59</f>
        <v>0</v>
      </c>
      <c r="AX27" s="49">
        <f>'25'!P$59</f>
        <v>0</v>
      </c>
      <c r="AY27" s="49">
        <f>'25'!Q$59</f>
        <v>9.6939771331487085E-3</v>
      </c>
      <c r="AZ27" s="49">
        <f>'25'!R$59</f>
        <v>0</v>
      </c>
      <c r="BA27" s="49">
        <f>'25'!S$59</f>
        <v>0</v>
      </c>
      <c r="BB27" s="49">
        <f>'25'!T$59</f>
        <v>0</v>
      </c>
      <c r="BC27" s="49">
        <f>'25'!U$59</f>
        <v>0</v>
      </c>
      <c r="BD27" s="49">
        <f>'25'!V$59</f>
        <v>5.9972658222314803E-4</v>
      </c>
      <c r="BE27" s="49">
        <f>'25'!W$59</f>
        <v>0</v>
      </c>
      <c r="BF27" s="49">
        <f>'25'!X$59</f>
        <v>0</v>
      </c>
      <c r="BG27" s="231">
        <f>'25'!Y$59</f>
        <v>1305</v>
      </c>
      <c r="BH27" s="231">
        <f>'25'!$G$2</f>
        <v>10</v>
      </c>
    </row>
    <row r="28" spans="2:60" ht="12.9" customHeight="1" x14ac:dyDescent="0.3">
      <c r="B28" s="365"/>
      <c r="C28" s="365"/>
      <c r="D28" s="365"/>
      <c r="E28" s="365"/>
      <c r="F28" s="365"/>
      <c r="G28" s="365"/>
      <c r="H28" s="365"/>
      <c r="I28" s="365"/>
      <c r="J28" s="365"/>
      <c r="K28" s="365"/>
      <c r="L28" s="365"/>
      <c r="M28" s="365"/>
      <c r="N28" s="365"/>
      <c r="O28" s="365"/>
      <c r="P28" s="365"/>
      <c r="R28" s="239" t="str">
        <f>'26'!B2</f>
        <v>010125</v>
      </c>
      <c r="S28" s="233">
        <f>'26'!C2</f>
        <v>-26</v>
      </c>
      <c r="T28" s="189">
        <f t="shared" si="1"/>
        <v>3.3372928132474518</v>
      </c>
      <c r="U28" s="24">
        <f t="shared" si="2"/>
        <v>0.42779666447408932</v>
      </c>
      <c r="V28" s="196">
        <f t="shared" si="3"/>
        <v>7.8011192942566385</v>
      </c>
      <c r="W28" s="196">
        <f t="shared" si="0"/>
        <v>3.7806478201236344</v>
      </c>
      <c r="X28" s="196">
        <f t="shared" si="4"/>
        <v>0.88273041341849079</v>
      </c>
      <c r="Y28" s="24">
        <f t="shared" si="5"/>
        <v>4.4652319019812862E-2</v>
      </c>
      <c r="Z28" s="196">
        <f t="shared" si="6"/>
        <v>0</v>
      </c>
      <c r="AA28" s="196" cm="1">
        <f t="array" ref="AA28">SUM(AO28:AS28+BC28)</f>
        <v>0.29479325903736203</v>
      </c>
      <c r="AB28" s="196">
        <f t="shared" si="7"/>
        <v>0.70520674096263802</v>
      </c>
      <c r="AC28" s="24">
        <f t="shared" si="8"/>
        <v>0.69356994130916449</v>
      </c>
      <c r="AD28" s="24">
        <f t="shared" si="9"/>
        <v>0</v>
      </c>
      <c r="AE28" s="24">
        <f t="shared" si="10"/>
        <v>1.9428225203248159E-3</v>
      </c>
      <c r="AF28" s="24">
        <f t="shared" si="11"/>
        <v>0</v>
      </c>
      <c r="AG28" s="24">
        <f t="shared" si="12"/>
        <v>0</v>
      </c>
      <c r="AH28" s="240">
        <f t="shared" si="13"/>
        <v>10</v>
      </c>
      <c r="AJ28" s="49">
        <f>'26'!B$59</f>
        <v>3.3372928132474518</v>
      </c>
      <c r="AK28" s="49">
        <f>'26'!C$59</f>
        <v>0</v>
      </c>
      <c r="AL28" s="49">
        <f>'26'!D$59</f>
        <v>0.42779666447408932</v>
      </c>
      <c r="AM28" s="49">
        <f>'26'!E$59</f>
        <v>4.4652319019812862E-2</v>
      </c>
      <c r="AN28" s="49">
        <f>'26'!F$59</f>
        <v>0.41028142992458855</v>
      </c>
      <c r="AO28" s="49">
        <f>'26'!G$59</f>
        <v>0</v>
      </c>
      <c r="AP28" s="49">
        <f>'26'!H$59</f>
        <v>0.22145185236948553</v>
      </c>
      <c r="AQ28" s="49">
        <f>'26'!I$59</f>
        <v>7.3341406667876488E-2</v>
      </c>
      <c r="AR28" s="49">
        <f>'26'!J$59</f>
        <v>0</v>
      </c>
      <c r="AS28" s="49">
        <f>'26'!K$59</f>
        <v>0</v>
      </c>
      <c r="AT28" s="49">
        <f>'26'!L$59</f>
        <v>1.9428225203248159E-3</v>
      </c>
      <c r="AU28" s="49">
        <f>'26'!M$59</f>
        <v>0.69356994130916449</v>
      </c>
      <c r="AV28" s="49">
        <f>'26'!N$59</f>
        <v>0</v>
      </c>
      <c r="AW28" s="49">
        <f>'26'!O$59</f>
        <v>0</v>
      </c>
      <c r="AX28" s="49">
        <f>'26'!P$59</f>
        <v>0</v>
      </c>
      <c r="AY28" s="49">
        <f>'26'!Q$59</f>
        <v>9.6939771331487085E-3</v>
      </c>
      <c r="AZ28" s="49">
        <f>'26'!R$59</f>
        <v>0</v>
      </c>
      <c r="BA28" s="49">
        <f>'26'!S$59</f>
        <v>0</v>
      </c>
      <c r="BB28" s="49">
        <f>'26'!T$59</f>
        <v>0</v>
      </c>
      <c r="BC28" s="49">
        <f>'26'!U$59</f>
        <v>0</v>
      </c>
      <c r="BD28" s="49">
        <f>'26'!V$59</f>
        <v>5.9972658222314803E-4</v>
      </c>
      <c r="BE28" s="49">
        <f>'26'!W$59</f>
        <v>0</v>
      </c>
      <c r="BF28" s="49">
        <f>'26'!X$59</f>
        <v>0</v>
      </c>
      <c r="BG28" s="231">
        <f>'26'!Y$59</f>
        <v>1305</v>
      </c>
      <c r="BH28" s="231">
        <f>'26'!$G$2</f>
        <v>10</v>
      </c>
    </row>
    <row r="29" spans="2:60" ht="12.9" customHeight="1" x14ac:dyDescent="0.3">
      <c r="B29" s="365"/>
      <c r="C29" s="365"/>
      <c r="D29" s="365"/>
      <c r="E29" s="365"/>
      <c r="F29" s="365"/>
      <c r="G29" s="365"/>
      <c r="H29" s="365"/>
      <c r="I29" s="365"/>
      <c r="J29" s="365"/>
      <c r="K29" s="365"/>
      <c r="L29" s="365"/>
      <c r="M29" s="365"/>
      <c r="N29" s="365"/>
      <c r="O29" s="365"/>
      <c r="P29" s="365"/>
      <c r="R29" s="239" t="str">
        <f>'27'!B2</f>
        <v>010125</v>
      </c>
      <c r="S29" s="233">
        <f>'27'!C2</f>
        <v>-27</v>
      </c>
      <c r="T29" s="189">
        <f t="shared" si="1"/>
        <v>3.3372928132474518</v>
      </c>
      <c r="U29" s="24">
        <f t="shared" si="2"/>
        <v>0.42779666447408932</v>
      </c>
      <c r="V29" s="196">
        <f t="shared" si="3"/>
        <v>7.8011192942566385</v>
      </c>
      <c r="W29" s="196">
        <f t="shared" si="0"/>
        <v>3.7806478201236344</v>
      </c>
      <c r="X29" s="196">
        <f t="shared" si="4"/>
        <v>0.88273041341849079</v>
      </c>
      <c r="Y29" s="24">
        <f t="shared" si="5"/>
        <v>4.4652319019812862E-2</v>
      </c>
      <c r="Z29" s="196">
        <f t="shared" si="6"/>
        <v>0</v>
      </c>
      <c r="AA29" s="196" cm="1">
        <f t="array" ref="AA29">SUM(AO29:AS29+BC29)</f>
        <v>0.29479325903736203</v>
      </c>
      <c r="AB29" s="196">
        <f t="shared" si="7"/>
        <v>0.70520674096263802</v>
      </c>
      <c r="AC29" s="24">
        <f t="shared" si="8"/>
        <v>0.69356994130916449</v>
      </c>
      <c r="AD29" s="24">
        <f t="shared" si="9"/>
        <v>0</v>
      </c>
      <c r="AE29" s="24">
        <f t="shared" si="10"/>
        <v>1.9428225203248159E-3</v>
      </c>
      <c r="AF29" s="24">
        <f t="shared" si="11"/>
        <v>0</v>
      </c>
      <c r="AG29" s="24">
        <f t="shared" si="12"/>
        <v>0</v>
      </c>
      <c r="AH29" s="240">
        <f t="shared" si="13"/>
        <v>10</v>
      </c>
      <c r="AJ29" s="49">
        <f>'27'!B$59</f>
        <v>3.3372928132474518</v>
      </c>
      <c r="AK29" s="49">
        <f>'27'!C$59</f>
        <v>0</v>
      </c>
      <c r="AL29" s="49">
        <f>'27'!D$59</f>
        <v>0.42779666447408932</v>
      </c>
      <c r="AM29" s="49">
        <f>'27'!E$59</f>
        <v>4.4652319019812862E-2</v>
      </c>
      <c r="AN29" s="49">
        <f>'27'!F$59</f>
        <v>0.41028142992458855</v>
      </c>
      <c r="AO29" s="49">
        <f>'27'!G$59</f>
        <v>0</v>
      </c>
      <c r="AP29" s="49">
        <f>'27'!H$59</f>
        <v>0.22145185236948553</v>
      </c>
      <c r="AQ29" s="49">
        <f>'27'!I$59</f>
        <v>7.3341406667876488E-2</v>
      </c>
      <c r="AR29" s="49">
        <f>'27'!J$59</f>
        <v>0</v>
      </c>
      <c r="AS29" s="49">
        <f>'27'!K$59</f>
        <v>0</v>
      </c>
      <c r="AT29" s="49">
        <f>'27'!L$59</f>
        <v>1.9428225203248159E-3</v>
      </c>
      <c r="AU29" s="49">
        <f>'27'!M$59</f>
        <v>0.69356994130916449</v>
      </c>
      <c r="AV29" s="49">
        <f>'27'!N$59</f>
        <v>0</v>
      </c>
      <c r="AW29" s="49">
        <f>'27'!O$59</f>
        <v>0</v>
      </c>
      <c r="AX29" s="49">
        <f>'27'!P$59</f>
        <v>0</v>
      </c>
      <c r="AY29" s="49">
        <f>'27'!Q$59</f>
        <v>9.6939771331487085E-3</v>
      </c>
      <c r="AZ29" s="49">
        <f>'27'!R$59</f>
        <v>0</v>
      </c>
      <c r="BA29" s="49">
        <f>'27'!S$59</f>
        <v>0</v>
      </c>
      <c r="BB29" s="49">
        <f>'27'!T$59</f>
        <v>0</v>
      </c>
      <c r="BC29" s="49">
        <f>'27'!U$59</f>
        <v>0</v>
      </c>
      <c r="BD29" s="49">
        <f>'27'!V$59</f>
        <v>5.9972658222314803E-4</v>
      </c>
      <c r="BE29" s="49">
        <f>'27'!W$59</f>
        <v>0</v>
      </c>
      <c r="BF29" s="49">
        <f>'27'!X$59</f>
        <v>0</v>
      </c>
      <c r="BG29" s="231">
        <f>'27'!Y$59</f>
        <v>1305</v>
      </c>
      <c r="BH29" s="231">
        <f>'27'!$G$2</f>
        <v>10</v>
      </c>
    </row>
    <row r="30" spans="2:60" ht="12.9" customHeight="1" x14ac:dyDescent="0.3">
      <c r="B30" s="365"/>
      <c r="C30" s="365"/>
      <c r="D30" s="365"/>
      <c r="E30" s="365"/>
      <c r="F30" s="365"/>
      <c r="G30" s="365"/>
      <c r="H30" s="365"/>
      <c r="I30" s="365"/>
      <c r="J30" s="365"/>
      <c r="K30" s="365"/>
      <c r="L30" s="365"/>
      <c r="M30" s="365"/>
      <c r="N30" s="365"/>
      <c r="O30" s="365"/>
      <c r="P30" s="365"/>
      <c r="R30" s="239" t="str">
        <f>'28'!B2</f>
        <v>010125</v>
      </c>
      <c r="S30" s="233">
        <f>'28'!C2</f>
        <v>-28</v>
      </c>
      <c r="T30" s="189">
        <f t="shared" si="1"/>
        <v>3.3372928132474518</v>
      </c>
      <c r="U30" s="24">
        <f t="shared" si="2"/>
        <v>0.42779666447408932</v>
      </c>
      <c r="V30" s="196">
        <f t="shared" si="3"/>
        <v>7.8011192942566385</v>
      </c>
      <c r="W30" s="196">
        <f t="shared" si="0"/>
        <v>3.7806478201236344</v>
      </c>
      <c r="X30" s="196">
        <f t="shared" si="4"/>
        <v>0.88273041341849079</v>
      </c>
      <c r="Y30" s="24">
        <f t="shared" si="5"/>
        <v>4.4652319019812862E-2</v>
      </c>
      <c r="Z30" s="196">
        <f t="shared" si="6"/>
        <v>0</v>
      </c>
      <c r="AA30" s="196" cm="1">
        <f t="array" ref="AA30">SUM(AO30:AS30+BC30)</f>
        <v>0.29479325903736203</v>
      </c>
      <c r="AB30" s="196">
        <f t="shared" si="7"/>
        <v>0.70520674096263802</v>
      </c>
      <c r="AC30" s="24">
        <f t="shared" si="8"/>
        <v>0.69356994130916449</v>
      </c>
      <c r="AD30" s="24">
        <f t="shared" si="9"/>
        <v>0</v>
      </c>
      <c r="AE30" s="24">
        <f t="shared" si="10"/>
        <v>1.9428225203248159E-3</v>
      </c>
      <c r="AF30" s="24">
        <f t="shared" si="11"/>
        <v>0</v>
      </c>
      <c r="AG30" s="24">
        <f t="shared" si="12"/>
        <v>0</v>
      </c>
      <c r="AH30" s="240">
        <f t="shared" si="13"/>
        <v>10</v>
      </c>
      <c r="AJ30" s="49">
        <f>'28'!B$59</f>
        <v>3.3372928132474518</v>
      </c>
      <c r="AK30" s="49">
        <f>'28'!C$59</f>
        <v>0</v>
      </c>
      <c r="AL30" s="49">
        <f>'28'!D$59</f>
        <v>0.42779666447408932</v>
      </c>
      <c r="AM30" s="49">
        <f>'28'!E$59</f>
        <v>4.4652319019812862E-2</v>
      </c>
      <c r="AN30" s="49">
        <f>'28'!F$59</f>
        <v>0.41028142992458855</v>
      </c>
      <c r="AO30" s="49">
        <f>'28'!G$59</f>
        <v>0</v>
      </c>
      <c r="AP30" s="49">
        <f>'28'!H$59</f>
        <v>0.22145185236948553</v>
      </c>
      <c r="AQ30" s="49">
        <f>'28'!I$59</f>
        <v>7.3341406667876488E-2</v>
      </c>
      <c r="AR30" s="49">
        <f>'28'!J$59</f>
        <v>0</v>
      </c>
      <c r="AS30" s="49">
        <f>'28'!K$59</f>
        <v>0</v>
      </c>
      <c r="AT30" s="49">
        <f>'28'!L$59</f>
        <v>1.9428225203248159E-3</v>
      </c>
      <c r="AU30" s="49">
        <f>'28'!M$59</f>
        <v>0.69356994130916449</v>
      </c>
      <c r="AV30" s="49">
        <f>'28'!N$59</f>
        <v>0</v>
      </c>
      <c r="AW30" s="49">
        <f>'28'!O$59</f>
        <v>0</v>
      </c>
      <c r="AX30" s="49">
        <f>'28'!P$59</f>
        <v>0</v>
      </c>
      <c r="AY30" s="49">
        <f>'28'!Q$59</f>
        <v>9.6939771331487085E-3</v>
      </c>
      <c r="AZ30" s="49">
        <f>'28'!R$59</f>
        <v>0</v>
      </c>
      <c r="BA30" s="49">
        <f>'28'!S$59</f>
        <v>0</v>
      </c>
      <c r="BB30" s="49">
        <f>'28'!T$59</f>
        <v>0</v>
      </c>
      <c r="BC30" s="49">
        <f>'28'!U$59</f>
        <v>0</v>
      </c>
      <c r="BD30" s="49">
        <f>'28'!V$59</f>
        <v>5.9972658222314803E-4</v>
      </c>
      <c r="BE30" s="49">
        <f>'28'!W$59</f>
        <v>0</v>
      </c>
      <c r="BF30" s="49">
        <f>'28'!X$59</f>
        <v>0</v>
      </c>
      <c r="BG30" s="231">
        <f>'28'!Y$59</f>
        <v>1305</v>
      </c>
      <c r="BH30" s="231">
        <f>'28'!$G$2</f>
        <v>10</v>
      </c>
    </row>
    <row r="31" spans="2:60" ht="12.9" customHeight="1" x14ac:dyDescent="0.3">
      <c r="B31" s="365"/>
      <c r="C31" s="365"/>
      <c r="D31" s="365"/>
      <c r="E31" s="365"/>
      <c r="F31" s="365"/>
      <c r="G31" s="365"/>
      <c r="H31" s="365"/>
      <c r="I31" s="365"/>
      <c r="J31" s="365"/>
      <c r="K31" s="365"/>
      <c r="L31" s="365"/>
      <c r="M31" s="365"/>
      <c r="N31" s="365"/>
      <c r="O31" s="365"/>
      <c r="P31" s="365"/>
      <c r="R31" s="239" t="str">
        <f>'29'!B2</f>
        <v>010125</v>
      </c>
      <c r="S31" s="233">
        <f>'29'!C2</f>
        <v>-29</v>
      </c>
      <c r="T31" s="189">
        <f t="shared" si="1"/>
        <v>3.3372928132474518</v>
      </c>
      <c r="U31" s="24">
        <f t="shared" si="2"/>
        <v>0.42779666447408932</v>
      </c>
      <c r="V31" s="196">
        <f t="shared" si="3"/>
        <v>7.8011192942566385</v>
      </c>
      <c r="W31" s="196">
        <f t="shared" si="0"/>
        <v>3.7806478201236344</v>
      </c>
      <c r="X31" s="196">
        <f t="shared" si="4"/>
        <v>0.88273041341849079</v>
      </c>
      <c r="Y31" s="24">
        <f t="shared" si="5"/>
        <v>4.4652319019812862E-2</v>
      </c>
      <c r="Z31" s="196">
        <f t="shared" si="6"/>
        <v>0</v>
      </c>
      <c r="AA31" s="196" cm="1">
        <f t="array" ref="AA31">SUM(AO31:AS31+BC31)</f>
        <v>0.29479325903736203</v>
      </c>
      <c r="AB31" s="196">
        <f t="shared" si="7"/>
        <v>0.70520674096263802</v>
      </c>
      <c r="AC31" s="24">
        <f t="shared" si="8"/>
        <v>0.69356994130916449</v>
      </c>
      <c r="AD31" s="24">
        <f t="shared" si="9"/>
        <v>0</v>
      </c>
      <c r="AE31" s="24">
        <f t="shared" si="10"/>
        <v>1.9428225203248159E-3</v>
      </c>
      <c r="AF31" s="24">
        <f t="shared" si="11"/>
        <v>0</v>
      </c>
      <c r="AG31" s="24">
        <f t="shared" si="12"/>
        <v>0</v>
      </c>
      <c r="AH31" s="240">
        <f t="shared" si="13"/>
        <v>10</v>
      </c>
      <c r="AJ31" s="49">
        <f>'29'!B$59</f>
        <v>3.3372928132474518</v>
      </c>
      <c r="AK31" s="49">
        <f>'29'!C$59</f>
        <v>0</v>
      </c>
      <c r="AL31" s="49">
        <f>'29'!D$59</f>
        <v>0.42779666447408932</v>
      </c>
      <c r="AM31" s="49">
        <f>'29'!E$59</f>
        <v>4.4652319019812862E-2</v>
      </c>
      <c r="AN31" s="49">
        <f>'29'!F$59</f>
        <v>0.41028142992458855</v>
      </c>
      <c r="AO31" s="49">
        <f>'29'!G$59</f>
        <v>0</v>
      </c>
      <c r="AP31" s="49">
        <f>'29'!H$59</f>
        <v>0.22145185236948553</v>
      </c>
      <c r="AQ31" s="49">
        <f>'29'!I$59</f>
        <v>7.3341406667876488E-2</v>
      </c>
      <c r="AR31" s="49">
        <f>'29'!J$59</f>
        <v>0</v>
      </c>
      <c r="AS31" s="49">
        <f>'29'!K$59</f>
        <v>0</v>
      </c>
      <c r="AT31" s="49">
        <f>'29'!L$59</f>
        <v>1.9428225203248159E-3</v>
      </c>
      <c r="AU31" s="49">
        <f>'29'!M$59</f>
        <v>0.69356994130916449</v>
      </c>
      <c r="AV31" s="49">
        <f>'29'!N$59</f>
        <v>0</v>
      </c>
      <c r="AW31" s="49">
        <f>'29'!O$59</f>
        <v>0</v>
      </c>
      <c r="AX31" s="49">
        <f>'29'!P$59</f>
        <v>0</v>
      </c>
      <c r="AY31" s="49">
        <f>'29'!Q$59</f>
        <v>9.6939771331487085E-3</v>
      </c>
      <c r="AZ31" s="49">
        <f>'29'!R$59</f>
        <v>0</v>
      </c>
      <c r="BA31" s="49">
        <f>'29'!S$59</f>
        <v>0</v>
      </c>
      <c r="BB31" s="49">
        <f>'29'!T$59</f>
        <v>0</v>
      </c>
      <c r="BC31" s="49">
        <f>'29'!U$59</f>
        <v>0</v>
      </c>
      <c r="BD31" s="49">
        <f>'29'!V$59</f>
        <v>5.9972658222314803E-4</v>
      </c>
      <c r="BE31" s="49">
        <f>'29'!W$59</f>
        <v>0</v>
      </c>
      <c r="BF31" s="49">
        <f>'29'!X$59</f>
        <v>0</v>
      </c>
      <c r="BG31" s="231">
        <f>'29'!Y$59</f>
        <v>1305</v>
      </c>
      <c r="BH31" s="231">
        <f>'29'!$G$2</f>
        <v>10</v>
      </c>
    </row>
    <row r="32" spans="2:60" ht="12.9" customHeight="1" x14ac:dyDescent="0.3">
      <c r="B32" s="365"/>
      <c r="C32" s="365"/>
      <c r="D32" s="365"/>
      <c r="E32" s="365"/>
      <c r="F32" s="365"/>
      <c r="G32" s="365"/>
      <c r="H32" s="365"/>
      <c r="I32" s="365"/>
      <c r="J32" s="365"/>
      <c r="K32" s="365"/>
      <c r="L32" s="365"/>
      <c r="M32" s="365"/>
      <c r="N32" s="365"/>
      <c r="O32" s="365"/>
      <c r="P32" s="365"/>
      <c r="R32" s="239" t="str">
        <f>'30'!B2</f>
        <v>010125</v>
      </c>
      <c r="S32" s="233">
        <f>'30'!C2</f>
        <v>-30</v>
      </c>
      <c r="T32" s="189">
        <f t="shared" si="1"/>
        <v>3.3372928132474518</v>
      </c>
      <c r="U32" s="24">
        <f t="shared" si="2"/>
        <v>0.42779666447408932</v>
      </c>
      <c r="V32" s="196">
        <f t="shared" si="3"/>
        <v>7.8011192942566385</v>
      </c>
      <c r="W32" s="196">
        <f t="shared" si="0"/>
        <v>3.7806478201236344</v>
      </c>
      <c r="X32" s="196">
        <f t="shared" si="4"/>
        <v>0.88273041341849079</v>
      </c>
      <c r="Y32" s="24">
        <f t="shared" si="5"/>
        <v>4.4652319019812862E-2</v>
      </c>
      <c r="Z32" s="196">
        <f t="shared" si="6"/>
        <v>0</v>
      </c>
      <c r="AA32" s="196" cm="1">
        <f t="array" ref="AA32">SUM(AO32:AS32+BC32)</f>
        <v>0.29479325903736203</v>
      </c>
      <c r="AB32" s="196">
        <f t="shared" si="7"/>
        <v>0.70520674096263802</v>
      </c>
      <c r="AC32" s="24">
        <f t="shared" si="8"/>
        <v>0.69356994130916449</v>
      </c>
      <c r="AD32" s="24">
        <f t="shared" si="9"/>
        <v>0</v>
      </c>
      <c r="AE32" s="24">
        <f t="shared" si="10"/>
        <v>1.9428225203248159E-3</v>
      </c>
      <c r="AF32" s="24">
        <f t="shared" si="11"/>
        <v>0</v>
      </c>
      <c r="AG32" s="24">
        <f t="shared" si="12"/>
        <v>0</v>
      </c>
      <c r="AH32" s="240">
        <f t="shared" si="13"/>
        <v>10</v>
      </c>
      <c r="AJ32" s="49">
        <f>'30'!B$59</f>
        <v>3.3372928132474518</v>
      </c>
      <c r="AK32" s="49">
        <f>'30'!C$59</f>
        <v>0</v>
      </c>
      <c r="AL32" s="49">
        <f>'30'!D$59</f>
        <v>0.42779666447408932</v>
      </c>
      <c r="AM32" s="49">
        <f>'30'!E$59</f>
        <v>4.4652319019812862E-2</v>
      </c>
      <c r="AN32" s="49">
        <f>'30'!F$59</f>
        <v>0.41028142992458855</v>
      </c>
      <c r="AO32" s="49">
        <f>'30'!G$59</f>
        <v>0</v>
      </c>
      <c r="AP32" s="49">
        <f>'30'!H$59</f>
        <v>0.22145185236948553</v>
      </c>
      <c r="AQ32" s="49">
        <f>'30'!I$59</f>
        <v>7.3341406667876488E-2</v>
      </c>
      <c r="AR32" s="49">
        <f>'30'!J$59</f>
        <v>0</v>
      </c>
      <c r="AS32" s="49">
        <f>'30'!K$59</f>
        <v>0</v>
      </c>
      <c r="AT32" s="49">
        <f>'30'!L$59</f>
        <v>1.9428225203248159E-3</v>
      </c>
      <c r="AU32" s="49">
        <f>'30'!M$59</f>
        <v>0.69356994130916449</v>
      </c>
      <c r="AV32" s="49">
        <f>'30'!N$59</f>
        <v>0</v>
      </c>
      <c r="AW32" s="49">
        <f>'30'!O$59</f>
        <v>0</v>
      </c>
      <c r="AX32" s="49">
        <f>'30'!P$59</f>
        <v>0</v>
      </c>
      <c r="AY32" s="49">
        <f>'30'!Q$59</f>
        <v>9.6939771331487085E-3</v>
      </c>
      <c r="AZ32" s="49">
        <f>'30'!R$59</f>
        <v>0</v>
      </c>
      <c r="BA32" s="49">
        <f>'30'!S$59</f>
        <v>0</v>
      </c>
      <c r="BB32" s="49">
        <f>'30'!T$59</f>
        <v>0</v>
      </c>
      <c r="BC32" s="49">
        <f>'30'!U$59</f>
        <v>0</v>
      </c>
      <c r="BD32" s="49">
        <f>'30'!V$59</f>
        <v>5.9972658222314803E-4</v>
      </c>
      <c r="BE32" s="49">
        <f>'30'!W$59</f>
        <v>0</v>
      </c>
      <c r="BF32" s="49">
        <f>'30'!X$59</f>
        <v>0</v>
      </c>
      <c r="BG32" s="231">
        <f>'30'!Y$59</f>
        <v>1305</v>
      </c>
      <c r="BH32" s="231">
        <f>'30'!$G$2</f>
        <v>10</v>
      </c>
    </row>
    <row r="33" spans="2:60" ht="12.9" customHeight="1" x14ac:dyDescent="0.3">
      <c r="B33" s="365"/>
      <c r="C33" s="365"/>
      <c r="D33" s="365"/>
      <c r="E33" s="365"/>
      <c r="F33" s="365"/>
      <c r="G33" s="365"/>
      <c r="H33" s="365"/>
      <c r="I33" s="365"/>
      <c r="J33" s="365"/>
      <c r="K33" s="365"/>
      <c r="L33" s="365"/>
      <c r="M33" s="365"/>
      <c r="N33" s="365"/>
      <c r="O33" s="365"/>
      <c r="P33" s="365"/>
      <c r="R33" s="239" t="str">
        <f>'31'!B2</f>
        <v>010125</v>
      </c>
      <c r="S33" s="233">
        <f>'31'!C2</f>
        <v>-31</v>
      </c>
      <c r="T33" s="189">
        <f t="shared" si="1"/>
        <v>3.3372928132474518</v>
      </c>
      <c r="U33" s="24">
        <f t="shared" si="2"/>
        <v>0.42779666447408932</v>
      </c>
      <c r="V33" s="196">
        <f t="shared" si="3"/>
        <v>7.8011192942566385</v>
      </c>
      <c r="W33" s="196">
        <f t="shared" si="0"/>
        <v>3.7806478201236344</v>
      </c>
      <c r="X33" s="196">
        <f t="shared" si="4"/>
        <v>0.88273041341849079</v>
      </c>
      <c r="Y33" s="24">
        <f t="shared" si="5"/>
        <v>4.4652319019812862E-2</v>
      </c>
      <c r="Z33" s="196">
        <f t="shared" si="6"/>
        <v>0</v>
      </c>
      <c r="AA33" s="196" cm="1">
        <f t="array" ref="AA33">SUM(AO33:AS33+BC33)</f>
        <v>0.29479325903736203</v>
      </c>
      <c r="AB33" s="196">
        <f t="shared" si="7"/>
        <v>0.70520674096263802</v>
      </c>
      <c r="AC33" s="24">
        <f t="shared" si="8"/>
        <v>0.69356994130916449</v>
      </c>
      <c r="AD33" s="24">
        <f t="shared" si="9"/>
        <v>0</v>
      </c>
      <c r="AE33" s="24">
        <f t="shared" si="10"/>
        <v>1.9428225203248159E-3</v>
      </c>
      <c r="AF33" s="24">
        <f t="shared" si="11"/>
        <v>0</v>
      </c>
      <c r="AG33" s="24">
        <f t="shared" si="12"/>
        <v>0</v>
      </c>
      <c r="AH33" s="240">
        <f t="shared" si="13"/>
        <v>10</v>
      </c>
      <c r="AJ33" s="49">
        <f>'31'!B$59</f>
        <v>3.3372928132474518</v>
      </c>
      <c r="AK33" s="49">
        <f>'31'!C$59</f>
        <v>0</v>
      </c>
      <c r="AL33" s="49">
        <f>'31'!D$59</f>
        <v>0.42779666447408932</v>
      </c>
      <c r="AM33" s="49">
        <f>'31'!E$59</f>
        <v>4.4652319019812862E-2</v>
      </c>
      <c r="AN33" s="49">
        <f>'31'!F$59</f>
        <v>0.41028142992458855</v>
      </c>
      <c r="AO33" s="49">
        <f>'31'!G$59</f>
        <v>0</v>
      </c>
      <c r="AP33" s="49">
        <f>'31'!H$59</f>
        <v>0.22145185236948553</v>
      </c>
      <c r="AQ33" s="49">
        <f>'31'!I$59</f>
        <v>7.3341406667876488E-2</v>
      </c>
      <c r="AR33" s="49">
        <f>'31'!J$59</f>
        <v>0</v>
      </c>
      <c r="AS33" s="49">
        <f>'31'!K$59</f>
        <v>0</v>
      </c>
      <c r="AT33" s="49">
        <f>'31'!L$59</f>
        <v>1.9428225203248159E-3</v>
      </c>
      <c r="AU33" s="49">
        <f>'31'!M$59</f>
        <v>0.69356994130916449</v>
      </c>
      <c r="AV33" s="49">
        <f>'31'!N$59</f>
        <v>0</v>
      </c>
      <c r="AW33" s="49">
        <f>'31'!O$59</f>
        <v>0</v>
      </c>
      <c r="AX33" s="49">
        <f>'31'!P$59</f>
        <v>0</v>
      </c>
      <c r="AY33" s="49">
        <f>'31'!Q$59</f>
        <v>9.6939771331487085E-3</v>
      </c>
      <c r="AZ33" s="49">
        <f>'31'!R$59</f>
        <v>0</v>
      </c>
      <c r="BA33" s="49">
        <f>'31'!S$59</f>
        <v>0</v>
      </c>
      <c r="BB33" s="49">
        <f>'31'!T$59</f>
        <v>0</v>
      </c>
      <c r="BC33" s="49">
        <f>'31'!U$59</f>
        <v>0</v>
      </c>
      <c r="BD33" s="49">
        <f>'31'!V$59</f>
        <v>5.9972658222314803E-4</v>
      </c>
      <c r="BE33" s="49">
        <f>'31'!W$59</f>
        <v>0</v>
      </c>
      <c r="BF33" s="49">
        <f>'31'!X$59</f>
        <v>0</v>
      </c>
      <c r="BG33" s="231">
        <f>'31'!Y$59</f>
        <v>1305</v>
      </c>
      <c r="BH33" s="231">
        <f>'31'!$G$2</f>
        <v>10</v>
      </c>
    </row>
    <row r="34" spans="2:60" ht="12.9" customHeight="1" x14ac:dyDescent="0.3">
      <c r="B34" s="365"/>
      <c r="C34" s="365"/>
      <c r="D34" s="365"/>
      <c r="E34" s="365"/>
      <c r="F34" s="365"/>
      <c r="G34" s="365"/>
      <c r="H34" s="365"/>
      <c r="I34" s="365"/>
      <c r="J34" s="365"/>
      <c r="K34" s="365"/>
      <c r="L34" s="365"/>
      <c r="M34" s="365"/>
      <c r="N34" s="365"/>
      <c r="O34" s="365"/>
      <c r="P34" s="365"/>
      <c r="R34" s="239" t="str">
        <f>'32'!B2</f>
        <v>010125</v>
      </c>
      <c r="S34" s="233">
        <f>'32'!C2</f>
        <v>-32</v>
      </c>
      <c r="T34" s="189">
        <f t="shared" si="1"/>
        <v>3.3372928132474518</v>
      </c>
      <c r="U34" s="24">
        <f t="shared" si="2"/>
        <v>0.42779666447408932</v>
      </c>
      <c r="V34" s="196">
        <f t="shared" si="3"/>
        <v>7.8011192942566385</v>
      </c>
      <c r="W34" s="196">
        <f t="shared" si="0"/>
        <v>3.7806478201236344</v>
      </c>
      <c r="X34" s="196">
        <f t="shared" si="4"/>
        <v>0.88273041341849079</v>
      </c>
      <c r="Y34" s="24">
        <f t="shared" si="5"/>
        <v>4.4652319019812862E-2</v>
      </c>
      <c r="Z34" s="196">
        <f t="shared" si="6"/>
        <v>0</v>
      </c>
      <c r="AA34" s="196" cm="1">
        <f t="array" ref="AA34">SUM(AO34:AS34+BC34)</f>
        <v>0.29479325903736203</v>
      </c>
      <c r="AB34" s="196">
        <f t="shared" si="7"/>
        <v>0.70520674096263802</v>
      </c>
      <c r="AC34" s="24">
        <f t="shared" si="8"/>
        <v>0.69356994130916449</v>
      </c>
      <c r="AD34" s="24">
        <f t="shared" si="9"/>
        <v>0</v>
      </c>
      <c r="AE34" s="24">
        <f t="shared" si="10"/>
        <v>1.9428225203248159E-3</v>
      </c>
      <c r="AF34" s="24">
        <f t="shared" si="11"/>
        <v>0</v>
      </c>
      <c r="AG34" s="24">
        <f t="shared" si="12"/>
        <v>0</v>
      </c>
      <c r="AH34" s="240">
        <f t="shared" si="13"/>
        <v>10</v>
      </c>
      <c r="AJ34" s="49">
        <f>'32'!B$59</f>
        <v>3.3372928132474518</v>
      </c>
      <c r="AK34" s="49">
        <f>'32'!C$59</f>
        <v>0</v>
      </c>
      <c r="AL34" s="49">
        <f>'32'!D$59</f>
        <v>0.42779666447408932</v>
      </c>
      <c r="AM34" s="49">
        <f>'32'!E$59</f>
        <v>4.4652319019812862E-2</v>
      </c>
      <c r="AN34" s="49">
        <f>'32'!F$59</f>
        <v>0.41028142992458855</v>
      </c>
      <c r="AO34" s="49">
        <f>'32'!G$59</f>
        <v>0</v>
      </c>
      <c r="AP34" s="49">
        <f>'32'!H$59</f>
        <v>0.22145185236948553</v>
      </c>
      <c r="AQ34" s="49">
        <f>'32'!I$59</f>
        <v>7.3341406667876488E-2</v>
      </c>
      <c r="AR34" s="49">
        <f>'32'!J$59</f>
        <v>0</v>
      </c>
      <c r="AS34" s="49">
        <f>'32'!K$59</f>
        <v>0</v>
      </c>
      <c r="AT34" s="49">
        <f>'32'!L$59</f>
        <v>1.9428225203248159E-3</v>
      </c>
      <c r="AU34" s="49">
        <f>'32'!M$59</f>
        <v>0.69356994130916449</v>
      </c>
      <c r="AV34" s="49">
        <f>'32'!N$59</f>
        <v>0</v>
      </c>
      <c r="AW34" s="49">
        <f>'32'!O$59</f>
        <v>0</v>
      </c>
      <c r="AX34" s="49">
        <f>'32'!P$59</f>
        <v>0</v>
      </c>
      <c r="AY34" s="49">
        <f>'32'!Q$59</f>
        <v>9.6939771331487085E-3</v>
      </c>
      <c r="AZ34" s="49">
        <f>'32'!R$59</f>
        <v>0</v>
      </c>
      <c r="BA34" s="49">
        <f>'32'!S$59</f>
        <v>0</v>
      </c>
      <c r="BB34" s="49">
        <f>'32'!T$59</f>
        <v>0</v>
      </c>
      <c r="BC34" s="49">
        <f>'32'!U$59</f>
        <v>0</v>
      </c>
      <c r="BD34" s="49">
        <f>'32'!V$59</f>
        <v>5.9972658222314803E-4</v>
      </c>
      <c r="BE34" s="49">
        <f>'32'!W$59</f>
        <v>0</v>
      </c>
      <c r="BF34" s="49">
        <f>'32'!X$59</f>
        <v>0</v>
      </c>
      <c r="BG34" s="231">
        <f>'32'!Y$59</f>
        <v>1305</v>
      </c>
      <c r="BH34" s="231">
        <f>'32'!$G$2</f>
        <v>10</v>
      </c>
    </row>
    <row r="35" spans="2:60" ht="12.9" customHeight="1" x14ac:dyDescent="0.3">
      <c r="B35" s="365"/>
      <c r="C35" s="365"/>
      <c r="D35" s="365"/>
      <c r="E35" s="365"/>
      <c r="F35" s="365"/>
      <c r="G35" s="365"/>
      <c r="H35" s="365"/>
      <c r="I35" s="365"/>
      <c r="J35" s="365"/>
      <c r="K35" s="365"/>
      <c r="L35" s="365"/>
      <c r="M35" s="365"/>
      <c r="N35" s="365"/>
      <c r="O35" s="365"/>
      <c r="P35" s="365"/>
      <c r="R35" s="239" t="str">
        <f>'33'!B2</f>
        <v>010125</v>
      </c>
      <c r="S35" s="233">
        <f>'33'!C2</f>
        <v>-33</v>
      </c>
      <c r="T35" s="189">
        <f t="shared" si="1"/>
        <v>3.3372928132474518</v>
      </c>
      <c r="U35" s="24">
        <f t="shared" si="2"/>
        <v>0.42779666447408932</v>
      </c>
      <c r="V35" s="196">
        <f t="shared" si="3"/>
        <v>7.8011192942566385</v>
      </c>
      <c r="W35" s="196">
        <f t="shared" ref="W35:W52" si="14">AJ35/X35</f>
        <v>3.7806478201236344</v>
      </c>
      <c r="X35" s="196">
        <f t="shared" si="4"/>
        <v>0.88273041341849079</v>
      </c>
      <c r="Y35" s="24">
        <f t="shared" si="5"/>
        <v>4.4652319019812862E-2</v>
      </c>
      <c r="Z35" s="196">
        <f t="shared" si="6"/>
        <v>0</v>
      </c>
      <c r="AA35" s="196" cm="1">
        <f t="array" ref="AA35">SUM(AO35:AS35+BC35)</f>
        <v>0.29479325903736203</v>
      </c>
      <c r="AB35" s="196">
        <f t="shared" si="7"/>
        <v>0.70520674096263802</v>
      </c>
      <c r="AC35" s="24">
        <f t="shared" si="8"/>
        <v>0.69356994130916449</v>
      </c>
      <c r="AD35" s="24">
        <f t="shared" si="9"/>
        <v>0</v>
      </c>
      <c r="AE35" s="24">
        <f t="shared" si="10"/>
        <v>1.9428225203248159E-3</v>
      </c>
      <c r="AF35" s="24">
        <f t="shared" si="11"/>
        <v>0</v>
      </c>
      <c r="AG35" s="24">
        <f t="shared" si="12"/>
        <v>0</v>
      </c>
      <c r="AH35" s="240">
        <f t="shared" si="13"/>
        <v>10</v>
      </c>
      <c r="AJ35" s="49">
        <f>'33'!B$59</f>
        <v>3.3372928132474518</v>
      </c>
      <c r="AK35" s="49">
        <f>'33'!C$59</f>
        <v>0</v>
      </c>
      <c r="AL35" s="49">
        <f>'33'!D$59</f>
        <v>0.42779666447408932</v>
      </c>
      <c r="AM35" s="49">
        <f>'33'!E$59</f>
        <v>4.4652319019812862E-2</v>
      </c>
      <c r="AN35" s="49">
        <f>'33'!F$59</f>
        <v>0.41028142992458855</v>
      </c>
      <c r="AO35" s="49">
        <f>'33'!G$59</f>
        <v>0</v>
      </c>
      <c r="AP35" s="49">
        <f>'33'!H$59</f>
        <v>0.22145185236948553</v>
      </c>
      <c r="AQ35" s="49">
        <f>'33'!I$59</f>
        <v>7.3341406667876488E-2</v>
      </c>
      <c r="AR35" s="49">
        <f>'33'!J$59</f>
        <v>0</v>
      </c>
      <c r="AS35" s="49">
        <f>'33'!K$59</f>
        <v>0</v>
      </c>
      <c r="AT35" s="49">
        <f>'33'!L$59</f>
        <v>1.9428225203248159E-3</v>
      </c>
      <c r="AU35" s="49">
        <f>'33'!M$59</f>
        <v>0.69356994130916449</v>
      </c>
      <c r="AV35" s="49">
        <f>'33'!N$59</f>
        <v>0</v>
      </c>
      <c r="AW35" s="49">
        <f>'33'!O$59</f>
        <v>0</v>
      </c>
      <c r="AX35" s="49">
        <f>'33'!P$59</f>
        <v>0</v>
      </c>
      <c r="AY35" s="49">
        <f>'33'!Q$59</f>
        <v>9.6939771331487085E-3</v>
      </c>
      <c r="AZ35" s="49">
        <f>'33'!R$59</f>
        <v>0</v>
      </c>
      <c r="BA35" s="49">
        <f>'33'!S$59</f>
        <v>0</v>
      </c>
      <c r="BB35" s="49">
        <f>'33'!T$59</f>
        <v>0</v>
      </c>
      <c r="BC35" s="49">
        <f>'33'!U$59</f>
        <v>0</v>
      </c>
      <c r="BD35" s="49">
        <f>'33'!V$59</f>
        <v>5.9972658222314803E-4</v>
      </c>
      <c r="BE35" s="49">
        <f>'33'!W$59</f>
        <v>0</v>
      </c>
      <c r="BF35" s="49">
        <f>'33'!X$59</f>
        <v>0</v>
      </c>
      <c r="BG35" s="231">
        <f>'33'!Y$59</f>
        <v>1305</v>
      </c>
      <c r="BH35" s="231">
        <f>'33'!$G$2</f>
        <v>10</v>
      </c>
    </row>
    <row r="36" spans="2:60" ht="12.9" customHeight="1" x14ac:dyDescent="0.3">
      <c r="B36" s="365"/>
      <c r="C36" s="365"/>
      <c r="D36" s="365"/>
      <c r="E36" s="365"/>
      <c r="F36" s="365"/>
      <c r="G36" s="365"/>
      <c r="H36" s="365"/>
      <c r="I36" s="365"/>
      <c r="J36" s="365"/>
      <c r="K36" s="365"/>
      <c r="L36" s="365"/>
      <c r="M36" s="365"/>
      <c r="N36" s="365"/>
      <c r="O36" s="365"/>
      <c r="P36" s="365"/>
      <c r="R36" s="239" t="str">
        <f>'34'!B2</f>
        <v>010125</v>
      </c>
      <c r="S36" s="233">
        <f>'34'!C2</f>
        <v>-34</v>
      </c>
      <c r="T36" s="189">
        <f t="shared" si="1"/>
        <v>3.3372928132474518</v>
      </c>
      <c r="U36" s="24">
        <f t="shared" si="2"/>
        <v>0.42779666447408932</v>
      </c>
      <c r="V36" s="196">
        <f t="shared" si="3"/>
        <v>7.8011192942566385</v>
      </c>
      <c r="W36" s="196">
        <f t="shared" si="14"/>
        <v>3.7806478201236344</v>
      </c>
      <c r="X36" s="196">
        <f t="shared" si="4"/>
        <v>0.88273041341849079</v>
      </c>
      <c r="Y36" s="24">
        <f t="shared" si="5"/>
        <v>4.4652319019812862E-2</v>
      </c>
      <c r="Z36" s="196">
        <f t="shared" si="6"/>
        <v>0</v>
      </c>
      <c r="AA36" s="196" cm="1">
        <f t="array" ref="AA36">SUM(AO36:AS36+BC36)</f>
        <v>0.29479325903736203</v>
      </c>
      <c r="AB36" s="196">
        <f t="shared" si="7"/>
        <v>0.70520674096263802</v>
      </c>
      <c r="AC36" s="24">
        <f t="shared" si="8"/>
        <v>0.69356994130916449</v>
      </c>
      <c r="AD36" s="24">
        <f t="shared" si="9"/>
        <v>0</v>
      </c>
      <c r="AE36" s="24">
        <f t="shared" si="10"/>
        <v>1.9428225203248159E-3</v>
      </c>
      <c r="AF36" s="24">
        <f t="shared" si="11"/>
        <v>0</v>
      </c>
      <c r="AG36" s="24">
        <f t="shared" si="12"/>
        <v>0</v>
      </c>
      <c r="AH36" s="240">
        <f t="shared" si="13"/>
        <v>10</v>
      </c>
      <c r="AJ36" s="49">
        <f>'34'!B$59</f>
        <v>3.3372928132474518</v>
      </c>
      <c r="AK36" s="49">
        <f>'34'!C$59</f>
        <v>0</v>
      </c>
      <c r="AL36" s="49">
        <f>'34'!D$59</f>
        <v>0.42779666447408932</v>
      </c>
      <c r="AM36" s="49">
        <f>'34'!E$59</f>
        <v>4.4652319019812862E-2</v>
      </c>
      <c r="AN36" s="49">
        <f>'34'!F$59</f>
        <v>0.41028142992458855</v>
      </c>
      <c r="AO36" s="49">
        <f>'34'!G$59</f>
        <v>0</v>
      </c>
      <c r="AP36" s="49">
        <f>'34'!H$59</f>
        <v>0.22145185236948553</v>
      </c>
      <c r="AQ36" s="49">
        <f>'34'!I$59</f>
        <v>7.3341406667876488E-2</v>
      </c>
      <c r="AR36" s="49">
        <f>'34'!J$59</f>
        <v>0</v>
      </c>
      <c r="AS36" s="49">
        <f>'34'!K$59</f>
        <v>0</v>
      </c>
      <c r="AT36" s="49">
        <f>'34'!L$59</f>
        <v>1.9428225203248159E-3</v>
      </c>
      <c r="AU36" s="49">
        <f>'34'!M$59</f>
        <v>0.69356994130916449</v>
      </c>
      <c r="AV36" s="49">
        <f>'34'!N$59</f>
        <v>0</v>
      </c>
      <c r="AW36" s="49">
        <f>'34'!O$59</f>
        <v>0</v>
      </c>
      <c r="AX36" s="49">
        <f>'34'!P$59</f>
        <v>0</v>
      </c>
      <c r="AY36" s="49">
        <f>'34'!Q$59</f>
        <v>9.6939771331487085E-3</v>
      </c>
      <c r="AZ36" s="49">
        <f>'34'!R$59</f>
        <v>0</v>
      </c>
      <c r="BA36" s="49">
        <f>'34'!S$59</f>
        <v>0</v>
      </c>
      <c r="BB36" s="49">
        <f>'34'!T$59</f>
        <v>0</v>
      </c>
      <c r="BC36" s="49">
        <f>'34'!U$59</f>
        <v>0</v>
      </c>
      <c r="BD36" s="49">
        <f>'34'!V$59</f>
        <v>5.9972658222314803E-4</v>
      </c>
      <c r="BE36" s="49">
        <f>'34'!W$59</f>
        <v>0</v>
      </c>
      <c r="BF36" s="49">
        <f>'34'!X$59</f>
        <v>0</v>
      </c>
      <c r="BG36" s="231">
        <f>'34'!Y$59</f>
        <v>1305</v>
      </c>
      <c r="BH36" s="231">
        <f>'34'!$G$2</f>
        <v>10</v>
      </c>
    </row>
    <row r="37" spans="2:60" ht="12.9" customHeight="1" x14ac:dyDescent="0.3">
      <c r="B37" s="365"/>
      <c r="C37" s="365"/>
      <c r="D37" s="365"/>
      <c r="E37" s="365"/>
      <c r="F37" s="365"/>
      <c r="G37" s="365"/>
      <c r="H37" s="365"/>
      <c r="I37" s="365"/>
      <c r="J37" s="365"/>
      <c r="K37" s="365"/>
      <c r="L37" s="365"/>
      <c r="M37" s="365"/>
      <c r="N37" s="365"/>
      <c r="O37" s="365"/>
      <c r="P37" s="365"/>
      <c r="R37" s="239" t="str">
        <f>'35'!B2</f>
        <v>010125</v>
      </c>
      <c r="S37" s="233">
        <f>'35'!C2</f>
        <v>-35</v>
      </c>
      <c r="T37" s="189">
        <f t="shared" si="1"/>
        <v>3.3372928132474518</v>
      </c>
      <c r="U37" s="24">
        <f t="shared" si="2"/>
        <v>0.42779666447408932</v>
      </c>
      <c r="V37" s="196">
        <f t="shared" si="3"/>
        <v>7.8011192942566385</v>
      </c>
      <c r="W37" s="196">
        <f t="shared" si="14"/>
        <v>3.7806478201236344</v>
      </c>
      <c r="X37" s="196">
        <f t="shared" si="4"/>
        <v>0.88273041341849079</v>
      </c>
      <c r="Y37" s="24">
        <f t="shared" si="5"/>
        <v>4.4652319019812862E-2</v>
      </c>
      <c r="Z37" s="196">
        <f t="shared" si="6"/>
        <v>0</v>
      </c>
      <c r="AA37" s="196" cm="1">
        <f t="array" ref="AA37">SUM(AO37:AS37+BC37)</f>
        <v>0.29479325903736203</v>
      </c>
      <c r="AB37" s="196">
        <f t="shared" si="7"/>
        <v>0.70520674096263802</v>
      </c>
      <c r="AC37" s="24">
        <f t="shared" si="8"/>
        <v>0.69356994130916449</v>
      </c>
      <c r="AD37" s="24">
        <f t="shared" si="9"/>
        <v>0</v>
      </c>
      <c r="AE37" s="24">
        <f t="shared" si="10"/>
        <v>1.9428225203248159E-3</v>
      </c>
      <c r="AF37" s="24">
        <f t="shared" si="11"/>
        <v>0</v>
      </c>
      <c r="AG37" s="24">
        <f t="shared" si="12"/>
        <v>0</v>
      </c>
      <c r="AH37" s="240">
        <f t="shared" si="13"/>
        <v>10</v>
      </c>
      <c r="AJ37" s="49">
        <f>'35'!B$59</f>
        <v>3.3372928132474518</v>
      </c>
      <c r="AK37" s="49">
        <f>'35'!C$59</f>
        <v>0</v>
      </c>
      <c r="AL37" s="49">
        <f>'35'!D$59</f>
        <v>0.42779666447408932</v>
      </c>
      <c r="AM37" s="49">
        <f>'35'!E$59</f>
        <v>4.4652319019812862E-2</v>
      </c>
      <c r="AN37" s="49">
        <f>'35'!F$59</f>
        <v>0.41028142992458855</v>
      </c>
      <c r="AO37" s="49">
        <f>'35'!G$59</f>
        <v>0</v>
      </c>
      <c r="AP37" s="49">
        <f>'35'!H$59</f>
        <v>0.22145185236948553</v>
      </c>
      <c r="AQ37" s="49">
        <f>'35'!I$59</f>
        <v>7.3341406667876488E-2</v>
      </c>
      <c r="AR37" s="49">
        <f>'35'!J$59</f>
        <v>0</v>
      </c>
      <c r="AS37" s="49">
        <f>'35'!K$59</f>
        <v>0</v>
      </c>
      <c r="AT37" s="49">
        <f>'35'!L$59</f>
        <v>1.9428225203248159E-3</v>
      </c>
      <c r="AU37" s="49">
        <f>'35'!M$59</f>
        <v>0.69356994130916449</v>
      </c>
      <c r="AV37" s="49">
        <f>'35'!N$59</f>
        <v>0</v>
      </c>
      <c r="AW37" s="49">
        <f>'35'!O$59</f>
        <v>0</v>
      </c>
      <c r="AX37" s="49">
        <f>'35'!P$59</f>
        <v>0</v>
      </c>
      <c r="AY37" s="49">
        <f>'35'!Q$59</f>
        <v>9.6939771331487085E-3</v>
      </c>
      <c r="AZ37" s="49">
        <f>'35'!R$59</f>
        <v>0</v>
      </c>
      <c r="BA37" s="49">
        <f>'35'!S$59</f>
        <v>0</v>
      </c>
      <c r="BB37" s="49">
        <f>'35'!T$59</f>
        <v>0</v>
      </c>
      <c r="BC37" s="49">
        <f>'35'!U$59</f>
        <v>0</v>
      </c>
      <c r="BD37" s="49">
        <f>'35'!V$59</f>
        <v>5.9972658222314803E-4</v>
      </c>
      <c r="BE37" s="49">
        <f>'35'!W$59</f>
        <v>0</v>
      </c>
      <c r="BF37" s="49">
        <f>'35'!X$59</f>
        <v>0</v>
      </c>
      <c r="BG37" s="231">
        <f>'35'!Y$59</f>
        <v>1305</v>
      </c>
      <c r="BH37" s="231">
        <f>'35'!$G$2</f>
        <v>10</v>
      </c>
    </row>
    <row r="38" spans="2:60" ht="12.9" customHeight="1" x14ac:dyDescent="0.3">
      <c r="B38" s="365"/>
      <c r="C38" s="365"/>
      <c r="D38" s="365"/>
      <c r="E38" s="365"/>
      <c r="F38" s="365"/>
      <c r="G38" s="365"/>
      <c r="H38" s="365"/>
      <c r="I38" s="365"/>
      <c r="J38" s="365"/>
      <c r="K38" s="365"/>
      <c r="L38" s="365"/>
      <c r="M38" s="365"/>
      <c r="N38" s="365"/>
      <c r="O38" s="365"/>
      <c r="P38" s="365"/>
      <c r="R38" s="239" t="str">
        <f>'36'!B2</f>
        <v>010125</v>
      </c>
      <c r="S38" s="233">
        <f>'36'!C2</f>
        <v>-36</v>
      </c>
      <c r="T38" s="189">
        <f t="shared" si="1"/>
        <v>3.3372928132474518</v>
      </c>
      <c r="U38" s="24">
        <f t="shared" si="2"/>
        <v>0.42779666447408932</v>
      </c>
      <c r="V38" s="196">
        <f t="shared" si="3"/>
        <v>7.8011192942566385</v>
      </c>
      <c r="W38" s="196">
        <f t="shared" si="14"/>
        <v>3.7806478201236344</v>
      </c>
      <c r="X38" s="196">
        <f t="shared" si="4"/>
        <v>0.88273041341849079</v>
      </c>
      <c r="Y38" s="24">
        <f t="shared" si="5"/>
        <v>4.4652319019812862E-2</v>
      </c>
      <c r="Z38" s="196">
        <f t="shared" si="6"/>
        <v>0</v>
      </c>
      <c r="AA38" s="196" cm="1">
        <f t="array" ref="AA38">SUM(AO38:AS38+BC38)</f>
        <v>0.29479325903736203</v>
      </c>
      <c r="AB38" s="196">
        <f t="shared" si="7"/>
        <v>0.70520674096263802</v>
      </c>
      <c r="AC38" s="24">
        <f t="shared" si="8"/>
        <v>0.69356994130916449</v>
      </c>
      <c r="AD38" s="24">
        <f t="shared" si="9"/>
        <v>0</v>
      </c>
      <c r="AE38" s="24">
        <f t="shared" si="10"/>
        <v>1.9428225203248159E-3</v>
      </c>
      <c r="AF38" s="24">
        <f t="shared" si="11"/>
        <v>0</v>
      </c>
      <c r="AG38" s="24">
        <f t="shared" si="12"/>
        <v>0</v>
      </c>
      <c r="AH38" s="240">
        <f t="shared" si="13"/>
        <v>10</v>
      </c>
      <c r="AJ38" s="49">
        <f>'36'!B$59</f>
        <v>3.3372928132474518</v>
      </c>
      <c r="AK38" s="49">
        <f>'36'!C$59</f>
        <v>0</v>
      </c>
      <c r="AL38" s="49">
        <f>'36'!D$59</f>
        <v>0.42779666447408932</v>
      </c>
      <c r="AM38" s="49">
        <f>'36'!E$59</f>
        <v>4.4652319019812862E-2</v>
      </c>
      <c r="AN38" s="49">
        <f>'36'!F$59</f>
        <v>0.41028142992458855</v>
      </c>
      <c r="AO38" s="49">
        <f>'36'!G$59</f>
        <v>0</v>
      </c>
      <c r="AP38" s="49">
        <f>'36'!H$59</f>
        <v>0.22145185236948553</v>
      </c>
      <c r="AQ38" s="49">
        <f>'36'!I$59</f>
        <v>7.3341406667876488E-2</v>
      </c>
      <c r="AR38" s="49">
        <f>'36'!J$59</f>
        <v>0</v>
      </c>
      <c r="AS38" s="49">
        <f>'36'!K$59</f>
        <v>0</v>
      </c>
      <c r="AT38" s="49">
        <f>'36'!L$59</f>
        <v>1.9428225203248159E-3</v>
      </c>
      <c r="AU38" s="49">
        <f>'36'!M$59</f>
        <v>0.69356994130916449</v>
      </c>
      <c r="AV38" s="49">
        <f>'36'!N$59</f>
        <v>0</v>
      </c>
      <c r="AW38" s="49">
        <f>'36'!O$59</f>
        <v>0</v>
      </c>
      <c r="AX38" s="49">
        <f>'36'!P$59</f>
        <v>0</v>
      </c>
      <c r="AY38" s="49">
        <f>'36'!Q$59</f>
        <v>9.6939771331487085E-3</v>
      </c>
      <c r="AZ38" s="49">
        <f>'36'!R$59</f>
        <v>0</v>
      </c>
      <c r="BA38" s="49">
        <f>'36'!S$59</f>
        <v>0</v>
      </c>
      <c r="BB38" s="49">
        <f>'36'!T$59</f>
        <v>0</v>
      </c>
      <c r="BC38" s="49">
        <f>'36'!U$59</f>
        <v>0</v>
      </c>
      <c r="BD38" s="49">
        <f>'36'!V$59</f>
        <v>5.9972658222314803E-4</v>
      </c>
      <c r="BE38" s="49">
        <f>'36'!W$59</f>
        <v>0</v>
      </c>
      <c r="BF38" s="49">
        <f>'36'!X$59</f>
        <v>0</v>
      </c>
      <c r="BG38" s="231">
        <f>'36'!Y$59</f>
        <v>1305</v>
      </c>
      <c r="BH38" s="231">
        <f>'36'!$G$2</f>
        <v>10</v>
      </c>
    </row>
    <row r="39" spans="2:60" ht="12.9" customHeight="1" x14ac:dyDescent="0.3">
      <c r="B39" s="365"/>
      <c r="C39" s="365"/>
      <c r="D39" s="365"/>
      <c r="E39" s="365"/>
      <c r="F39" s="365"/>
      <c r="G39" s="365"/>
      <c r="H39" s="365"/>
      <c r="I39" s="365"/>
      <c r="J39" s="365"/>
      <c r="K39" s="365"/>
      <c r="L39" s="365"/>
      <c r="M39" s="365"/>
      <c r="N39" s="365"/>
      <c r="O39" s="365"/>
      <c r="P39" s="365"/>
      <c r="R39" s="239" t="str">
        <f>'37'!B2</f>
        <v>010125</v>
      </c>
      <c r="S39" s="233">
        <f>'37'!C2</f>
        <v>-37</v>
      </c>
      <c r="T39" s="189">
        <f t="shared" si="1"/>
        <v>3.3372928132474518</v>
      </c>
      <c r="U39" s="24">
        <f t="shared" si="2"/>
        <v>0.42779666447408932</v>
      </c>
      <c r="V39" s="196">
        <f t="shared" si="3"/>
        <v>7.8011192942566385</v>
      </c>
      <c r="W39" s="196">
        <f t="shared" si="14"/>
        <v>3.7806478201236344</v>
      </c>
      <c r="X39" s="196">
        <f t="shared" si="4"/>
        <v>0.88273041341849079</v>
      </c>
      <c r="Y39" s="24">
        <f t="shared" si="5"/>
        <v>4.4652319019812862E-2</v>
      </c>
      <c r="Z39" s="196">
        <f t="shared" si="6"/>
        <v>0</v>
      </c>
      <c r="AA39" s="196" cm="1">
        <f t="array" ref="AA39">SUM(AO39:AS39+BC39)</f>
        <v>0.29479325903736203</v>
      </c>
      <c r="AB39" s="196">
        <f t="shared" si="7"/>
        <v>0.70520674096263802</v>
      </c>
      <c r="AC39" s="24">
        <f t="shared" si="8"/>
        <v>0.69356994130916449</v>
      </c>
      <c r="AD39" s="24">
        <f t="shared" si="9"/>
        <v>0</v>
      </c>
      <c r="AE39" s="24">
        <f t="shared" si="10"/>
        <v>1.9428225203248159E-3</v>
      </c>
      <c r="AF39" s="24">
        <f t="shared" si="11"/>
        <v>0</v>
      </c>
      <c r="AG39" s="24">
        <f t="shared" si="12"/>
        <v>0</v>
      </c>
      <c r="AH39" s="240">
        <f t="shared" si="13"/>
        <v>10</v>
      </c>
      <c r="AJ39" s="49">
        <f>'37'!B$59</f>
        <v>3.3372928132474518</v>
      </c>
      <c r="AK39" s="49">
        <f>'37'!C$59</f>
        <v>0</v>
      </c>
      <c r="AL39" s="49">
        <f>'37'!D$59</f>
        <v>0.42779666447408932</v>
      </c>
      <c r="AM39" s="49">
        <f>'37'!E$59</f>
        <v>4.4652319019812862E-2</v>
      </c>
      <c r="AN39" s="49">
        <f>'37'!F$59</f>
        <v>0.41028142992458855</v>
      </c>
      <c r="AO39" s="49">
        <f>'37'!G$59</f>
        <v>0</v>
      </c>
      <c r="AP39" s="49">
        <f>'37'!H$59</f>
        <v>0.22145185236948553</v>
      </c>
      <c r="AQ39" s="49">
        <f>'37'!I$59</f>
        <v>7.3341406667876488E-2</v>
      </c>
      <c r="AR39" s="49">
        <f>'37'!J$59</f>
        <v>0</v>
      </c>
      <c r="AS39" s="49">
        <f>'37'!K$59</f>
        <v>0</v>
      </c>
      <c r="AT39" s="49">
        <f>'37'!L$59</f>
        <v>1.9428225203248159E-3</v>
      </c>
      <c r="AU39" s="49">
        <f>'37'!M$59</f>
        <v>0.69356994130916449</v>
      </c>
      <c r="AV39" s="49">
        <f>'37'!N$59</f>
        <v>0</v>
      </c>
      <c r="AW39" s="49">
        <f>'37'!O$59</f>
        <v>0</v>
      </c>
      <c r="AX39" s="49">
        <f>'37'!P$59</f>
        <v>0</v>
      </c>
      <c r="AY39" s="49">
        <f>'37'!Q$59</f>
        <v>9.6939771331487085E-3</v>
      </c>
      <c r="AZ39" s="49">
        <f>'37'!R$59</f>
        <v>0</v>
      </c>
      <c r="BA39" s="49">
        <f>'37'!S$59</f>
        <v>0</v>
      </c>
      <c r="BB39" s="49">
        <f>'37'!T$59</f>
        <v>0</v>
      </c>
      <c r="BC39" s="49">
        <f>'37'!U$59</f>
        <v>0</v>
      </c>
      <c r="BD39" s="49">
        <f>'37'!V$59</f>
        <v>5.9972658222314803E-4</v>
      </c>
      <c r="BE39" s="49">
        <f>'37'!W$59</f>
        <v>0</v>
      </c>
      <c r="BF39" s="49">
        <f>'37'!X$59</f>
        <v>0</v>
      </c>
      <c r="BG39" s="231">
        <f>'37'!Y$59</f>
        <v>1305</v>
      </c>
      <c r="BH39" s="231">
        <f>'37'!$G$2</f>
        <v>10</v>
      </c>
    </row>
    <row r="40" spans="2:60" ht="12.9" customHeight="1" x14ac:dyDescent="0.3">
      <c r="B40" s="365"/>
      <c r="C40" s="365"/>
      <c r="D40" s="365"/>
      <c r="E40" s="365"/>
      <c r="F40" s="365"/>
      <c r="G40" s="365"/>
      <c r="H40" s="365"/>
      <c r="I40" s="365"/>
      <c r="J40" s="365"/>
      <c r="K40" s="365"/>
      <c r="L40" s="365"/>
      <c r="M40" s="365"/>
      <c r="N40" s="365"/>
      <c r="O40" s="365"/>
      <c r="P40" s="365"/>
      <c r="R40" s="239" t="str">
        <f>'38'!B2</f>
        <v>010125</v>
      </c>
      <c r="S40" s="233">
        <f>'38'!C2</f>
        <v>-38</v>
      </c>
      <c r="T40" s="189">
        <f t="shared" si="1"/>
        <v>3.3372928132474518</v>
      </c>
      <c r="U40" s="24">
        <f t="shared" si="2"/>
        <v>0.42779666447408932</v>
      </c>
      <c r="V40" s="196">
        <f t="shared" si="3"/>
        <v>7.8011192942566385</v>
      </c>
      <c r="W40" s="196">
        <f t="shared" si="14"/>
        <v>3.7806478201236344</v>
      </c>
      <c r="X40" s="196">
        <f t="shared" si="4"/>
        <v>0.88273041341849079</v>
      </c>
      <c r="Y40" s="24">
        <f t="shared" si="5"/>
        <v>4.4652319019812862E-2</v>
      </c>
      <c r="Z40" s="196">
        <f t="shared" si="6"/>
        <v>0</v>
      </c>
      <c r="AA40" s="196" cm="1">
        <f t="array" ref="AA40">SUM(AO40:AS40+BC40)</f>
        <v>0.29479325903736203</v>
      </c>
      <c r="AB40" s="196">
        <f t="shared" si="7"/>
        <v>0.70520674096263802</v>
      </c>
      <c r="AC40" s="24">
        <f t="shared" si="8"/>
        <v>0.69356994130916449</v>
      </c>
      <c r="AD40" s="24">
        <f t="shared" si="9"/>
        <v>0</v>
      </c>
      <c r="AE40" s="24">
        <f t="shared" si="10"/>
        <v>1.9428225203248159E-3</v>
      </c>
      <c r="AF40" s="24">
        <f t="shared" si="11"/>
        <v>0</v>
      </c>
      <c r="AG40" s="24">
        <f t="shared" si="12"/>
        <v>0</v>
      </c>
      <c r="AH40" s="240">
        <f t="shared" si="13"/>
        <v>10</v>
      </c>
      <c r="AJ40" s="49">
        <f>'38'!B$59</f>
        <v>3.3372928132474518</v>
      </c>
      <c r="AK40" s="49">
        <f>'38'!C$59</f>
        <v>0</v>
      </c>
      <c r="AL40" s="49">
        <f>'38'!D$59</f>
        <v>0.42779666447408932</v>
      </c>
      <c r="AM40" s="49">
        <f>'38'!E$59</f>
        <v>4.4652319019812862E-2</v>
      </c>
      <c r="AN40" s="49">
        <f>'38'!F$59</f>
        <v>0.41028142992458855</v>
      </c>
      <c r="AO40" s="49">
        <f>'38'!G$59</f>
        <v>0</v>
      </c>
      <c r="AP40" s="49">
        <f>'38'!H$59</f>
        <v>0.22145185236948553</v>
      </c>
      <c r="AQ40" s="49">
        <f>'38'!I$59</f>
        <v>7.3341406667876488E-2</v>
      </c>
      <c r="AR40" s="49">
        <f>'38'!J$59</f>
        <v>0</v>
      </c>
      <c r="AS40" s="49">
        <f>'38'!K$59</f>
        <v>0</v>
      </c>
      <c r="AT40" s="49">
        <f>'38'!L$59</f>
        <v>1.9428225203248159E-3</v>
      </c>
      <c r="AU40" s="49">
        <f>'38'!M$59</f>
        <v>0.69356994130916449</v>
      </c>
      <c r="AV40" s="49">
        <f>'38'!N$59</f>
        <v>0</v>
      </c>
      <c r="AW40" s="49">
        <f>'38'!O$59</f>
        <v>0</v>
      </c>
      <c r="AX40" s="49">
        <f>'38'!P$59</f>
        <v>0</v>
      </c>
      <c r="AY40" s="49">
        <f>'38'!Q$59</f>
        <v>9.6939771331487085E-3</v>
      </c>
      <c r="AZ40" s="49">
        <f>'38'!R$59</f>
        <v>0</v>
      </c>
      <c r="BA40" s="49">
        <f>'38'!S$59</f>
        <v>0</v>
      </c>
      <c r="BB40" s="49">
        <f>'38'!T$59</f>
        <v>0</v>
      </c>
      <c r="BC40" s="49">
        <f>'38'!U$59</f>
        <v>0</v>
      </c>
      <c r="BD40" s="49">
        <f>'38'!V$59</f>
        <v>5.9972658222314803E-4</v>
      </c>
      <c r="BE40" s="49">
        <f>'38'!W$59</f>
        <v>0</v>
      </c>
      <c r="BF40" s="49">
        <f>'38'!X$59</f>
        <v>0</v>
      </c>
      <c r="BG40" s="231">
        <f>'38'!Y$59</f>
        <v>1305</v>
      </c>
      <c r="BH40" s="231">
        <f>'38'!$G$2</f>
        <v>10</v>
      </c>
    </row>
    <row r="41" spans="2:60" ht="12.9" customHeight="1" x14ac:dyDescent="0.3">
      <c r="B41" s="365"/>
      <c r="C41" s="365"/>
      <c r="D41" s="365"/>
      <c r="E41" s="365"/>
      <c r="F41" s="365"/>
      <c r="G41" s="365"/>
      <c r="H41" s="365"/>
      <c r="I41" s="365"/>
      <c r="J41" s="365"/>
      <c r="K41" s="365"/>
      <c r="L41" s="365"/>
      <c r="M41" s="365"/>
      <c r="N41" s="365"/>
      <c r="O41" s="365"/>
      <c r="P41" s="365"/>
      <c r="R41" s="239" t="str">
        <f>'39'!B2</f>
        <v>010125</v>
      </c>
      <c r="S41" s="233">
        <f>'39'!C2</f>
        <v>-39</v>
      </c>
      <c r="T41" s="189">
        <f t="shared" si="1"/>
        <v>3.3372928132474518</v>
      </c>
      <c r="U41" s="24">
        <f t="shared" si="2"/>
        <v>0.42779666447408932</v>
      </c>
      <c r="V41" s="196">
        <f t="shared" si="3"/>
        <v>7.8011192942566385</v>
      </c>
      <c r="W41" s="196">
        <f t="shared" si="14"/>
        <v>3.7806478201236344</v>
      </c>
      <c r="X41" s="196">
        <f t="shared" si="4"/>
        <v>0.88273041341849079</v>
      </c>
      <c r="Y41" s="24">
        <f t="shared" si="5"/>
        <v>4.4652319019812862E-2</v>
      </c>
      <c r="Z41" s="196">
        <f t="shared" si="6"/>
        <v>0</v>
      </c>
      <c r="AA41" s="196" cm="1">
        <f t="array" ref="AA41">SUM(AO41:AS41+BC41)</f>
        <v>0.29479325903736203</v>
      </c>
      <c r="AB41" s="196">
        <f t="shared" si="7"/>
        <v>0.70520674096263802</v>
      </c>
      <c r="AC41" s="24">
        <f t="shared" si="8"/>
        <v>0.69356994130916449</v>
      </c>
      <c r="AD41" s="24">
        <f t="shared" si="9"/>
        <v>0</v>
      </c>
      <c r="AE41" s="24">
        <f t="shared" si="10"/>
        <v>1.9428225203248159E-3</v>
      </c>
      <c r="AF41" s="24">
        <f t="shared" si="11"/>
        <v>0</v>
      </c>
      <c r="AG41" s="24">
        <f t="shared" si="12"/>
        <v>0</v>
      </c>
      <c r="AH41" s="240">
        <f t="shared" si="13"/>
        <v>10</v>
      </c>
      <c r="AJ41" s="49">
        <f>'39'!B$59</f>
        <v>3.3372928132474518</v>
      </c>
      <c r="AK41" s="49">
        <f>'39'!C$59</f>
        <v>0</v>
      </c>
      <c r="AL41" s="49">
        <f>'39'!D$59</f>
        <v>0.42779666447408932</v>
      </c>
      <c r="AM41" s="49">
        <f>'39'!E$59</f>
        <v>4.4652319019812862E-2</v>
      </c>
      <c r="AN41" s="49">
        <f>'39'!F$59</f>
        <v>0.41028142992458855</v>
      </c>
      <c r="AO41" s="49">
        <f>'39'!G$59</f>
        <v>0</v>
      </c>
      <c r="AP41" s="49">
        <f>'39'!H$59</f>
        <v>0.22145185236948553</v>
      </c>
      <c r="AQ41" s="49">
        <f>'39'!I$59</f>
        <v>7.3341406667876488E-2</v>
      </c>
      <c r="AR41" s="49">
        <f>'39'!J$59</f>
        <v>0</v>
      </c>
      <c r="AS41" s="49">
        <f>'39'!K$59</f>
        <v>0</v>
      </c>
      <c r="AT41" s="49">
        <f>'39'!L$59</f>
        <v>1.9428225203248159E-3</v>
      </c>
      <c r="AU41" s="49">
        <f>'39'!M$59</f>
        <v>0.69356994130916449</v>
      </c>
      <c r="AV41" s="49">
        <f>'39'!N$59</f>
        <v>0</v>
      </c>
      <c r="AW41" s="49">
        <f>'39'!O$59</f>
        <v>0</v>
      </c>
      <c r="AX41" s="49">
        <f>'39'!P$59</f>
        <v>0</v>
      </c>
      <c r="AY41" s="49">
        <f>'39'!Q$59</f>
        <v>9.6939771331487085E-3</v>
      </c>
      <c r="AZ41" s="49">
        <f>'39'!R$59</f>
        <v>0</v>
      </c>
      <c r="BA41" s="49">
        <f>'39'!S$59</f>
        <v>0</v>
      </c>
      <c r="BB41" s="49">
        <f>'39'!T$59</f>
        <v>0</v>
      </c>
      <c r="BC41" s="49">
        <f>'39'!U$59</f>
        <v>0</v>
      </c>
      <c r="BD41" s="49">
        <f>'39'!V$59</f>
        <v>5.9972658222314803E-4</v>
      </c>
      <c r="BE41" s="49">
        <f>'39'!W$59</f>
        <v>0</v>
      </c>
      <c r="BF41" s="49">
        <f>'39'!X$59</f>
        <v>0</v>
      </c>
      <c r="BG41" s="231">
        <f>'39'!Y$59</f>
        <v>1305</v>
      </c>
      <c r="BH41" s="231">
        <f>'39'!$G$2</f>
        <v>10</v>
      </c>
    </row>
    <row r="42" spans="2:60" ht="12.9" customHeight="1" x14ac:dyDescent="0.3">
      <c r="B42" s="365"/>
      <c r="C42" s="365"/>
      <c r="D42" s="365"/>
      <c r="E42" s="365"/>
      <c r="F42" s="365"/>
      <c r="G42" s="365"/>
      <c r="H42" s="365"/>
      <c r="I42" s="365"/>
      <c r="J42" s="365"/>
      <c r="K42" s="365"/>
      <c r="L42" s="365"/>
      <c r="M42" s="365"/>
      <c r="N42" s="365"/>
      <c r="O42" s="365"/>
      <c r="P42" s="365"/>
      <c r="R42" s="239" t="str">
        <f>'40'!B2</f>
        <v>010125</v>
      </c>
      <c r="S42" s="233">
        <f>'40'!C2</f>
        <v>-40</v>
      </c>
      <c r="T42" s="189">
        <f t="shared" si="1"/>
        <v>3.3372928132474518</v>
      </c>
      <c r="U42" s="24">
        <f t="shared" si="2"/>
        <v>0.42779666447408932</v>
      </c>
      <c r="V42" s="196">
        <f t="shared" si="3"/>
        <v>7.8011192942566385</v>
      </c>
      <c r="W42" s="196">
        <f t="shared" si="14"/>
        <v>3.7806478201236344</v>
      </c>
      <c r="X42" s="196">
        <f t="shared" si="4"/>
        <v>0.88273041341849079</v>
      </c>
      <c r="Y42" s="24">
        <f t="shared" si="5"/>
        <v>4.4652319019812862E-2</v>
      </c>
      <c r="Z42" s="196">
        <f t="shared" si="6"/>
        <v>0</v>
      </c>
      <c r="AA42" s="196" cm="1">
        <f t="array" ref="AA42">SUM(AO42:AS42+BC42)</f>
        <v>0.29479325903736203</v>
      </c>
      <c r="AB42" s="196">
        <f t="shared" si="7"/>
        <v>0.70520674096263802</v>
      </c>
      <c r="AC42" s="24">
        <f t="shared" si="8"/>
        <v>0.69356994130916449</v>
      </c>
      <c r="AD42" s="24">
        <f t="shared" si="9"/>
        <v>0</v>
      </c>
      <c r="AE42" s="24">
        <f t="shared" si="10"/>
        <v>1.9428225203248159E-3</v>
      </c>
      <c r="AF42" s="24">
        <f t="shared" si="11"/>
        <v>0</v>
      </c>
      <c r="AG42" s="24">
        <f t="shared" si="12"/>
        <v>0</v>
      </c>
      <c r="AH42" s="240">
        <f t="shared" si="13"/>
        <v>10</v>
      </c>
      <c r="AJ42" s="49">
        <f>'40'!B$59</f>
        <v>3.3372928132474518</v>
      </c>
      <c r="AK42" s="49">
        <f>'40'!C$59</f>
        <v>0</v>
      </c>
      <c r="AL42" s="49">
        <f>'40'!D$59</f>
        <v>0.42779666447408932</v>
      </c>
      <c r="AM42" s="49">
        <f>'40'!E$59</f>
        <v>4.4652319019812862E-2</v>
      </c>
      <c r="AN42" s="49">
        <f>'40'!F$59</f>
        <v>0.41028142992458855</v>
      </c>
      <c r="AO42" s="49">
        <f>'40'!G$59</f>
        <v>0</v>
      </c>
      <c r="AP42" s="49">
        <f>'40'!H$59</f>
        <v>0.22145185236948553</v>
      </c>
      <c r="AQ42" s="49">
        <f>'40'!I$59</f>
        <v>7.3341406667876488E-2</v>
      </c>
      <c r="AR42" s="49">
        <f>'40'!J$59</f>
        <v>0</v>
      </c>
      <c r="AS42" s="49">
        <f>'40'!K$59</f>
        <v>0</v>
      </c>
      <c r="AT42" s="49">
        <f>'40'!L$59</f>
        <v>1.9428225203248159E-3</v>
      </c>
      <c r="AU42" s="49">
        <f>'40'!M$59</f>
        <v>0.69356994130916449</v>
      </c>
      <c r="AV42" s="49">
        <f>'40'!N$59</f>
        <v>0</v>
      </c>
      <c r="AW42" s="49">
        <f>'40'!O$59</f>
        <v>0</v>
      </c>
      <c r="AX42" s="49">
        <f>'40'!P$59</f>
        <v>0</v>
      </c>
      <c r="AY42" s="49">
        <f>'40'!Q$59</f>
        <v>9.6939771331487085E-3</v>
      </c>
      <c r="AZ42" s="49">
        <f>'40'!R$59</f>
        <v>0</v>
      </c>
      <c r="BA42" s="49">
        <f>'40'!S$59</f>
        <v>0</v>
      </c>
      <c r="BB42" s="49">
        <f>'40'!T$59</f>
        <v>0</v>
      </c>
      <c r="BC42" s="49">
        <f>'40'!U$59</f>
        <v>0</v>
      </c>
      <c r="BD42" s="49">
        <f>'40'!V$59</f>
        <v>5.9972658222314803E-4</v>
      </c>
      <c r="BE42" s="49">
        <f>'40'!W$59</f>
        <v>0</v>
      </c>
      <c r="BF42" s="49">
        <f>'40'!X$59</f>
        <v>0</v>
      </c>
      <c r="BG42" s="231">
        <f>'40'!Y$59</f>
        <v>1305</v>
      </c>
      <c r="BH42" s="231">
        <f>'40'!$G$2</f>
        <v>10</v>
      </c>
    </row>
    <row r="43" spans="2:60" ht="12.9" customHeight="1" x14ac:dyDescent="0.3">
      <c r="B43" s="365"/>
      <c r="C43" s="365"/>
      <c r="D43" s="365"/>
      <c r="E43" s="365"/>
      <c r="F43" s="365"/>
      <c r="G43" s="365"/>
      <c r="H43" s="365"/>
      <c r="I43" s="365"/>
      <c r="J43" s="365"/>
      <c r="K43" s="365"/>
      <c r="L43" s="365"/>
      <c r="M43" s="365"/>
      <c r="N43" s="365"/>
      <c r="O43" s="365"/>
      <c r="P43" s="365"/>
      <c r="R43" s="239" t="str">
        <f>'41'!B2</f>
        <v>010125</v>
      </c>
      <c r="S43" s="233">
        <f>'41'!C2</f>
        <v>-41</v>
      </c>
      <c r="T43" s="189">
        <f t="shared" si="1"/>
        <v>3.3372928132474518</v>
      </c>
      <c r="U43" s="24">
        <f t="shared" si="2"/>
        <v>0.42779666447408932</v>
      </c>
      <c r="V43" s="196">
        <f t="shared" si="3"/>
        <v>7.8011192942566385</v>
      </c>
      <c r="W43" s="196">
        <f t="shared" si="14"/>
        <v>3.7806478201236344</v>
      </c>
      <c r="X43" s="196">
        <f t="shared" si="4"/>
        <v>0.88273041341849079</v>
      </c>
      <c r="Y43" s="24">
        <f t="shared" si="5"/>
        <v>4.4652319019812862E-2</v>
      </c>
      <c r="Z43" s="196">
        <f t="shared" si="6"/>
        <v>0</v>
      </c>
      <c r="AA43" s="196" cm="1">
        <f t="array" ref="AA43">SUM(AO43:AS43+BC43)</f>
        <v>0.29479325903736203</v>
      </c>
      <c r="AB43" s="196">
        <f t="shared" si="7"/>
        <v>0.70520674096263802</v>
      </c>
      <c r="AC43" s="24">
        <f t="shared" si="8"/>
        <v>0.69356994130916449</v>
      </c>
      <c r="AD43" s="24">
        <f t="shared" si="9"/>
        <v>0</v>
      </c>
      <c r="AE43" s="24">
        <f t="shared" si="10"/>
        <v>1.9428225203248159E-3</v>
      </c>
      <c r="AF43" s="24">
        <f t="shared" si="11"/>
        <v>0</v>
      </c>
      <c r="AG43" s="24">
        <f t="shared" si="12"/>
        <v>0</v>
      </c>
      <c r="AH43" s="240">
        <f t="shared" si="13"/>
        <v>10</v>
      </c>
      <c r="AJ43" s="49">
        <f>'41'!B$59</f>
        <v>3.3372928132474518</v>
      </c>
      <c r="AK43" s="49">
        <f>'41'!C$59</f>
        <v>0</v>
      </c>
      <c r="AL43" s="49">
        <f>'41'!D$59</f>
        <v>0.42779666447408932</v>
      </c>
      <c r="AM43" s="49">
        <f>'41'!E$59</f>
        <v>4.4652319019812862E-2</v>
      </c>
      <c r="AN43" s="49">
        <f>'41'!F$59</f>
        <v>0.41028142992458855</v>
      </c>
      <c r="AO43" s="49">
        <f>'41'!G$59</f>
        <v>0</v>
      </c>
      <c r="AP43" s="49">
        <f>'41'!H$59</f>
        <v>0.22145185236948553</v>
      </c>
      <c r="AQ43" s="49">
        <f>'41'!I$59</f>
        <v>7.3341406667876488E-2</v>
      </c>
      <c r="AR43" s="49">
        <f>'41'!J$59</f>
        <v>0</v>
      </c>
      <c r="AS43" s="49">
        <f>'41'!K$59</f>
        <v>0</v>
      </c>
      <c r="AT43" s="49">
        <f>'41'!L$59</f>
        <v>1.9428225203248159E-3</v>
      </c>
      <c r="AU43" s="49">
        <f>'41'!M$59</f>
        <v>0.69356994130916449</v>
      </c>
      <c r="AV43" s="49">
        <f>'41'!N$59</f>
        <v>0</v>
      </c>
      <c r="AW43" s="49">
        <f>'41'!O$59</f>
        <v>0</v>
      </c>
      <c r="AX43" s="49">
        <f>'41'!P$59</f>
        <v>0</v>
      </c>
      <c r="AY43" s="49">
        <f>'41'!Q$59</f>
        <v>9.6939771331487085E-3</v>
      </c>
      <c r="AZ43" s="49">
        <f>'41'!R$59</f>
        <v>0</v>
      </c>
      <c r="BA43" s="49">
        <f>'41'!S$59</f>
        <v>0</v>
      </c>
      <c r="BB43" s="49">
        <f>'41'!T$59</f>
        <v>0</v>
      </c>
      <c r="BC43" s="49">
        <f>'41'!U$59</f>
        <v>0</v>
      </c>
      <c r="BD43" s="49">
        <f>'41'!V$59</f>
        <v>5.9972658222314803E-4</v>
      </c>
      <c r="BE43" s="49">
        <f>'41'!W$59</f>
        <v>0</v>
      </c>
      <c r="BF43" s="49">
        <f>'41'!X$59</f>
        <v>0</v>
      </c>
      <c r="BG43" s="231">
        <f>'41'!Y$59</f>
        <v>1305</v>
      </c>
      <c r="BH43" s="231">
        <f>'41'!$G$2</f>
        <v>10</v>
      </c>
    </row>
    <row r="44" spans="2:60" ht="12.9" customHeight="1" x14ac:dyDescent="0.3">
      <c r="B44" s="365"/>
      <c r="C44" s="365"/>
      <c r="D44" s="365"/>
      <c r="E44" s="365"/>
      <c r="F44" s="365"/>
      <c r="G44" s="365"/>
      <c r="H44" s="365"/>
      <c r="I44" s="365"/>
      <c r="J44" s="365"/>
      <c r="K44" s="365"/>
      <c r="L44" s="365"/>
      <c r="M44" s="365"/>
      <c r="N44" s="365"/>
      <c r="O44" s="365"/>
      <c r="P44" s="365"/>
      <c r="R44" s="239" t="str">
        <f>'42'!B2</f>
        <v>010125</v>
      </c>
      <c r="S44" s="233">
        <f>'42'!C2</f>
        <v>-42</v>
      </c>
      <c r="T44" s="189">
        <f t="shared" si="1"/>
        <v>3.3372928132474518</v>
      </c>
      <c r="U44" s="24">
        <f t="shared" si="2"/>
        <v>0.42779666447408932</v>
      </c>
      <c r="V44" s="196">
        <f t="shared" si="3"/>
        <v>7.8011192942566385</v>
      </c>
      <c r="W44" s="196">
        <f t="shared" si="14"/>
        <v>3.7806478201236344</v>
      </c>
      <c r="X44" s="196">
        <f t="shared" si="4"/>
        <v>0.88273041341849079</v>
      </c>
      <c r="Y44" s="24">
        <f t="shared" si="5"/>
        <v>4.4652319019812862E-2</v>
      </c>
      <c r="Z44" s="196">
        <f t="shared" si="6"/>
        <v>0</v>
      </c>
      <c r="AA44" s="196" cm="1">
        <f t="array" ref="AA44">SUM(AO44:AS44+BC44)</f>
        <v>0.29479325903736203</v>
      </c>
      <c r="AB44" s="196">
        <f t="shared" si="7"/>
        <v>0.70520674096263802</v>
      </c>
      <c r="AC44" s="24">
        <f t="shared" si="8"/>
        <v>0.69356994130916449</v>
      </c>
      <c r="AD44" s="24">
        <f t="shared" si="9"/>
        <v>0</v>
      </c>
      <c r="AE44" s="24">
        <f t="shared" si="10"/>
        <v>1.9428225203248159E-3</v>
      </c>
      <c r="AF44" s="24">
        <f t="shared" si="11"/>
        <v>0</v>
      </c>
      <c r="AG44" s="24">
        <f t="shared" si="12"/>
        <v>0</v>
      </c>
      <c r="AH44" s="240">
        <f t="shared" si="13"/>
        <v>10</v>
      </c>
      <c r="AJ44" s="49">
        <f>'42'!B$59</f>
        <v>3.3372928132474518</v>
      </c>
      <c r="AK44" s="49">
        <f>'42'!C$59</f>
        <v>0</v>
      </c>
      <c r="AL44" s="49">
        <f>'42'!D$59</f>
        <v>0.42779666447408932</v>
      </c>
      <c r="AM44" s="49">
        <f>'42'!E$59</f>
        <v>4.4652319019812862E-2</v>
      </c>
      <c r="AN44" s="49">
        <f>'42'!F$59</f>
        <v>0.41028142992458855</v>
      </c>
      <c r="AO44" s="49">
        <f>'42'!G$59</f>
        <v>0</v>
      </c>
      <c r="AP44" s="49">
        <f>'42'!H$59</f>
        <v>0.22145185236948553</v>
      </c>
      <c r="AQ44" s="49">
        <f>'42'!I$59</f>
        <v>7.3341406667876488E-2</v>
      </c>
      <c r="AR44" s="49">
        <f>'42'!J$59</f>
        <v>0</v>
      </c>
      <c r="AS44" s="49">
        <f>'42'!K$59</f>
        <v>0</v>
      </c>
      <c r="AT44" s="49">
        <f>'42'!L$59</f>
        <v>1.9428225203248159E-3</v>
      </c>
      <c r="AU44" s="49">
        <f>'42'!M$59</f>
        <v>0.69356994130916449</v>
      </c>
      <c r="AV44" s="49">
        <f>'42'!N$59</f>
        <v>0</v>
      </c>
      <c r="AW44" s="49">
        <f>'42'!O$59</f>
        <v>0</v>
      </c>
      <c r="AX44" s="49">
        <f>'42'!P$59</f>
        <v>0</v>
      </c>
      <c r="AY44" s="49">
        <f>'42'!Q$59</f>
        <v>9.6939771331487085E-3</v>
      </c>
      <c r="AZ44" s="49">
        <f>'42'!R$59</f>
        <v>0</v>
      </c>
      <c r="BA44" s="49">
        <f>'42'!S$59</f>
        <v>0</v>
      </c>
      <c r="BB44" s="49">
        <f>'42'!T$59</f>
        <v>0</v>
      </c>
      <c r="BC44" s="49">
        <f>'42'!U$59</f>
        <v>0</v>
      </c>
      <c r="BD44" s="49">
        <f>'42'!V$59</f>
        <v>5.9972658222314803E-4</v>
      </c>
      <c r="BE44" s="49">
        <f>'42'!W$59</f>
        <v>0</v>
      </c>
      <c r="BF44" s="49">
        <f>'42'!X$59</f>
        <v>0</v>
      </c>
      <c r="BG44" s="231">
        <f>'42'!Y$59</f>
        <v>1305</v>
      </c>
      <c r="BH44" s="231">
        <f>'42'!$G$2</f>
        <v>10</v>
      </c>
    </row>
    <row r="45" spans="2:60" ht="12.9" customHeight="1" x14ac:dyDescent="0.3">
      <c r="B45" s="365"/>
      <c r="C45" s="365"/>
      <c r="D45" s="365"/>
      <c r="E45" s="365"/>
      <c r="F45" s="365"/>
      <c r="G45" s="365"/>
      <c r="H45" s="365"/>
      <c r="I45" s="365"/>
      <c r="J45" s="365"/>
      <c r="K45" s="365"/>
      <c r="L45" s="365"/>
      <c r="M45" s="365"/>
      <c r="N45" s="365"/>
      <c r="O45" s="365"/>
      <c r="P45" s="365"/>
      <c r="R45" s="239" t="str">
        <f>'43'!B2</f>
        <v>010125</v>
      </c>
      <c r="S45" s="233">
        <f>'43'!C2</f>
        <v>-43</v>
      </c>
      <c r="T45" s="189">
        <f t="shared" si="1"/>
        <v>3.3372928132474518</v>
      </c>
      <c r="U45" s="24">
        <f t="shared" si="2"/>
        <v>0.42779666447408932</v>
      </c>
      <c r="V45" s="196">
        <f t="shared" si="3"/>
        <v>7.8011192942566385</v>
      </c>
      <c r="W45" s="196">
        <f t="shared" si="14"/>
        <v>3.7806478201236344</v>
      </c>
      <c r="X45" s="196">
        <f t="shared" si="4"/>
        <v>0.88273041341849079</v>
      </c>
      <c r="Y45" s="24">
        <f t="shared" si="5"/>
        <v>4.4652319019812862E-2</v>
      </c>
      <c r="Z45" s="196">
        <f t="shared" si="6"/>
        <v>0</v>
      </c>
      <c r="AA45" s="196" cm="1">
        <f t="array" ref="AA45">SUM(AO45:AS45+BC45)</f>
        <v>0.29479325903736203</v>
      </c>
      <c r="AB45" s="196">
        <f t="shared" si="7"/>
        <v>0.70520674096263802</v>
      </c>
      <c r="AC45" s="24">
        <f t="shared" si="8"/>
        <v>0.69356994130916449</v>
      </c>
      <c r="AD45" s="24">
        <f t="shared" si="9"/>
        <v>0</v>
      </c>
      <c r="AE45" s="24">
        <f t="shared" si="10"/>
        <v>1.9428225203248159E-3</v>
      </c>
      <c r="AF45" s="24">
        <f t="shared" si="11"/>
        <v>0</v>
      </c>
      <c r="AG45" s="24">
        <f t="shared" si="12"/>
        <v>0</v>
      </c>
      <c r="AH45" s="240">
        <f t="shared" si="13"/>
        <v>10</v>
      </c>
      <c r="AJ45" s="49">
        <f>'43'!B$59</f>
        <v>3.3372928132474518</v>
      </c>
      <c r="AK45" s="49">
        <f>'43'!C$59</f>
        <v>0</v>
      </c>
      <c r="AL45" s="49">
        <f>'43'!D$59</f>
        <v>0.42779666447408932</v>
      </c>
      <c r="AM45" s="49">
        <f>'43'!E$59</f>
        <v>4.4652319019812862E-2</v>
      </c>
      <c r="AN45" s="49">
        <f>'43'!F$59</f>
        <v>0.41028142992458855</v>
      </c>
      <c r="AO45" s="49">
        <f>'43'!G$59</f>
        <v>0</v>
      </c>
      <c r="AP45" s="49">
        <f>'43'!H$59</f>
        <v>0.22145185236948553</v>
      </c>
      <c r="AQ45" s="49">
        <f>'43'!I$59</f>
        <v>7.3341406667876488E-2</v>
      </c>
      <c r="AR45" s="49">
        <f>'43'!J$59</f>
        <v>0</v>
      </c>
      <c r="AS45" s="49">
        <f>'43'!K$59</f>
        <v>0</v>
      </c>
      <c r="AT45" s="49">
        <f>'43'!L$59</f>
        <v>1.9428225203248159E-3</v>
      </c>
      <c r="AU45" s="49">
        <f>'43'!M$59</f>
        <v>0.69356994130916449</v>
      </c>
      <c r="AV45" s="49">
        <f>'43'!N$59</f>
        <v>0</v>
      </c>
      <c r="AW45" s="49">
        <f>'43'!O$59</f>
        <v>0</v>
      </c>
      <c r="AX45" s="49">
        <f>'43'!P$59</f>
        <v>0</v>
      </c>
      <c r="AY45" s="49">
        <f>'43'!Q$59</f>
        <v>9.6939771331487085E-3</v>
      </c>
      <c r="AZ45" s="49">
        <f>'43'!R$59</f>
        <v>0</v>
      </c>
      <c r="BA45" s="49">
        <f>'43'!S$59</f>
        <v>0</v>
      </c>
      <c r="BB45" s="49">
        <f>'43'!T$59</f>
        <v>0</v>
      </c>
      <c r="BC45" s="49">
        <f>'43'!U$59</f>
        <v>0</v>
      </c>
      <c r="BD45" s="49">
        <f>'43'!V$59</f>
        <v>5.9972658222314803E-4</v>
      </c>
      <c r="BE45" s="49">
        <f>'43'!W$59</f>
        <v>0</v>
      </c>
      <c r="BF45" s="49">
        <f>'43'!X$59</f>
        <v>0</v>
      </c>
      <c r="BG45" s="231">
        <f>'43'!Y$59</f>
        <v>1305</v>
      </c>
      <c r="BH45" s="231">
        <f>'43'!$G$2</f>
        <v>10</v>
      </c>
    </row>
    <row r="46" spans="2:60" ht="12.9" customHeight="1" x14ac:dyDescent="0.3">
      <c r="B46" s="365"/>
      <c r="C46" s="365"/>
      <c r="D46" s="365"/>
      <c r="E46" s="365"/>
      <c r="F46" s="365"/>
      <c r="G46" s="365"/>
      <c r="H46" s="365"/>
      <c r="I46" s="365"/>
      <c r="J46" s="365"/>
      <c r="K46" s="365"/>
      <c r="L46" s="365"/>
      <c r="M46" s="365"/>
      <c r="N46" s="365"/>
      <c r="O46" s="365"/>
      <c r="P46" s="365"/>
      <c r="R46" s="239" t="str">
        <f>'44'!B2</f>
        <v>010125</v>
      </c>
      <c r="S46" s="233">
        <f>'44'!C2</f>
        <v>-44</v>
      </c>
      <c r="T46" s="189">
        <f t="shared" si="1"/>
        <v>3.3372928132474518</v>
      </c>
      <c r="U46" s="24">
        <f t="shared" si="2"/>
        <v>0.42779666447408932</v>
      </c>
      <c r="V46" s="196">
        <f t="shared" si="3"/>
        <v>7.8011192942566385</v>
      </c>
      <c r="W46" s="196">
        <f t="shared" si="14"/>
        <v>3.7806478201236344</v>
      </c>
      <c r="X46" s="196">
        <f t="shared" si="4"/>
        <v>0.88273041341849079</v>
      </c>
      <c r="Y46" s="24">
        <f t="shared" si="5"/>
        <v>4.4652319019812862E-2</v>
      </c>
      <c r="Z46" s="196">
        <f t="shared" si="6"/>
        <v>0</v>
      </c>
      <c r="AA46" s="196" cm="1">
        <f t="array" ref="AA46">SUM(AO46:AS46+BC46)</f>
        <v>0.29479325903736203</v>
      </c>
      <c r="AB46" s="196">
        <f t="shared" si="7"/>
        <v>0.70520674096263802</v>
      </c>
      <c r="AC46" s="24">
        <f t="shared" si="8"/>
        <v>0.69356994130916449</v>
      </c>
      <c r="AD46" s="24">
        <f t="shared" si="9"/>
        <v>0</v>
      </c>
      <c r="AE46" s="24">
        <f t="shared" si="10"/>
        <v>1.9428225203248159E-3</v>
      </c>
      <c r="AF46" s="24">
        <f t="shared" si="11"/>
        <v>0</v>
      </c>
      <c r="AG46" s="24">
        <f t="shared" si="12"/>
        <v>0</v>
      </c>
      <c r="AH46" s="240">
        <f t="shared" si="13"/>
        <v>10</v>
      </c>
      <c r="AJ46" s="49">
        <f>'44'!B$59</f>
        <v>3.3372928132474518</v>
      </c>
      <c r="AK46" s="49">
        <f>'44'!C$59</f>
        <v>0</v>
      </c>
      <c r="AL46" s="49">
        <f>'44'!D$59</f>
        <v>0.42779666447408932</v>
      </c>
      <c r="AM46" s="49">
        <f>'44'!E$59</f>
        <v>4.4652319019812862E-2</v>
      </c>
      <c r="AN46" s="49">
        <f>'44'!F$59</f>
        <v>0.41028142992458855</v>
      </c>
      <c r="AO46" s="49">
        <f>'44'!G$59</f>
        <v>0</v>
      </c>
      <c r="AP46" s="49">
        <f>'44'!H$59</f>
        <v>0.22145185236948553</v>
      </c>
      <c r="AQ46" s="49">
        <f>'44'!I$59</f>
        <v>7.3341406667876488E-2</v>
      </c>
      <c r="AR46" s="49">
        <f>'44'!J$59</f>
        <v>0</v>
      </c>
      <c r="AS46" s="49">
        <f>'44'!K$59</f>
        <v>0</v>
      </c>
      <c r="AT46" s="49">
        <f>'44'!L$59</f>
        <v>1.9428225203248159E-3</v>
      </c>
      <c r="AU46" s="49">
        <f>'44'!M$59</f>
        <v>0.69356994130916449</v>
      </c>
      <c r="AV46" s="49">
        <f>'44'!N$59</f>
        <v>0</v>
      </c>
      <c r="AW46" s="49">
        <f>'44'!O$59</f>
        <v>0</v>
      </c>
      <c r="AX46" s="49">
        <f>'44'!P$59</f>
        <v>0</v>
      </c>
      <c r="AY46" s="49">
        <f>'44'!Q$59</f>
        <v>9.6939771331487085E-3</v>
      </c>
      <c r="AZ46" s="49">
        <f>'44'!R$59</f>
        <v>0</v>
      </c>
      <c r="BA46" s="49">
        <f>'44'!S$59</f>
        <v>0</v>
      </c>
      <c r="BB46" s="49">
        <f>'44'!T$59</f>
        <v>0</v>
      </c>
      <c r="BC46" s="49">
        <f>'44'!U$59</f>
        <v>0</v>
      </c>
      <c r="BD46" s="49">
        <f>'44'!V$59</f>
        <v>5.9972658222314803E-4</v>
      </c>
      <c r="BE46" s="49">
        <f>'44'!W$59</f>
        <v>0</v>
      </c>
      <c r="BF46" s="49">
        <f>'44'!X$59</f>
        <v>0</v>
      </c>
      <c r="BG46" s="231">
        <f>'44'!Y$59</f>
        <v>1305</v>
      </c>
      <c r="BH46" s="231">
        <f>'44'!$G$2</f>
        <v>10</v>
      </c>
    </row>
    <row r="47" spans="2:60" ht="12.9" customHeight="1" x14ac:dyDescent="0.3">
      <c r="B47" s="365"/>
      <c r="C47" s="365"/>
      <c r="D47" s="365"/>
      <c r="E47" s="365"/>
      <c r="F47" s="365"/>
      <c r="G47" s="365"/>
      <c r="H47" s="365"/>
      <c r="I47" s="365"/>
      <c r="J47" s="365"/>
      <c r="K47" s="365"/>
      <c r="L47" s="365"/>
      <c r="M47" s="365"/>
      <c r="N47" s="365"/>
      <c r="O47" s="365"/>
      <c r="P47" s="365"/>
      <c r="R47" s="239" t="str">
        <f>'45'!B2</f>
        <v>010125</v>
      </c>
      <c r="S47" s="233">
        <f>'45'!C2</f>
        <v>-45</v>
      </c>
      <c r="T47" s="189">
        <f t="shared" si="1"/>
        <v>3.3372928132474518</v>
      </c>
      <c r="U47" s="24">
        <f t="shared" si="2"/>
        <v>0.42779666447408932</v>
      </c>
      <c r="V47" s="196">
        <f t="shared" si="3"/>
        <v>7.8011192942566385</v>
      </c>
      <c r="W47" s="196">
        <f t="shared" si="14"/>
        <v>3.7806478201236344</v>
      </c>
      <c r="X47" s="196">
        <f t="shared" si="4"/>
        <v>0.88273041341849079</v>
      </c>
      <c r="Y47" s="24">
        <f t="shared" si="5"/>
        <v>4.4652319019812862E-2</v>
      </c>
      <c r="Z47" s="196">
        <f t="shared" si="6"/>
        <v>0</v>
      </c>
      <c r="AA47" s="196" cm="1">
        <f t="array" ref="AA47">SUM(AO47:AS47+BC47)</f>
        <v>0.29479325903736203</v>
      </c>
      <c r="AB47" s="196">
        <f t="shared" si="7"/>
        <v>0.70520674096263802</v>
      </c>
      <c r="AC47" s="24">
        <f t="shared" si="8"/>
        <v>0.69356994130916449</v>
      </c>
      <c r="AD47" s="24">
        <f t="shared" si="9"/>
        <v>0</v>
      </c>
      <c r="AE47" s="24">
        <f t="shared" si="10"/>
        <v>1.9428225203248159E-3</v>
      </c>
      <c r="AF47" s="24">
        <f t="shared" si="11"/>
        <v>0</v>
      </c>
      <c r="AG47" s="24">
        <f t="shared" si="12"/>
        <v>0</v>
      </c>
      <c r="AH47" s="240">
        <f t="shared" si="13"/>
        <v>10</v>
      </c>
      <c r="AJ47" s="49">
        <f>'45'!B$59</f>
        <v>3.3372928132474518</v>
      </c>
      <c r="AK47" s="49">
        <f>'45'!C$59</f>
        <v>0</v>
      </c>
      <c r="AL47" s="49">
        <f>'45'!D$59</f>
        <v>0.42779666447408932</v>
      </c>
      <c r="AM47" s="49">
        <f>'45'!E$59</f>
        <v>4.4652319019812862E-2</v>
      </c>
      <c r="AN47" s="49">
        <f>'45'!F$59</f>
        <v>0.41028142992458855</v>
      </c>
      <c r="AO47" s="49">
        <f>'45'!G$59</f>
        <v>0</v>
      </c>
      <c r="AP47" s="49">
        <f>'45'!H$59</f>
        <v>0.22145185236948553</v>
      </c>
      <c r="AQ47" s="49">
        <f>'45'!I$59</f>
        <v>7.3341406667876488E-2</v>
      </c>
      <c r="AR47" s="49">
        <f>'45'!J$59</f>
        <v>0</v>
      </c>
      <c r="AS47" s="49">
        <f>'45'!K$59</f>
        <v>0</v>
      </c>
      <c r="AT47" s="49">
        <f>'45'!L$59</f>
        <v>1.9428225203248159E-3</v>
      </c>
      <c r="AU47" s="49">
        <f>'45'!M$59</f>
        <v>0.69356994130916449</v>
      </c>
      <c r="AV47" s="49">
        <f>'45'!N$59</f>
        <v>0</v>
      </c>
      <c r="AW47" s="49">
        <f>'45'!O$59</f>
        <v>0</v>
      </c>
      <c r="AX47" s="49">
        <f>'45'!P$59</f>
        <v>0</v>
      </c>
      <c r="AY47" s="49">
        <f>'45'!Q$59</f>
        <v>9.6939771331487085E-3</v>
      </c>
      <c r="AZ47" s="49">
        <f>'45'!R$59</f>
        <v>0</v>
      </c>
      <c r="BA47" s="49">
        <f>'45'!S$59</f>
        <v>0</v>
      </c>
      <c r="BB47" s="49">
        <f>'45'!T$59</f>
        <v>0</v>
      </c>
      <c r="BC47" s="49">
        <f>'45'!U$59</f>
        <v>0</v>
      </c>
      <c r="BD47" s="49">
        <f>'45'!V$59</f>
        <v>5.9972658222314803E-4</v>
      </c>
      <c r="BE47" s="49">
        <f>'45'!W$59</f>
        <v>0</v>
      </c>
      <c r="BF47" s="49">
        <f>'45'!X$59</f>
        <v>0</v>
      </c>
      <c r="BG47" s="231">
        <f>'45'!Y$59</f>
        <v>1305</v>
      </c>
      <c r="BH47" s="231">
        <f>'45'!$G$2</f>
        <v>10</v>
      </c>
    </row>
    <row r="48" spans="2:60" ht="12.9" customHeight="1" x14ac:dyDescent="0.3">
      <c r="B48" s="228"/>
      <c r="C48" s="228"/>
      <c r="D48" s="228"/>
      <c r="E48" s="228"/>
      <c r="F48" s="228"/>
      <c r="G48" s="228"/>
      <c r="H48" s="228"/>
      <c r="I48" s="228"/>
      <c r="J48" s="228"/>
      <c r="K48" s="228"/>
      <c r="L48" s="228"/>
      <c r="M48" s="228"/>
      <c r="N48" s="228"/>
      <c r="O48" s="228"/>
      <c r="P48" s="228"/>
      <c r="R48" s="239" t="str">
        <f>'46'!B2</f>
        <v>010125</v>
      </c>
      <c r="S48" s="233">
        <f>'46'!C2</f>
        <v>-46</v>
      </c>
      <c r="T48" s="189">
        <f t="shared" si="1"/>
        <v>3.3372928132474518</v>
      </c>
      <c r="U48" s="24">
        <f t="shared" si="2"/>
        <v>0.42779666447408932</v>
      </c>
      <c r="V48" s="196">
        <f t="shared" si="3"/>
        <v>7.8011192942566385</v>
      </c>
      <c r="W48" s="196">
        <f t="shared" si="14"/>
        <v>3.7806478201236344</v>
      </c>
      <c r="X48" s="196">
        <f t="shared" si="4"/>
        <v>0.88273041341849079</v>
      </c>
      <c r="Y48" s="24">
        <f t="shared" si="5"/>
        <v>4.4652319019812862E-2</v>
      </c>
      <c r="Z48" s="196">
        <f t="shared" si="6"/>
        <v>0</v>
      </c>
      <c r="AA48" s="196" cm="1">
        <f t="array" ref="AA48">SUM(AO48:AS48+BC48)</f>
        <v>0.29479325903736203</v>
      </c>
      <c r="AB48" s="196">
        <f t="shared" si="7"/>
        <v>0.70520674096263802</v>
      </c>
      <c r="AC48" s="24">
        <f t="shared" si="8"/>
        <v>0.69356994130916449</v>
      </c>
      <c r="AD48" s="24">
        <f t="shared" si="9"/>
        <v>0</v>
      </c>
      <c r="AE48" s="24">
        <f t="shared" si="10"/>
        <v>1.9428225203248159E-3</v>
      </c>
      <c r="AF48" s="24">
        <f t="shared" si="11"/>
        <v>0</v>
      </c>
      <c r="AG48" s="24">
        <f t="shared" si="12"/>
        <v>0</v>
      </c>
      <c r="AH48" s="240">
        <f t="shared" si="13"/>
        <v>10</v>
      </c>
      <c r="AJ48" s="49">
        <f>'46'!B$59</f>
        <v>3.3372928132474518</v>
      </c>
      <c r="AK48" s="49">
        <f>'46'!C$59</f>
        <v>0</v>
      </c>
      <c r="AL48" s="49">
        <f>'46'!D$59</f>
        <v>0.42779666447408932</v>
      </c>
      <c r="AM48" s="49">
        <f>'46'!E$59</f>
        <v>4.4652319019812862E-2</v>
      </c>
      <c r="AN48" s="49">
        <f>'46'!F$59</f>
        <v>0.41028142992458855</v>
      </c>
      <c r="AO48" s="49">
        <f>'46'!G$59</f>
        <v>0</v>
      </c>
      <c r="AP48" s="49">
        <f>'46'!H$59</f>
        <v>0.22145185236948553</v>
      </c>
      <c r="AQ48" s="49">
        <f>'46'!I$59</f>
        <v>7.3341406667876488E-2</v>
      </c>
      <c r="AR48" s="49">
        <f>'46'!J$59</f>
        <v>0</v>
      </c>
      <c r="AS48" s="49">
        <f>'46'!K$59</f>
        <v>0</v>
      </c>
      <c r="AT48" s="49">
        <f>'46'!L$59</f>
        <v>1.9428225203248159E-3</v>
      </c>
      <c r="AU48" s="49">
        <f>'46'!M$59</f>
        <v>0.69356994130916449</v>
      </c>
      <c r="AV48" s="49">
        <f>'46'!N$59</f>
        <v>0</v>
      </c>
      <c r="AW48" s="49">
        <f>'46'!O$59</f>
        <v>0</v>
      </c>
      <c r="AX48" s="49">
        <f>'46'!P$59</f>
        <v>0</v>
      </c>
      <c r="AY48" s="49">
        <f>'46'!Q$59</f>
        <v>9.6939771331487085E-3</v>
      </c>
      <c r="AZ48" s="49">
        <f>'46'!R$59</f>
        <v>0</v>
      </c>
      <c r="BA48" s="49">
        <f>'46'!S$59</f>
        <v>0</v>
      </c>
      <c r="BB48" s="49">
        <f>'46'!T$59</f>
        <v>0</v>
      </c>
      <c r="BC48" s="49">
        <f>'46'!U$59</f>
        <v>0</v>
      </c>
      <c r="BD48" s="49">
        <f>'46'!V$59</f>
        <v>5.9972658222314803E-4</v>
      </c>
      <c r="BE48" s="49">
        <f>'46'!W$59</f>
        <v>0</v>
      </c>
      <c r="BF48" s="49">
        <f>'46'!X$59</f>
        <v>0</v>
      </c>
      <c r="BG48" s="231">
        <f>'46'!Y$59</f>
        <v>1305</v>
      </c>
      <c r="BH48" s="231">
        <f>'46'!$G$2</f>
        <v>10</v>
      </c>
    </row>
    <row r="49" spans="2:60" ht="12.9" customHeight="1" x14ac:dyDescent="0.3">
      <c r="B49" s="228"/>
      <c r="C49" s="228"/>
      <c r="D49" s="228"/>
      <c r="E49" s="228"/>
      <c r="F49" s="228"/>
      <c r="G49" s="228"/>
      <c r="H49" s="228"/>
      <c r="I49" s="228"/>
      <c r="J49" s="228"/>
      <c r="K49" s="228"/>
      <c r="L49" s="228"/>
      <c r="M49" s="228"/>
      <c r="N49" s="228"/>
      <c r="O49" s="228"/>
      <c r="P49" s="228"/>
      <c r="R49" s="239" t="str">
        <f>'47'!B2</f>
        <v>010125</v>
      </c>
      <c r="S49" s="233">
        <f>'47'!C2</f>
        <v>-47</v>
      </c>
      <c r="T49" s="189">
        <f t="shared" si="1"/>
        <v>3.3372928132474518</v>
      </c>
      <c r="U49" s="24">
        <f t="shared" si="2"/>
        <v>0.42779666447408932</v>
      </c>
      <c r="V49" s="196">
        <f t="shared" si="3"/>
        <v>7.8011192942566385</v>
      </c>
      <c r="W49" s="196">
        <f t="shared" si="14"/>
        <v>3.7806478201236344</v>
      </c>
      <c r="X49" s="196">
        <f t="shared" si="4"/>
        <v>0.88273041341849079</v>
      </c>
      <c r="Y49" s="24">
        <f t="shared" si="5"/>
        <v>4.4652319019812862E-2</v>
      </c>
      <c r="Z49" s="196">
        <f t="shared" si="6"/>
        <v>0</v>
      </c>
      <c r="AA49" s="196" cm="1">
        <f t="array" ref="AA49">SUM(AO49:AS49+BC49)</f>
        <v>0.29479325903736203</v>
      </c>
      <c r="AB49" s="196">
        <f t="shared" si="7"/>
        <v>0.70520674096263802</v>
      </c>
      <c r="AC49" s="24">
        <f t="shared" si="8"/>
        <v>0.69356994130916449</v>
      </c>
      <c r="AD49" s="24">
        <f t="shared" si="9"/>
        <v>0</v>
      </c>
      <c r="AE49" s="24">
        <f t="shared" si="10"/>
        <v>1.9428225203248159E-3</v>
      </c>
      <c r="AF49" s="24">
        <f t="shared" si="11"/>
        <v>0</v>
      </c>
      <c r="AG49" s="24">
        <f t="shared" si="12"/>
        <v>0</v>
      </c>
      <c r="AH49" s="240">
        <f t="shared" si="13"/>
        <v>10</v>
      </c>
      <c r="AJ49" s="49">
        <f>'47'!B$59</f>
        <v>3.3372928132474518</v>
      </c>
      <c r="AK49" s="49">
        <f>'47'!C$59</f>
        <v>0</v>
      </c>
      <c r="AL49" s="49">
        <f>'47'!D$59</f>
        <v>0.42779666447408932</v>
      </c>
      <c r="AM49" s="49">
        <f>'47'!E$59</f>
        <v>4.4652319019812862E-2</v>
      </c>
      <c r="AN49" s="49">
        <f>'47'!F$59</f>
        <v>0.41028142992458855</v>
      </c>
      <c r="AO49" s="49">
        <f>'47'!G$59</f>
        <v>0</v>
      </c>
      <c r="AP49" s="49">
        <f>'47'!H$59</f>
        <v>0.22145185236948553</v>
      </c>
      <c r="AQ49" s="49">
        <f>'47'!I$59</f>
        <v>7.3341406667876488E-2</v>
      </c>
      <c r="AR49" s="49">
        <f>'47'!J$59</f>
        <v>0</v>
      </c>
      <c r="AS49" s="49">
        <f>'47'!K$59</f>
        <v>0</v>
      </c>
      <c r="AT49" s="49">
        <f>'47'!L$59</f>
        <v>1.9428225203248159E-3</v>
      </c>
      <c r="AU49" s="49">
        <f>'47'!M$59</f>
        <v>0.69356994130916449</v>
      </c>
      <c r="AV49" s="49">
        <f>'47'!N$59</f>
        <v>0</v>
      </c>
      <c r="AW49" s="49">
        <f>'47'!O$59</f>
        <v>0</v>
      </c>
      <c r="AX49" s="49">
        <f>'47'!P$59</f>
        <v>0</v>
      </c>
      <c r="AY49" s="49">
        <f>'47'!Q$59</f>
        <v>9.6939771331487085E-3</v>
      </c>
      <c r="AZ49" s="49">
        <f>'47'!R$59</f>
        <v>0</v>
      </c>
      <c r="BA49" s="49">
        <f>'47'!S$59</f>
        <v>0</v>
      </c>
      <c r="BB49" s="49">
        <f>'47'!T$59</f>
        <v>0</v>
      </c>
      <c r="BC49" s="49">
        <f>'47'!U$59</f>
        <v>0</v>
      </c>
      <c r="BD49" s="49">
        <f>'47'!V$59</f>
        <v>5.9972658222314803E-4</v>
      </c>
      <c r="BE49" s="49">
        <f>'47'!W$59</f>
        <v>0</v>
      </c>
      <c r="BF49" s="49">
        <f>'47'!X$59</f>
        <v>0</v>
      </c>
      <c r="BG49" s="231">
        <f>'47'!Y$59</f>
        <v>1305</v>
      </c>
      <c r="BH49" s="231">
        <f>'47'!$G$2</f>
        <v>10</v>
      </c>
    </row>
    <row r="50" spans="2:60" ht="12.9" customHeight="1" x14ac:dyDescent="0.3">
      <c r="B50" s="228"/>
      <c r="C50" s="228"/>
      <c r="D50" s="228"/>
      <c r="E50" s="228"/>
      <c r="F50" s="228"/>
      <c r="G50" s="228"/>
      <c r="N50" s="228"/>
      <c r="O50" s="228"/>
      <c r="P50" s="228"/>
      <c r="R50" s="239" t="str">
        <f>'48'!B2</f>
        <v>010125</v>
      </c>
      <c r="S50" s="233">
        <f>'48'!C2</f>
        <v>-48</v>
      </c>
      <c r="T50" s="189">
        <f t="shared" si="1"/>
        <v>3.3372928132474518</v>
      </c>
      <c r="U50" s="24">
        <f t="shared" si="2"/>
        <v>0.42779666447408932</v>
      </c>
      <c r="V50" s="196">
        <f t="shared" si="3"/>
        <v>7.8011192942566385</v>
      </c>
      <c r="W50" s="196">
        <f t="shared" si="14"/>
        <v>3.7806478201236344</v>
      </c>
      <c r="X50" s="196">
        <f t="shared" si="4"/>
        <v>0.88273041341849079</v>
      </c>
      <c r="Y50" s="24">
        <f t="shared" si="5"/>
        <v>4.4652319019812862E-2</v>
      </c>
      <c r="Z50" s="196">
        <f t="shared" si="6"/>
        <v>0</v>
      </c>
      <c r="AA50" s="196" cm="1">
        <f t="array" ref="AA50">SUM(AO50:AS50+BC50)</f>
        <v>0.29479325903736203</v>
      </c>
      <c r="AB50" s="196">
        <f t="shared" si="7"/>
        <v>0.70520674096263802</v>
      </c>
      <c r="AC50" s="24">
        <f t="shared" si="8"/>
        <v>0.69356994130916449</v>
      </c>
      <c r="AD50" s="24">
        <f t="shared" si="9"/>
        <v>0</v>
      </c>
      <c r="AE50" s="24">
        <f t="shared" si="10"/>
        <v>1.9428225203248159E-3</v>
      </c>
      <c r="AF50" s="24">
        <f t="shared" si="11"/>
        <v>0</v>
      </c>
      <c r="AG50" s="24">
        <f t="shared" si="12"/>
        <v>0</v>
      </c>
      <c r="AH50" s="240">
        <f t="shared" si="13"/>
        <v>10</v>
      </c>
      <c r="AJ50" s="49">
        <f>'48'!B$59</f>
        <v>3.3372928132474518</v>
      </c>
      <c r="AK50" s="49">
        <f>'48'!C$59</f>
        <v>0</v>
      </c>
      <c r="AL50" s="49">
        <f>'48'!D$59</f>
        <v>0.42779666447408932</v>
      </c>
      <c r="AM50" s="49">
        <f>'48'!E$59</f>
        <v>4.4652319019812862E-2</v>
      </c>
      <c r="AN50" s="49">
        <f>'48'!F$59</f>
        <v>0.41028142992458855</v>
      </c>
      <c r="AO50" s="49">
        <f>'48'!G$59</f>
        <v>0</v>
      </c>
      <c r="AP50" s="49">
        <f>'48'!H$59</f>
        <v>0.22145185236948553</v>
      </c>
      <c r="AQ50" s="49">
        <f>'48'!I$59</f>
        <v>7.3341406667876488E-2</v>
      </c>
      <c r="AR50" s="49">
        <f>'48'!J$59</f>
        <v>0</v>
      </c>
      <c r="AS50" s="49">
        <f>'48'!K$59</f>
        <v>0</v>
      </c>
      <c r="AT50" s="49">
        <f>'48'!L$59</f>
        <v>1.9428225203248159E-3</v>
      </c>
      <c r="AU50" s="49">
        <f>'48'!M$59</f>
        <v>0.69356994130916449</v>
      </c>
      <c r="AV50" s="49">
        <f>'48'!N$59</f>
        <v>0</v>
      </c>
      <c r="AW50" s="49">
        <f>'48'!O$59</f>
        <v>0</v>
      </c>
      <c r="AX50" s="49">
        <f>'48'!P$59</f>
        <v>0</v>
      </c>
      <c r="AY50" s="49">
        <f>'48'!Q$59</f>
        <v>9.6939771331487085E-3</v>
      </c>
      <c r="AZ50" s="49">
        <f>'48'!R$59</f>
        <v>0</v>
      </c>
      <c r="BA50" s="49">
        <f>'48'!S$59</f>
        <v>0</v>
      </c>
      <c r="BB50" s="49">
        <f>'48'!T$59</f>
        <v>0</v>
      </c>
      <c r="BC50" s="49">
        <f>'48'!U$59</f>
        <v>0</v>
      </c>
      <c r="BD50" s="49">
        <f>'48'!V$59</f>
        <v>5.9972658222314803E-4</v>
      </c>
      <c r="BE50" s="49">
        <f>'48'!W$59</f>
        <v>0</v>
      </c>
      <c r="BF50" s="49">
        <f>'48'!X$59</f>
        <v>0</v>
      </c>
      <c r="BG50" s="231">
        <f>'48'!Y$59</f>
        <v>1305</v>
      </c>
      <c r="BH50" s="231">
        <f>'48'!$G$2</f>
        <v>10</v>
      </c>
    </row>
    <row r="51" spans="2:60" ht="12.9" customHeight="1" x14ac:dyDescent="0.3">
      <c r="B51" s="228"/>
      <c r="C51" s="228"/>
      <c r="D51" s="228"/>
      <c r="E51" s="228"/>
      <c r="F51" s="228"/>
      <c r="G51" s="228"/>
      <c r="N51" s="228"/>
      <c r="O51" s="228"/>
      <c r="P51" s="228"/>
      <c r="R51" s="239" t="str">
        <f>'49'!B2</f>
        <v>010125</v>
      </c>
      <c r="S51" s="233">
        <f>'49'!C2</f>
        <v>-49</v>
      </c>
      <c r="T51" s="189">
        <f t="shared" si="1"/>
        <v>3.3372928132474518</v>
      </c>
      <c r="U51" s="24">
        <f t="shared" si="2"/>
        <v>0.42779666447408932</v>
      </c>
      <c r="V51" s="196">
        <f t="shared" si="3"/>
        <v>7.8011192942566385</v>
      </c>
      <c r="W51" s="196">
        <f t="shared" si="14"/>
        <v>3.7806478201236344</v>
      </c>
      <c r="X51" s="196">
        <f t="shared" si="4"/>
        <v>0.88273041341849079</v>
      </c>
      <c r="Y51" s="24">
        <f t="shared" si="5"/>
        <v>4.4652319019812862E-2</v>
      </c>
      <c r="Z51" s="196">
        <f t="shared" si="6"/>
        <v>0</v>
      </c>
      <c r="AA51" s="196" cm="1">
        <f t="array" ref="AA51">SUM(AO51:AS51+BC51)</f>
        <v>0.29479325903736203</v>
      </c>
      <c r="AB51" s="196">
        <f t="shared" si="7"/>
        <v>0.70520674096263802</v>
      </c>
      <c r="AC51" s="24">
        <f t="shared" si="8"/>
        <v>0.69356994130916449</v>
      </c>
      <c r="AD51" s="24">
        <f t="shared" si="9"/>
        <v>0</v>
      </c>
      <c r="AE51" s="24">
        <f t="shared" si="10"/>
        <v>1.9428225203248159E-3</v>
      </c>
      <c r="AF51" s="24">
        <f t="shared" si="11"/>
        <v>0</v>
      </c>
      <c r="AG51" s="24">
        <f t="shared" si="12"/>
        <v>0</v>
      </c>
      <c r="AH51" s="240">
        <f t="shared" si="13"/>
        <v>10</v>
      </c>
      <c r="AJ51" s="49">
        <f>'49'!B$59</f>
        <v>3.3372928132474518</v>
      </c>
      <c r="AK51" s="49">
        <f>'49'!C$59</f>
        <v>0</v>
      </c>
      <c r="AL51" s="49">
        <f>'49'!D$59</f>
        <v>0.42779666447408932</v>
      </c>
      <c r="AM51" s="49">
        <f>'49'!E$59</f>
        <v>4.4652319019812862E-2</v>
      </c>
      <c r="AN51" s="49">
        <f>'49'!F$59</f>
        <v>0.41028142992458855</v>
      </c>
      <c r="AO51" s="49">
        <f>'49'!G$59</f>
        <v>0</v>
      </c>
      <c r="AP51" s="49">
        <f>'49'!H$59</f>
        <v>0.22145185236948553</v>
      </c>
      <c r="AQ51" s="49">
        <f>'49'!I$59</f>
        <v>7.3341406667876488E-2</v>
      </c>
      <c r="AR51" s="49">
        <f>'49'!J$59</f>
        <v>0</v>
      </c>
      <c r="AS51" s="49">
        <f>'49'!K$59</f>
        <v>0</v>
      </c>
      <c r="AT51" s="49">
        <f>'49'!L$59</f>
        <v>1.9428225203248159E-3</v>
      </c>
      <c r="AU51" s="49">
        <f>'49'!M$59</f>
        <v>0.69356994130916449</v>
      </c>
      <c r="AV51" s="49">
        <f>'49'!N$59</f>
        <v>0</v>
      </c>
      <c r="AW51" s="49">
        <f>'49'!O$59</f>
        <v>0</v>
      </c>
      <c r="AX51" s="49">
        <f>'49'!P$59</f>
        <v>0</v>
      </c>
      <c r="AY51" s="49">
        <f>'49'!Q$59</f>
        <v>9.6939771331487085E-3</v>
      </c>
      <c r="AZ51" s="49">
        <f>'49'!R$59</f>
        <v>0</v>
      </c>
      <c r="BA51" s="49">
        <f>'49'!S$59</f>
        <v>0</v>
      </c>
      <c r="BB51" s="49">
        <f>'49'!T$59</f>
        <v>0</v>
      </c>
      <c r="BC51" s="49">
        <f>'49'!U$59</f>
        <v>0</v>
      </c>
      <c r="BD51" s="49">
        <f>'49'!V$59</f>
        <v>5.9972658222314803E-4</v>
      </c>
      <c r="BE51" s="49">
        <f>'49'!W$59</f>
        <v>0</v>
      </c>
      <c r="BF51" s="49">
        <f>'49'!X$59</f>
        <v>0</v>
      </c>
      <c r="BG51" s="231">
        <f>'49'!Y$59</f>
        <v>1305</v>
      </c>
      <c r="BH51" s="231">
        <f>'49'!$G$2</f>
        <v>10</v>
      </c>
    </row>
    <row r="52" spans="2:60" ht="12.9" customHeight="1" thickBot="1" x14ac:dyDescent="0.35">
      <c r="R52" s="110" t="str">
        <f>'50'!B2</f>
        <v>010125</v>
      </c>
      <c r="S52" s="241">
        <f>'50'!C2</f>
        <v>-50</v>
      </c>
      <c r="T52" s="242">
        <f t="shared" si="1"/>
        <v>3.3372928132474518</v>
      </c>
      <c r="U52" s="184">
        <f t="shared" si="2"/>
        <v>0.42779666447408932</v>
      </c>
      <c r="V52" s="243">
        <f t="shared" si="3"/>
        <v>7.8011192942566385</v>
      </c>
      <c r="W52" s="243">
        <f t="shared" si="14"/>
        <v>3.7806478201236344</v>
      </c>
      <c r="X52" s="243">
        <f t="shared" si="4"/>
        <v>0.88273041341849079</v>
      </c>
      <c r="Y52" s="184">
        <f t="shared" si="5"/>
        <v>4.4652319019812862E-2</v>
      </c>
      <c r="Z52" s="243">
        <f t="shared" si="6"/>
        <v>0</v>
      </c>
      <c r="AA52" s="243" cm="1">
        <f t="array" ref="AA52">SUM(AO52:AS52+BC52)</f>
        <v>0.29479325903736203</v>
      </c>
      <c r="AB52" s="243">
        <f t="shared" si="7"/>
        <v>0.70520674096263802</v>
      </c>
      <c r="AC52" s="184">
        <f t="shared" si="8"/>
        <v>0.69356994130916449</v>
      </c>
      <c r="AD52" s="184">
        <f t="shared" si="9"/>
        <v>0</v>
      </c>
      <c r="AE52" s="184">
        <f t="shared" si="10"/>
        <v>1.9428225203248159E-3</v>
      </c>
      <c r="AF52" s="184">
        <f t="shared" si="11"/>
        <v>0</v>
      </c>
      <c r="AG52" s="184">
        <f t="shared" si="12"/>
        <v>0</v>
      </c>
      <c r="AH52" s="244">
        <f t="shared" si="13"/>
        <v>10</v>
      </c>
      <c r="AJ52" s="49">
        <f>'50'!B$59</f>
        <v>3.3372928132474518</v>
      </c>
      <c r="AK52" s="49">
        <f>'50'!C$59</f>
        <v>0</v>
      </c>
      <c r="AL52" s="49">
        <f>'50'!D$59</f>
        <v>0.42779666447408932</v>
      </c>
      <c r="AM52" s="49">
        <f>'50'!E$59</f>
        <v>4.4652319019812862E-2</v>
      </c>
      <c r="AN52" s="49">
        <f>'50'!F$59</f>
        <v>0.41028142992458855</v>
      </c>
      <c r="AO52" s="49">
        <f>'50'!G$59</f>
        <v>0</v>
      </c>
      <c r="AP52" s="49">
        <f>'50'!H$59</f>
        <v>0.22145185236948553</v>
      </c>
      <c r="AQ52" s="49">
        <f>'50'!I$59</f>
        <v>7.3341406667876488E-2</v>
      </c>
      <c r="AR52" s="49">
        <f>'50'!J$59</f>
        <v>0</v>
      </c>
      <c r="AS52" s="49">
        <f>'50'!K$59</f>
        <v>0</v>
      </c>
      <c r="AT52" s="49">
        <f>'50'!L$59</f>
        <v>1.9428225203248159E-3</v>
      </c>
      <c r="AU52" s="49">
        <f>'50'!M$59</f>
        <v>0.69356994130916449</v>
      </c>
      <c r="AV52" s="49">
        <f>'50'!N$59</f>
        <v>0</v>
      </c>
      <c r="AW52" s="49">
        <f>'50'!O$59</f>
        <v>0</v>
      </c>
      <c r="AX52" s="49">
        <f>'50'!P$59</f>
        <v>0</v>
      </c>
      <c r="AY52" s="49">
        <f>'50'!Q$59</f>
        <v>9.6939771331487085E-3</v>
      </c>
      <c r="AZ52" s="49">
        <f>'50'!R$59</f>
        <v>0</v>
      </c>
      <c r="BA52" s="49">
        <f>'50'!S$59</f>
        <v>0</v>
      </c>
      <c r="BB52" s="49">
        <f>'50'!T$59</f>
        <v>0</v>
      </c>
      <c r="BC52" s="49">
        <f>'50'!U$59</f>
        <v>0</v>
      </c>
      <c r="BD52" s="49">
        <f>'50'!V$59</f>
        <v>5.9972658222314803E-4</v>
      </c>
      <c r="BE52" s="49">
        <f>'50'!W$59</f>
        <v>0</v>
      </c>
      <c r="BF52" s="49">
        <f>'50'!X$59</f>
        <v>0</v>
      </c>
      <c r="BG52" s="231">
        <f>'50'!Y$59</f>
        <v>1305</v>
      </c>
      <c r="BH52" s="231">
        <f>'50'!$G$2</f>
        <v>10</v>
      </c>
    </row>
    <row r="53" spans="2:60" ht="12.45" customHeight="1" x14ac:dyDescent="0.3"/>
    <row r="54" spans="2:60" ht="12.45" customHeight="1" x14ac:dyDescent="0.3">
      <c r="H54" s="361" t="s">
        <v>192</v>
      </c>
      <c r="I54" s="361"/>
      <c r="J54" s="361"/>
      <c r="K54" s="361"/>
      <c r="L54" s="361"/>
      <c r="M54" s="361"/>
    </row>
    <row r="55" spans="2:60" ht="12.45" customHeight="1" x14ac:dyDescent="0.3">
      <c r="H55" s="361"/>
      <c r="I55" s="361"/>
      <c r="J55" s="361"/>
      <c r="K55" s="361"/>
      <c r="L55" s="361"/>
      <c r="M55" s="361"/>
    </row>
    <row r="56" spans="2:60" ht="12.45" customHeight="1" x14ac:dyDescent="0.3"/>
    <row r="57" spans="2:60" ht="12.45" customHeight="1" x14ac:dyDescent="0.3"/>
    <row r="58" spans="2:60" ht="12.45" customHeight="1" x14ac:dyDescent="0.3"/>
    <row r="59" spans="2:60" ht="12.45" customHeight="1" x14ac:dyDescent="0.3"/>
    <row r="60" spans="2:60" ht="12.45" customHeight="1" x14ac:dyDescent="0.3"/>
    <row r="61" spans="2:60" ht="12.45" customHeight="1" x14ac:dyDescent="0.3"/>
    <row r="62" spans="2:60" ht="12.45" customHeight="1" x14ac:dyDescent="0.3"/>
    <row r="63" spans="2:60" ht="12.45" customHeight="1" x14ac:dyDescent="0.3"/>
    <row r="64" spans="2:60" ht="12.45" customHeight="1" x14ac:dyDescent="0.3"/>
    <row r="65" ht="12.45" customHeight="1" x14ac:dyDescent="0.3"/>
    <row r="66" ht="12.45" customHeight="1" x14ac:dyDescent="0.3"/>
    <row r="67" ht="12.45" customHeight="1" x14ac:dyDescent="0.3"/>
    <row r="68" ht="12.45" customHeight="1" x14ac:dyDescent="0.3"/>
    <row r="69" ht="12.45" customHeight="1" x14ac:dyDescent="0.3"/>
    <row r="70" ht="12.45" customHeight="1" x14ac:dyDescent="0.3"/>
    <row r="71" ht="12.45" customHeight="1" x14ac:dyDescent="0.3"/>
    <row r="72" ht="12.45" customHeight="1" x14ac:dyDescent="0.3"/>
    <row r="73" ht="12.45" customHeight="1" x14ac:dyDescent="0.3"/>
    <row r="74" ht="12.45" customHeight="1" x14ac:dyDescent="0.3"/>
    <row r="75" ht="12.45" customHeight="1" x14ac:dyDescent="0.3"/>
    <row r="76" ht="12.45" customHeight="1" x14ac:dyDescent="0.3"/>
    <row r="77" ht="12.45" customHeight="1" x14ac:dyDescent="0.3"/>
    <row r="78" ht="12.45" customHeight="1" x14ac:dyDescent="0.3"/>
    <row r="79" ht="12.45" customHeight="1" x14ac:dyDescent="0.3"/>
    <row r="80" ht="12.45" customHeight="1" x14ac:dyDescent="0.3"/>
    <row r="81" ht="12.45" customHeight="1" x14ac:dyDescent="0.3"/>
    <row r="82" ht="12.45" customHeight="1" x14ac:dyDescent="0.3"/>
    <row r="83" ht="12.45" customHeight="1" x14ac:dyDescent="0.3"/>
    <row r="84" ht="12.45" customHeight="1" x14ac:dyDescent="0.3"/>
    <row r="85" ht="12.45" customHeight="1" x14ac:dyDescent="0.3"/>
    <row r="86" ht="12.45" customHeight="1" x14ac:dyDescent="0.3"/>
    <row r="87" ht="12.45" customHeight="1" x14ac:dyDescent="0.3"/>
    <row r="88" ht="12.45" customHeight="1" x14ac:dyDescent="0.3"/>
    <row r="89" ht="12.45" customHeight="1" x14ac:dyDescent="0.3"/>
    <row r="90" ht="12.45" customHeight="1" x14ac:dyDescent="0.3"/>
    <row r="91" ht="12.45" customHeight="1" x14ac:dyDescent="0.3"/>
    <row r="92" ht="12.45" customHeight="1" x14ac:dyDescent="0.3"/>
    <row r="93" ht="12.45" customHeight="1" x14ac:dyDescent="0.3"/>
    <row r="94" ht="12.45" customHeight="1" x14ac:dyDescent="0.3"/>
    <row r="95" ht="12.45" customHeight="1" x14ac:dyDescent="0.3"/>
    <row r="96" ht="12.45" customHeight="1" x14ac:dyDescent="0.3"/>
    <row r="97" ht="12.45" customHeight="1" x14ac:dyDescent="0.3"/>
    <row r="201" spans="23:24" x14ac:dyDescent="0.3">
      <c r="W201" s="152"/>
      <c r="X201" s="152" t="s">
        <v>186</v>
      </c>
    </row>
  </sheetData>
  <mergeCells count="3">
    <mergeCell ref="H54:M55"/>
    <mergeCell ref="B1:P2"/>
    <mergeCell ref="B3:P47"/>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5C1E8-2274-459E-86DF-30C09AA48372}">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-36</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037A6C70-114C-4355-A419-32D9590C7FD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C935A04-D466-4610-8562-F76B055EA1A2}">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1F70E33-EC30-4244-AB98-6655B90815B6}">
      <formula1>#REF!</formula1>
    </dataValidation>
  </dataValidations>
  <hyperlinks>
    <hyperlink ref="D3:E3" r:id="rId1" display="ceramicmaterialsworkshop.com                                                                 " xr:uid="{D4D51FA4-E24D-48AE-AC55-0964327EFCC2}"/>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E3C8E07-121A-46E8-AFD9-4F014CDD1DA3}">
          <x14:formula1>
            <xm:f>'Chemical Analysis'!$AA$4:$AA$27</xm:f>
          </x14:formula1>
          <xm:sqref>G2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E8FA3-2B55-4227-9117-84065BF6FB12}">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-37</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FDCF405B-9DF8-45B6-8B04-C20CB25102F7}">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7EF69BE-A227-49B2-98EA-BB9DD279F5F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E5500DE2-6A79-440B-9B4C-CB6A88A14E76}">
      <formula1>#REF!</formula1>
    </dataValidation>
  </dataValidations>
  <hyperlinks>
    <hyperlink ref="D3:E3" r:id="rId1" display="ceramicmaterialsworkshop.com                                                                 " xr:uid="{F74C1DD4-E948-41EB-8720-C07B52FD956D}"/>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5ADAA1B-BA70-421F-B3F5-54B65212B23F}">
          <x14:formula1>
            <xm:f>'Chemical Analysis'!$AA$4:$AA$27</xm:f>
          </x14:formula1>
          <xm:sqref>G2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BFCCA-E89E-4FCD-B120-FBF5839D68C5}">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-38</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9C50C404-6A60-4700-B143-EB4DCF3E3FDE}">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74A1A8D-8A16-4C3B-87ED-99D0E789C487}">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739559A3-7353-4EAE-A8CF-924254017FA1}">
      <formula1>#REF!</formula1>
    </dataValidation>
  </dataValidations>
  <hyperlinks>
    <hyperlink ref="D3:E3" r:id="rId1" display="ceramicmaterialsworkshop.com                                                                 " xr:uid="{B58EE55E-F0D4-4BA3-8EED-0A7877A5C69F}"/>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054CF6C-B1B9-4EBD-B7E1-9EDDB2EB416D}">
          <x14:formula1>
            <xm:f>'Chemical Analysis'!$AA$4:$AA$27</xm:f>
          </x14:formula1>
          <xm:sqref>G2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28F8-17BE-4DA9-B9A4-6E9AB090C3B8}">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-39</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4A6D925D-9EA7-47B5-835A-528C18EC77BB}">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B6CC9FE-A3F3-4B89-9E88-70F2220B378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13A8A665-3265-422D-883E-7E39627C7547}">
      <formula1>#REF!</formula1>
    </dataValidation>
  </dataValidations>
  <hyperlinks>
    <hyperlink ref="D3:E3" r:id="rId1" display="ceramicmaterialsworkshop.com                                                                 " xr:uid="{43C13413-0031-4EB0-A588-067FEDBC8EAB}"/>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DE05BC7-E41B-4CF2-9C49-6F26E0C222FE}">
          <x14:formula1>
            <xm:f>'Chemical Analysis'!$AA$4:$AA$27</xm:f>
          </x14:formula1>
          <xm:sqref>G2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B0FCA-07DC-4061-84E2-5B8FEA214C95}">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-40</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W58/$Y$58</f>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F296AF41-EAA7-4782-B35F-7E3410DB67AA}">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46E7A837-5693-463A-8FE0-BAB50C7B8DE1}">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452C8797-5650-47E8-AA11-7DE9C34D2E97}">
      <formula1>#REF!</formula1>
    </dataValidation>
  </dataValidations>
  <hyperlinks>
    <hyperlink ref="D3:E3" r:id="rId1" display="ceramicmaterialsworkshop.com                                                                 " xr:uid="{D4673BB9-BCF1-4889-ACD4-5BA3C993CB28}"/>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B68ED21-8C1B-464D-BF18-AB57B66D438D}">
          <x14:formula1>
            <xm:f>'Chemical Analysis'!$AA$4:$AA$27</xm:f>
          </x14:formula1>
          <xm:sqref>G2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84D4E-F9B3-4554-8A5A-540C7C7BEF94}">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-41</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62CD50CB-916F-4923-A134-ACF74B6C9185}">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D98C3927-5EE5-4981-83C5-5740338F2F6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50DB0A16-BAAC-493F-8CD6-8808005385B5}">
      <formula1>#REF!</formula1>
    </dataValidation>
  </dataValidations>
  <hyperlinks>
    <hyperlink ref="D3:E3" r:id="rId1" display="ceramicmaterialsworkshop.com                                                                 " xr:uid="{4E767663-BACF-4836-8BDB-71DBCFD9B6E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3705655-3971-4EB7-A758-392A09153AEA}">
          <x14:formula1>
            <xm:f>'Chemical Analysis'!$AA$4:$AA$27</xm:f>
          </x14:formula1>
          <xm:sqref>G2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55548-4202-42B7-A684-9C4F9A2C57E9}">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-42</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89448BDB-5FA8-4D18-BA4E-40D78116BC07}">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929B391F-1E7A-455C-A023-007A6F844D3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3C8CA2DD-2A0F-4764-A2B2-A1034C55CC27}">
      <formula1>#REF!</formula1>
    </dataValidation>
  </dataValidations>
  <hyperlinks>
    <hyperlink ref="D3:E3" r:id="rId1" display="ceramicmaterialsworkshop.com                                                                 " xr:uid="{6F61D028-981B-43DA-ABD6-83EEB3B9B034}"/>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D84AC53-DC64-48EC-A8B9-BF84BD5E2FC0}">
          <x14:formula1>
            <xm:f>'Chemical Analysis'!$AA$4:$AA$27</xm:f>
          </x14:formula1>
          <xm:sqref>G2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4623-0571-4F82-954B-4245F0378F71}">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-43</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3BAF1154-248F-424F-A874-37026BFD51F0}">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05D5E50F-00D1-42B5-91CE-2169792973E5}">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F27B4197-4DCB-4B68-9A32-BF94E17722B3}">
      <formula1>#REF!</formula1>
    </dataValidation>
  </dataValidations>
  <hyperlinks>
    <hyperlink ref="D3:E3" r:id="rId1" display="ceramicmaterialsworkshop.com                                                                 " xr:uid="{CF8DD3E7-6159-4D14-B7B3-49CAE29D95B6}"/>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5199886-C51A-415C-8697-B2D4D83D84FC}">
          <x14:formula1>
            <xm:f>'Chemical Analysis'!$AA$4:$AA$27</xm:f>
          </x14:formula1>
          <xm:sqref>G2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650D7-CB0F-44C2-9542-BEC81DF88997}">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-44</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BCEEB1FC-D738-4A6D-8FC0-B83F4F5CCD6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28FAC99-43A6-4F67-9A1E-D0B1F0CD0706}">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AD00F56B-3BFB-4DD8-8B72-78B2F1E3EE2C}">
      <formula1>#REF!</formula1>
    </dataValidation>
  </dataValidations>
  <hyperlinks>
    <hyperlink ref="D3:E3" r:id="rId1" display="ceramicmaterialsworkshop.com                                                                 " xr:uid="{1AC7AFC6-2861-40AC-A3D8-B1BA4DC66CA2}"/>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524A31A-5D0A-49A5-B2EA-A9B0E2B8D07A}">
          <x14:formula1>
            <xm:f>'Chemical Analysis'!$AA$4:$AA$27</xm:f>
          </x14:formula1>
          <xm:sqref>G2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8B721-1CF8-4215-A038-F9E556C43B82}">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-45</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67C6553D-5CD2-4607-88D3-B5BFE99F4EBB}">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18CD6A2-C529-46FE-9AF1-4B7168BE5949}">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515C01CB-CCCA-4CB7-864C-BBE6899A58DC}">
      <formula1>#REF!</formula1>
    </dataValidation>
  </dataValidations>
  <hyperlinks>
    <hyperlink ref="D3:E3" r:id="rId1" display="ceramicmaterialsworkshop.com                                                                 " xr:uid="{A8CFC1DE-9A1A-450D-AF4F-8FEAA3A5FA55}"/>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9A9609A-A3B3-4FD7-9802-12CF549C52D5}">
          <x14:formula1>
            <xm:f>'Chemical Analysis'!$AA$4:$AA$27</xm:f>
          </x14:formula1>
          <xm:sqref>G2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I65"/>
  <sheetViews>
    <sheetView showGridLines="0" showZeros="0" tabSelected="1" zoomScaleNormal="100" workbookViewId="0">
      <selection activeCell="C18" sqref="C18"/>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07421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07421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07421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07421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07421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07421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07421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07421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07421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07421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07421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07421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07421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07421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07421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07421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07421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07421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07421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07421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07421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07421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07421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07421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07421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07421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07421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07421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07421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07421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07421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07421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07421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07421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07421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07421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07421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07421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07421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07421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07421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07421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07421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07421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07421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07421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07421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07421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07421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07421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07421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07421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07421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07421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07421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07421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07421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07421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07421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07421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07421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07421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07421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07421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-1</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101</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6">
        <f t="shared" ref="G18:G29" si="1">E18*$G$17/100</f>
        <v>36.396396396396398</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18.198198198198199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9.0990990990990994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27.297297297297302</v>
      </c>
      <c r="H21" s="27"/>
      <c r="AE21" s="43"/>
    </row>
    <row r="22" spans="1:31" ht="19.3" customHeight="1" x14ac:dyDescent="0.5">
      <c r="A22" s="27"/>
      <c r="B22" s="71">
        <v>0</v>
      </c>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0.90990990990990994</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9.0990990990990994</v>
      </c>
      <c r="H24" s="45"/>
      <c r="I24" s="44"/>
      <c r="AC24" s="29"/>
      <c r="AE24" s="43"/>
    </row>
    <row r="25" spans="1:31" ht="19.3" customHeight="1" x14ac:dyDescent="0.5">
      <c r="A25" s="27"/>
      <c r="B25" s="71">
        <v>0</v>
      </c>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W6:X8"/>
    <mergeCell ref="Y6:Z8"/>
    <mergeCell ref="AA6:AB8"/>
    <mergeCell ref="AC6:AD8"/>
    <mergeCell ref="W4:X5"/>
    <mergeCell ref="Y4:Y5"/>
    <mergeCell ref="AA4:AB5"/>
    <mergeCell ref="AC4:AC5"/>
    <mergeCell ref="C2:E2"/>
    <mergeCell ref="B4:C4"/>
    <mergeCell ref="D4:E4"/>
    <mergeCell ref="F4:G4"/>
    <mergeCell ref="B3:C3"/>
    <mergeCell ref="D3:E3"/>
    <mergeCell ref="B16:B17"/>
    <mergeCell ref="D5:E5"/>
    <mergeCell ref="F5:G5"/>
    <mergeCell ref="C15:C17"/>
    <mergeCell ref="E15:E17"/>
    <mergeCell ref="G15:G16"/>
    <mergeCell ref="B12:C12"/>
  </mergeCells>
  <dataValidations count="3">
    <dataValidation type="list" allowBlank="1" showInputMessage="1" showErrorMessage="1" sqref="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xr:uid="{45FB5A48-0C9C-4D48-998E-86B581A301EB}">
      <formula1>#REF!</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798C923-2C34-4F15-8A8B-BEAE3581052F}">
      <formula1>#REF!</formula1>
    </dataValidation>
    <dataValidation type="list" showInputMessage="1" showErrorMessage="1" sqref="B18:B33" xr:uid="{51107317-702A-4F1E-93B9-932D8B7FC2B0}">
      <formula1>Chem</formula1>
    </dataValidation>
  </dataValidations>
  <hyperlinks>
    <hyperlink ref="D3:E3" r:id="rId1" display="ceramicmaterialsworkshop.com                                                                 " xr:uid="{92104B45-428E-43B4-8DAD-C708D2AC958C}"/>
  </hyperlinks>
  <pageMargins left="0.7" right="0.7" top="0.75" bottom="0.75" header="0.3" footer="0.3"/>
  <pageSetup paperSize="9" scale="51" orientation="landscape" horizontalDpi="4294967295" verticalDpi="4294967295" r:id="rId2"/>
  <ignoredErrors>
    <ignoredError sqref="V39:V48" formula="1"/>
    <ignoredError sqref="E11 B2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8AE3F50-1CAC-4948-AFEC-A53DF61FFB45}">
          <x14:formula1>
            <xm:f>'Chemical Analysis'!$AA$4:$AA$27</xm:f>
          </x14:formula1>
          <xm:sqref>G2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C234B-4954-4950-B8BA-92C0718AE949}">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-46</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0E6B7EDD-27EC-4006-9E2A-6C6945D561DD}">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EE3981B-F2A1-4C71-BF8D-5DB4F6E839A5}">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C608E811-E375-4F0A-A981-D4F94558D0AC}">
      <formula1>#REF!</formula1>
    </dataValidation>
  </dataValidations>
  <hyperlinks>
    <hyperlink ref="D3:E3" r:id="rId1" display="ceramicmaterialsworkshop.com                                                                 " xr:uid="{6E3B41D4-06C0-4AF1-95B0-7687D2BE5FB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5365874-FCC4-4038-8112-7B0A1F3254DE}">
          <x14:formula1>
            <xm:f>'Chemical Analysis'!$AA$4:$AA$27</xm:f>
          </x14:formula1>
          <xm:sqref>G2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27132-B267-40FC-A479-4908A9FBCD31}">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-47</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B64F93C4-3BB1-4791-B825-61948774177D}">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AEE04473-DCDA-426A-B18A-7413E2CDF001}">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9BEC085A-54EB-4331-B0A4-31E457265DA7}">
      <formula1>#REF!</formula1>
    </dataValidation>
  </dataValidations>
  <hyperlinks>
    <hyperlink ref="D3:E3" r:id="rId1" display="ceramicmaterialsworkshop.com                                                                 " xr:uid="{50E7706A-1EF0-43E8-A527-D7A7A663FE2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2B57962-187D-47CE-93B2-3C3583CF3FAE}">
          <x14:formula1>
            <xm:f>'Chemical Analysis'!$AA$4:$AA$27</xm:f>
          </x14:formula1>
          <xm:sqref>G2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745EC-0A69-4F3B-B6A5-4DC0AD76B0C2}">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-48</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863583F0-DCAC-44C9-93D8-DB9EC4589881}">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7F6FFE7D-C27F-4DF9-B767-BEC14D7D08E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699B4D50-F51C-42BE-A912-75F8BAC0A878}">
      <formula1>#REF!</formula1>
    </dataValidation>
  </dataValidations>
  <hyperlinks>
    <hyperlink ref="D3:E3" r:id="rId1" display="ceramicmaterialsworkshop.com                                                                 " xr:uid="{EAF65C8D-288C-4BFB-8C04-AC376950AD7D}"/>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8CE9F0-48AD-4207-9C06-95CF04D4EB7A}">
          <x14:formula1>
            <xm:f>'Chemical Analysis'!$AA$4:$AA$27</xm:f>
          </x14:formula1>
          <xm:sqref>G2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1D18B-E995-4DCA-838D-AC035FA13595}">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-49</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E3909F49-9B72-412B-AEB5-F14AC45646C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39DB463A-8CDA-4432-BC6F-1224EC33F6DD}">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530607B9-672A-40D0-BAD0-AA96FCA3C9C1}">
      <formula1>#REF!</formula1>
    </dataValidation>
  </dataValidations>
  <hyperlinks>
    <hyperlink ref="D3:E3" r:id="rId1" display="ceramicmaterialsworkshop.com                                                                 " xr:uid="{B5B36FD5-1FFE-4543-9718-C3F6C9BB47F1}"/>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85307B8-0CB0-4983-8C65-F73EA8D2C1EC}">
          <x14:formula1>
            <xm:f>'Chemical Analysis'!$AA$4:$AA$27</xm:f>
          </x14:formula1>
          <xm:sqref>G2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13B6-D91C-4D26-99CC-BFE57F0998A0}">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-50</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c r="D25" s="75">
        <f t="shared" si="2"/>
        <v>0</v>
      </c>
      <c r="E25" s="76">
        <f t="shared" si="0"/>
        <v>0</v>
      </c>
      <c r="F25" s="75">
        <f t="shared" si="3"/>
        <v>0</v>
      </c>
      <c r="G25" s="76">
        <f t="shared" si="1"/>
        <v>0</v>
      </c>
      <c r="H25" s="27"/>
      <c r="I25" s="9"/>
      <c r="AC25" s="29"/>
      <c r="AE25" s="43"/>
    </row>
    <row r="26" spans="1:31" ht="19.3" customHeight="1" x14ac:dyDescent="0.5">
      <c r="A26" s="27"/>
      <c r="B26" s="71"/>
      <c r="C26" s="72"/>
      <c r="D26" s="75">
        <f t="shared" si="2"/>
        <v>0</v>
      </c>
      <c r="E26" s="76">
        <f t="shared" si="0"/>
        <v>0</v>
      </c>
      <c r="F26" s="75">
        <f t="shared" si="3"/>
        <v>0</v>
      </c>
      <c r="G26" s="76">
        <f t="shared" si="1"/>
        <v>0</v>
      </c>
      <c r="H26" s="27"/>
      <c r="I26" s="15"/>
      <c r="AC26" s="29"/>
      <c r="AE26" s="43"/>
    </row>
    <row r="27" spans="1:31" ht="19.3" customHeight="1" x14ac:dyDescent="0.5">
      <c r="A27" s="27"/>
      <c r="B27" s="71"/>
      <c r="C27" s="72"/>
      <c r="D27" s="75">
        <f t="shared" si="2"/>
        <v>0</v>
      </c>
      <c r="E27" s="76">
        <f t="shared" si="0"/>
        <v>0</v>
      </c>
      <c r="F27" s="75">
        <f t="shared" si="3"/>
        <v>0</v>
      </c>
      <c r="G27" s="76">
        <f t="shared" si="1"/>
        <v>0</v>
      </c>
      <c r="H27" s="27"/>
      <c r="I27" s="15"/>
      <c r="AC27" s="29"/>
      <c r="AE27" s="43"/>
    </row>
    <row r="28" spans="1:31" ht="19.3" customHeight="1" x14ac:dyDescent="0.5">
      <c r="A28" s="27"/>
      <c r="B28" s="71"/>
      <c r="C28" s="72"/>
      <c r="D28" s="75">
        <f t="shared" si="2"/>
        <v>0</v>
      </c>
      <c r="E28" s="76">
        <f t="shared" si="0"/>
        <v>0</v>
      </c>
      <c r="F28" s="75">
        <f t="shared" si="3"/>
        <v>0</v>
      </c>
      <c r="G28" s="76">
        <f t="shared" si="1"/>
        <v>0</v>
      </c>
      <c r="H28" s="27"/>
      <c r="I28" s="15"/>
      <c r="AC28" s="29"/>
      <c r="AE28" s="43"/>
    </row>
    <row r="29" spans="1:31" ht="19.3" customHeight="1" x14ac:dyDescent="0.5">
      <c r="A29" s="27"/>
      <c r="B29" s="71"/>
      <c r="C29" s="72"/>
      <c r="D29" s="75">
        <f t="shared" si="2"/>
        <v>0</v>
      </c>
      <c r="E29" s="76">
        <f t="shared" si="0"/>
        <v>0</v>
      </c>
      <c r="F29" s="75">
        <f t="shared" si="3"/>
        <v>0</v>
      </c>
      <c r="G29" s="76">
        <f t="shared" si="1"/>
        <v>0</v>
      </c>
      <c r="H29" s="27"/>
      <c r="I29" s="15"/>
      <c r="AC29" s="29"/>
      <c r="AE29" s="43"/>
    </row>
    <row r="30" spans="1:31" ht="19.3" customHeight="1" x14ac:dyDescent="0.5">
      <c r="A30" s="27"/>
      <c r="B30" s="71"/>
      <c r="C30" s="72"/>
      <c r="D30" s="75">
        <f>B30</f>
        <v>0</v>
      </c>
      <c r="E30" s="76">
        <f>C30/$Y$56*100</f>
        <v>0</v>
      </c>
      <c r="F30" s="75">
        <f>B30</f>
        <v>0</v>
      </c>
      <c r="G30" s="76">
        <f>E30*$G$17/100</f>
        <v>0</v>
      </c>
      <c r="H30" s="47"/>
      <c r="I30" s="15"/>
      <c r="AE30" s="43"/>
    </row>
    <row r="31" spans="1:31" ht="19.3" customHeight="1" x14ac:dyDescent="0.5">
      <c r="A31" s="27"/>
      <c r="B31" s="71"/>
      <c r="C31" s="72"/>
      <c r="D31" s="75">
        <f>B31</f>
        <v>0</v>
      </c>
      <c r="E31" s="76">
        <f>C31/$Y$56*100</f>
        <v>0</v>
      </c>
      <c r="F31" s="75">
        <f>B31</f>
        <v>0</v>
      </c>
      <c r="G31" s="76">
        <f>E31*$G$17/100</f>
        <v>0</v>
      </c>
      <c r="H31" s="48"/>
      <c r="AE31" s="43"/>
    </row>
    <row r="32" spans="1:31" ht="19.3" customHeight="1" x14ac:dyDescent="0.5">
      <c r="A32" s="27"/>
      <c r="B32" s="71"/>
      <c r="C32" s="72"/>
      <c r="D32" s="75">
        <f>B32</f>
        <v>0</v>
      </c>
      <c r="E32" s="76">
        <f>C32/$Y$56*100</f>
        <v>0</v>
      </c>
      <c r="F32" s="75">
        <f>B32</f>
        <v>0</v>
      </c>
      <c r="G32" s="76">
        <f>E32*$G$17/100</f>
        <v>0</v>
      </c>
      <c r="H32" s="48"/>
      <c r="AD32" s="43"/>
    </row>
    <row r="33" spans="1:35" ht="19.3" customHeight="1" thickBot="1" x14ac:dyDescent="0.55000000000000004">
      <c r="A33" s="27"/>
      <c r="B33" s="141"/>
      <c r="C33" s="142"/>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452C27B4-10F8-4A0A-AE5B-A83444C39C0F}">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669384B3-147D-4E69-B412-C277F6C5F0F3}">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FA1E5FD6-8A37-4618-B971-68C64886EA05}">
      <formula1>#REF!</formula1>
    </dataValidation>
  </dataValidations>
  <hyperlinks>
    <hyperlink ref="D3:E3" r:id="rId1" display="ceramicmaterialsworkshop.com                                                                 " xr:uid="{6B120802-0E3A-4574-A664-B6CC9413ADA9}"/>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A8F8CBD-67BD-46E9-BA8C-5EC6DD7DFE11}">
          <x14:formula1>
            <xm:f>'Chemical Analysis'!$AA$4:$AA$27</xm:f>
          </x14:formula1>
          <xm:sqref>G2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50CE-7366-44C8-90E3-C0C7833CBDB5}">
  <sheetPr codeName="Sheet14"/>
  <dimension ref="B1:AD159"/>
  <sheetViews>
    <sheetView showZeros="0" topLeftCell="A2" zoomScale="94" zoomScaleNormal="94" workbookViewId="0">
      <pane ySplit="1" topLeftCell="A3" activePane="bottomLeft" state="frozen"/>
      <selection activeCell="A2" sqref="A2"/>
      <selection pane="bottomLeft" activeCell="C16" sqref="C16"/>
    </sheetView>
  </sheetViews>
  <sheetFormatPr defaultColWidth="32.61328125" defaultRowHeight="12.45" x14ac:dyDescent="0.3"/>
  <cols>
    <col min="1" max="1" width="21.07421875" customWidth="1"/>
    <col min="2" max="2" width="20.61328125" bestFit="1" customWidth="1"/>
    <col min="3" max="3" width="7" bestFit="1" customWidth="1"/>
    <col min="4" max="4" width="7.61328125" bestFit="1" customWidth="1"/>
    <col min="5" max="5" width="8.3828125" bestFit="1" customWidth="1"/>
    <col min="6" max="7" width="7.07421875" bestFit="1" customWidth="1"/>
    <col min="8" max="8" width="7" bestFit="1" customWidth="1"/>
    <col min="9" max="9" width="7.07421875" bestFit="1" customWidth="1"/>
    <col min="10" max="10" width="7" bestFit="1" customWidth="1"/>
    <col min="11" max="11" width="7.07421875" bestFit="1" customWidth="1"/>
    <col min="12" max="12" width="8.3828125" bestFit="1" customWidth="1"/>
    <col min="13" max="14" width="7" bestFit="1" customWidth="1"/>
    <col min="15" max="16" width="8.3828125" bestFit="1" customWidth="1"/>
    <col min="17" max="17" width="7.07421875" bestFit="1" customWidth="1"/>
    <col min="18" max="18" width="8.3828125" bestFit="1" customWidth="1"/>
    <col min="19" max="20" width="7.07421875" bestFit="1" customWidth="1"/>
    <col min="21" max="25" width="8.3828125" bestFit="1" customWidth="1"/>
    <col min="26" max="26" width="7.07421875" bestFit="1" customWidth="1"/>
    <col min="27" max="27" width="4.3828125" bestFit="1" customWidth="1"/>
    <col min="28" max="29" width="5.53515625" bestFit="1" customWidth="1"/>
  </cols>
  <sheetData>
    <row r="1" spans="2:30" ht="12.9" thickBot="1" x14ac:dyDescent="0.35"/>
    <row r="2" spans="2:30" ht="16.75" x14ac:dyDescent="0.5">
      <c r="B2" s="366" t="s">
        <v>26</v>
      </c>
      <c r="C2" s="36" t="s">
        <v>0</v>
      </c>
      <c r="D2" s="18" t="s">
        <v>1</v>
      </c>
      <c r="E2" s="18" t="s">
        <v>2</v>
      </c>
      <c r="F2" s="18" t="s">
        <v>11</v>
      </c>
      <c r="G2" s="59" t="s">
        <v>116</v>
      </c>
      <c r="H2" s="18" t="s">
        <v>3</v>
      </c>
      <c r="I2" s="18" t="s">
        <v>4</v>
      </c>
      <c r="J2" s="18" t="s">
        <v>5</v>
      </c>
      <c r="K2" s="61" t="s">
        <v>115</v>
      </c>
      <c r="L2" s="61" t="s">
        <v>119</v>
      </c>
      <c r="M2" s="18" t="s">
        <v>6</v>
      </c>
      <c r="N2" s="18" t="s">
        <v>7</v>
      </c>
      <c r="O2" s="18" t="s">
        <v>8</v>
      </c>
      <c r="P2" s="18" t="s">
        <v>25</v>
      </c>
      <c r="Q2" s="18" t="s">
        <v>10</v>
      </c>
      <c r="R2" s="122" t="s">
        <v>140</v>
      </c>
      <c r="S2" s="18" t="s">
        <v>110</v>
      </c>
      <c r="T2" s="18" t="s">
        <v>118</v>
      </c>
      <c r="U2" s="18" t="s">
        <v>107</v>
      </c>
      <c r="V2" s="19" t="s">
        <v>124</v>
      </c>
      <c r="W2" s="19" t="s">
        <v>123</v>
      </c>
      <c r="X2" s="63" t="s">
        <v>126</v>
      </c>
      <c r="Y2" s="37" t="s">
        <v>62</v>
      </c>
      <c r="Z2" s="368" t="s">
        <v>24</v>
      </c>
    </row>
    <row r="3" spans="2:30" ht="15.45" thickBot="1" x14ac:dyDescent="0.45">
      <c r="B3" s="367"/>
      <c r="C3" s="41">
        <v>60.09</v>
      </c>
      <c r="D3" s="20">
        <v>69.62</v>
      </c>
      <c r="E3" s="21">
        <v>101.96</v>
      </c>
      <c r="F3" s="21">
        <v>79.866</v>
      </c>
      <c r="G3" s="21">
        <v>74.692799999999991</v>
      </c>
      <c r="H3" s="21">
        <v>29.88</v>
      </c>
      <c r="I3" s="21">
        <v>61.98</v>
      </c>
      <c r="J3" s="21">
        <v>94.2</v>
      </c>
      <c r="K3" s="21">
        <v>79.545000000000002</v>
      </c>
      <c r="L3" s="21">
        <v>465.96</v>
      </c>
      <c r="M3" s="21">
        <v>40.31</v>
      </c>
      <c r="N3" s="21">
        <v>56.08</v>
      </c>
      <c r="O3" s="21">
        <v>103.62</v>
      </c>
      <c r="P3" s="21">
        <v>153.69999999999999</v>
      </c>
      <c r="Q3" s="21">
        <v>81.39</v>
      </c>
      <c r="R3" s="21">
        <v>71.84</v>
      </c>
      <c r="S3" s="21">
        <v>86.94</v>
      </c>
      <c r="T3" s="21">
        <v>74.930000000000007</v>
      </c>
      <c r="U3" s="177">
        <v>223.2</v>
      </c>
      <c r="V3" s="21">
        <v>150.69999999999999</v>
      </c>
      <c r="W3" s="22">
        <v>141.94</v>
      </c>
      <c r="X3" s="21">
        <v>152</v>
      </c>
      <c r="Y3" s="42">
        <v>214.44</v>
      </c>
      <c r="Z3" s="369"/>
    </row>
    <row r="4" spans="2:30" ht="12.9" thickBot="1" x14ac:dyDescent="0.35">
      <c r="B4" s="153" t="s">
        <v>19</v>
      </c>
      <c r="C4" s="23">
        <v>46.69</v>
      </c>
      <c r="D4" s="265"/>
      <c r="E4" s="178">
        <v>36.32</v>
      </c>
      <c r="F4" s="178">
        <v>0.39700000000000002</v>
      </c>
      <c r="G4" s="178"/>
      <c r="H4" s="178"/>
      <c r="I4" s="178">
        <v>0.03</v>
      </c>
      <c r="J4" s="178">
        <v>0.17</v>
      </c>
      <c r="K4" s="178"/>
      <c r="L4" s="178"/>
      <c r="M4" s="178">
        <v>0.12</v>
      </c>
      <c r="N4" s="178">
        <v>0.26</v>
      </c>
      <c r="O4" s="178"/>
      <c r="P4" s="178"/>
      <c r="Q4" s="178"/>
      <c r="R4" s="178">
        <v>1.1495120000000001</v>
      </c>
      <c r="S4" s="178"/>
      <c r="T4" s="178"/>
      <c r="U4" s="178"/>
      <c r="V4" s="178"/>
      <c r="W4" s="178">
        <v>0.21</v>
      </c>
      <c r="X4" s="178"/>
      <c r="Y4" s="266"/>
      <c r="Z4" s="274">
        <f>SUM(C4:Y4)</f>
        <v>85.346512000000004</v>
      </c>
      <c r="AA4" s="99">
        <v>14</v>
      </c>
      <c r="AB4" s="100">
        <v>1384</v>
      </c>
      <c r="AC4" s="101">
        <f>AB4*1.8+32</f>
        <v>2523.2000000000003</v>
      </c>
      <c r="AD4" s="80" t="s">
        <v>82</v>
      </c>
    </row>
    <row r="5" spans="2:30" ht="12.9" thickBot="1" x14ac:dyDescent="0.35">
      <c r="B5" s="154" t="s">
        <v>143</v>
      </c>
      <c r="C5" s="108">
        <v>98.54</v>
      </c>
      <c r="D5" s="24"/>
      <c r="E5" s="24">
        <v>0.42</v>
      </c>
      <c r="F5" s="24">
        <v>0.06</v>
      </c>
      <c r="G5" s="24"/>
      <c r="H5" s="24"/>
      <c r="I5" s="24"/>
      <c r="J5" s="24"/>
      <c r="K5" s="24"/>
      <c r="L5" s="24"/>
      <c r="M5" s="24">
        <v>0.01</v>
      </c>
      <c r="N5" s="24">
        <v>0.01</v>
      </c>
      <c r="O5" s="24"/>
      <c r="P5" s="24"/>
      <c r="Q5" s="24"/>
      <c r="R5" s="24">
        <v>0.107</v>
      </c>
      <c r="S5" s="24"/>
      <c r="T5" s="24"/>
      <c r="U5" s="24"/>
      <c r="V5" s="24"/>
      <c r="W5" s="24"/>
      <c r="X5" s="24"/>
      <c r="Y5" s="109"/>
      <c r="Z5" s="275">
        <f t="shared" ref="Z5:Z70" si="0">SUM(C5:Y5)</f>
        <v>99.14700000000002</v>
      </c>
      <c r="AA5" s="99">
        <v>13</v>
      </c>
      <c r="AB5" s="100">
        <v>1348</v>
      </c>
      <c r="AC5" s="101">
        <f t="shared" ref="AC5:AC27" si="1">AB5*1.8+32</f>
        <v>2458.4</v>
      </c>
      <c r="AD5" s="81" t="s">
        <v>79</v>
      </c>
    </row>
    <row r="6" spans="2:30" ht="12.9" thickBot="1" x14ac:dyDescent="0.35">
      <c r="B6" s="153" t="s">
        <v>15</v>
      </c>
      <c r="C6" s="108">
        <v>61.66</v>
      </c>
      <c r="D6" s="188"/>
      <c r="E6" s="24">
        <v>22.63</v>
      </c>
      <c r="F6" s="24">
        <v>3.0000000000000001E-3</v>
      </c>
      <c r="G6" s="24"/>
      <c r="H6" s="24"/>
      <c r="I6" s="24">
        <v>10.07</v>
      </c>
      <c r="J6" s="24">
        <v>5.03</v>
      </c>
      <c r="K6" s="24"/>
      <c r="L6" s="24"/>
      <c r="M6" s="24">
        <v>0.02</v>
      </c>
      <c r="N6" s="24">
        <v>0.47</v>
      </c>
      <c r="O6" s="24"/>
      <c r="P6" s="24"/>
      <c r="Q6" s="24"/>
      <c r="R6" s="24">
        <v>0.14368900000000001</v>
      </c>
      <c r="S6" s="24"/>
      <c r="T6" s="24"/>
      <c r="U6" s="24"/>
      <c r="V6" s="24"/>
      <c r="W6" s="24">
        <v>0.01</v>
      </c>
      <c r="X6" s="24"/>
      <c r="Y6" s="109"/>
      <c r="Z6" s="275">
        <f t="shared" si="0"/>
        <v>100.036689</v>
      </c>
      <c r="AA6" s="99">
        <v>12</v>
      </c>
      <c r="AB6" s="100">
        <v>1326</v>
      </c>
      <c r="AC6" s="101">
        <f t="shared" si="1"/>
        <v>2418.8000000000002</v>
      </c>
      <c r="AD6" s="80" t="s">
        <v>74</v>
      </c>
    </row>
    <row r="7" spans="2:30" ht="12.9" thickBot="1" x14ac:dyDescent="0.35">
      <c r="B7" s="150" t="s">
        <v>46</v>
      </c>
      <c r="C7" s="108"/>
      <c r="D7" s="24"/>
      <c r="E7" s="24"/>
      <c r="F7" s="24">
        <v>0.01</v>
      </c>
      <c r="G7" s="24"/>
      <c r="H7" s="24"/>
      <c r="I7" s="24"/>
      <c r="J7" s="24"/>
      <c r="K7" s="24"/>
      <c r="L7" s="24"/>
      <c r="M7" s="24"/>
      <c r="N7" s="24">
        <v>56.03</v>
      </c>
      <c r="O7" s="24"/>
      <c r="P7" s="24"/>
      <c r="Q7" s="24"/>
      <c r="R7" s="24"/>
      <c r="S7" s="24"/>
      <c r="T7" s="24"/>
      <c r="U7" s="24"/>
      <c r="V7" s="24"/>
      <c r="W7" s="24"/>
      <c r="X7" s="24"/>
      <c r="Y7" s="109"/>
      <c r="Z7" s="275">
        <f t="shared" si="0"/>
        <v>56.04</v>
      </c>
      <c r="AA7" s="99">
        <v>11</v>
      </c>
      <c r="AB7" s="100">
        <v>1315</v>
      </c>
      <c r="AC7" s="101">
        <f t="shared" si="1"/>
        <v>2399</v>
      </c>
      <c r="AD7" s="80" t="s">
        <v>94</v>
      </c>
    </row>
    <row r="8" spans="2:30" ht="12.9" thickBot="1" x14ac:dyDescent="0.35">
      <c r="B8" s="155" t="s">
        <v>23</v>
      </c>
      <c r="C8" s="108">
        <v>59.05</v>
      </c>
      <c r="D8" s="188"/>
      <c r="E8" s="24">
        <v>18.920000000000002</v>
      </c>
      <c r="F8" s="24">
        <v>0.16200000000000001</v>
      </c>
      <c r="G8" s="24"/>
      <c r="H8" s="24"/>
      <c r="I8" s="24">
        <v>1.99</v>
      </c>
      <c r="J8" s="24">
        <v>0.53</v>
      </c>
      <c r="K8" s="24"/>
      <c r="L8" s="24"/>
      <c r="M8" s="24">
        <v>2.2999999999999998</v>
      </c>
      <c r="N8" s="24">
        <v>1.58</v>
      </c>
      <c r="O8" s="24"/>
      <c r="P8" s="24"/>
      <c r="Q8" s="24"/>
      <c r="R8" s="24">
        <v>5.5895020999999998</v>
      </c>
      <c r="S8" s="24">
        <v>1.2E-2</v>
      </c>
      <c r="T8" s="24"/>
      <c r="U8" s="24"/>
      <c r="V8" s="24"/>
      <c r="W8" s="24">
        <v>0.04</v>
      </c>
      <c r="X8" s="24"/>
      <c r="Y8" s="109"/>
      <c r="Z8" s="275">
        <f t="shared" si="0"/>
        <v>90.173502100000007</v>
      </c>
      <c r="AA8" s="99">
        <v>10</v>
      </c>
      <c r="AB8" s="80">
        <v>1305</v>
      </c>
      <c r="AC8" s="101">
        <f t="shared" si="1"/>
        <v>2381</v>
      </c>
      <c r="AD8" s="79"/>
    </row>
    <row r="9" spans="2:30" ht="12.9" thickBot="1" x14ac:dyDescent="0.35">
      <c r="B9" s="153" t="s">
        <v>21</v>
      </c>
      <c r="C9" s="108">
        <v>51.26</v>
      </c>
      <c r="D9" s="188"/>
      <c r="E9" s="24">
        <v>44.61</v>
      </c>
      <c r="F9" s="24">
        <v>1.345</v>
      </c>
      <c r="G9" s="24"/>
      <c r="H9" s="24"/>
      <c r="I9" s="24">
        <v>0.21</v>
      </c>
      <c r="J9" s="24">
        <v>0.15</v>
      </c>
      <c r="K9" s="24"/>
      <c r="L9" s="24"/>
      <c r="M9" s="24">
        <v>0.05</v>
      </c>
      <c r="N9" s="24">
        <v>0.04</v>
      </c>
      <c r="O9" s="24"/>
      <c r="P9" s="24"/>
      <c r="Q9" s="24"/>
      <c r="R9" s="24">
        <v>0.84776509999999994</v>
      </c>
      <c r="S9" s="24"/>
      <c r="T9" s="24"/>
      <c r="U9" s="24"/>
      <c r="V9" s="24"/>
      <c r="W9" s="24">
        <v>0.08</v>
      </c>
      <c r="X9" s="24"/>
      <c r="Y9" s="109"/>
      <c r="Z9" s="275">
        <f t="shared" si="0"/>
        <v>98.592765100000008</v>
      </c>
      <c r="AA9" s="99">
        <v>9</v>
      </c>
      <c r="AB9" s="80">
        <v>1280</v>
      </c>
      <c r="AC9" s="101">
        <f t="shared" si="1"/>
        <v>2336</v>
      </c>
    </row>
    <row r="10" spans="2:30" ht="12.9" thickBot="1" x14ac:dyDescent="0.35">
      <c r="B10" s="159">
        <v>3124</v>
      </c>
      <c r="C10" s="108">
        <v>56.29</v>
      </c>
      <c r="D10" s="24">
        <v>13.0732</v>
      </c>
      <c r="E10" s="24">
        <v>10.97</v>
      </c>
      <c r="F10" s="24"/>
      <c r="G10" s="24"/>
      <c r="H10" s="24"/>
      <c r="I10" s="24">
        <v>5.59</v>
      </c>
      <c r="J10" s="24">
        <v>0.87</v>
      </c>
      <c r="K10" s="24"/>
      <c r="L10" s="24"/>
      <c r="M10" s="24">
        <v>0.11</v>
      </c>
      <c r="N10" s="24">
        <v>13.16</v>
      </c>
      <c r="O10" s="24"/>
      <c r="P10" s="24"/>
      <c r="Q10" s="24"/>
      <c r="R10" s="24">
        <v>0.1149512</v>
      </c>
      <c r="S10" s="24">
        <v>6.7000000000000004E-2</v>
      </c>
      <c r="T10" s="24"/>
      <c r="U10" s="24"/>
      <c r="V10" s="24"/>
      <c r="W10" s="24"/>
      <c r="X10" s="24"/>
      <c r="Y10" s="109"/>
      <c r="Z10" s="275">
        <f t="shared" si="0"/>
        <v>100.2451512</v>
      </c>
      <c r="AA10" s="99">
        <v>8</v>
      </c>
      <c r="AB10" s="80">
        <v>1271</v>
      </c>
      <c r="AC10" s="101">
        <f t="shared" si="1"/>
        <v>2319.8000000000002</v>
      </c>
    </row>
    <row r="11" spans="2:30" ht="12.9" thickBot="1" x14ac:dyDescent="0.35">
      <c r="B11" s="159">
        <v>3134</v>
      </c>
      <c r="C11" s="108">
        <v>46.53</v>
      </c>
      <c r="D11" s="24">
        <v>21.767199999999999</v>
      </c>
      <c r="E11" s="24">
        <v>3.01</v>
      </c>
      <c r="F11" s="24"/>
      <c r="G11" s="24"/>
      <c r="H11" s="24"/>
      <c r="I11" s="24">
        <v>9.51</v>
      </c>
      <c r="J11" s="24">
        <v>0.17</v>
      </c>
      <c r="K11" s="24"/>
      <c r="L11" s="24"/>
      <c r="M11" s="24">
        <v>0.13</v>
      </c>
      <c r="N11" s="24">
        <v>19.57</v>
      </c>
      <c r="O11" s="24"/>
      <c r="P11" s="24"/>
      <c r="Q11" s="24"/>
      <c r="R11" s="24">
        <v>5.7475600000000002E-2</v>
      </c>
      <c r="S11" s="24">
        <v>0.30399999999999999</v>
      </c>
      <c r="T11" s="24"/>
      <c r="U11" s="24"/>
      <c r="V11" s="24"/>
      <c r="W11" s="24"/>
      <c r="X11" s="24"/>
      <c r="Y11" s="109"/>
      <c r="Z11" s="275">
        <f>SUM(C11:Y11)</f>
        <v>101.04867560000002</v>
      </c>
      <c r="AA11" s="99">
        <v>7</v>
      </c>
      <c r="AB11" s="80">
        <v>1257</v>
      </c>
      <c r="AC11" s="101">
        <f t="shared" si="1"/>
        <v>2294.6</v>
      </c>
    </row>
    <row r="12" spans="2:30" ht="12.45" customHeight="1" thickBot="1" x14ac:dyDescent="0.35">
      <c r="B12" s="160" t="s">
        <v>147</v>
      </c>
      <c r="C12" s="278">
        <v>12.57</v>
      </c>
      <c r="D12" s="277">
        <v>27.144600000000001</v>
      </c>
      <c r="E12" s="277">
        <v>1.47</v>
      </c>
      <c r="F12" s="25"/>
      <c r="G12" s="25"/>
      <c r="H12" s="277"/>
      <c r="I12" s="277">
        <v>4.45</v>
      </c>
      <c r="J12" s="277">
        <v>0.49</v>
      </c>
      <c r="K12" s="25"/>
      <c r="L12" s="25"/>
      <c r="M12" s="277">
        <v>3.91</v>
      </c>
      <c r="N12" s="277">
        <v>19.989999999999998</v>
      </c>
      <c r="O12" s="25"/>
      <c r="P12" s="25"/>
      <c r="Q12" s="25"/>
      <c r="R12" s="25">
        <v>0.6322316</v>
      </c>
      <c r="S12" s="25">
        <v>0.06</v>
      </c>
      <c r="T12" s="188"/>
      <c r="U12" s="188"/>
      <c r="V12" s="188"/>
      <c r="W12" s="193"/>
      <c r="X12" s="193"/>
      <c r="Y12" s="279"/>
      <c r="Z12" s="275">
        <f t="shared" si="0"/>
        <v>70.716831600000006</v>
      </c>
      <c r="AA12" s="102">
        <v>6</v>
      </c>
      <c r="AB12" s="80">
        <v>1243</v>
      </c>
      <c r="AC12" s="101">
        <f t="shared" si="1"/>
        <v>2269.4</v>
      </c>
    </row>
    <row r="13" spans="2:30" ht="12.9" thickBot="1" x14ac:dyDescent="0.35">
      <c r="B13" s="158" t="s">
        <v>43</v>
      </c>
      <c r="C13" s="108">
        <v>71.27</v>
      </c>
      <c r="D13" s="188"/>
      <c r="E13" s="24">
        <v>17.600000000000001</v>
      </c>
      <c r="F13" s="24">
        <v>2E-3</v>
      </c>
      <c r="G13" s="24"/>
      <c r="H13" s="24"/>
      <c r="I13" s="24">
        <v>6.33</v>
      </c>
      <c r="J13" s="24">
        <v>3.85</v>
      </c>
      <c r="K13" s="24"/>
      <c r="L13" s="24"/>
      <c r="M13" s="24">
        <v>0.01</v>
      </c>
      <c r="N13" s="24">
        <v>1.5</v>
      </c>
      <c r="O13" s="24"/>
      <c r="P13" s="24"/>
      <c r="Q13" s="24"/>
      <c r="R13" s="24">
        <v>8.6213399999999996E-2</v>
      </c>
      <c r="S13" s="24">
        <v>7.0000000000000001E-3</v>
      </c>
      <c r="T13" s="24"/>
      <c r="U13" s="24"/>
      <c r="V13" s="24"/>
      <c r="W13" s="24">
        <v>0.06</v>
      </c>
      <c r="X13" s="24"/>
      <c r="Y13" s="109"/>
      <c r="Z13" s="275">
        <f t="shared" si="0"/>
        <v>100.71521340000001</v>
      </c>
      <c r="AA13" s="99">
        <v>5</v>
      </c>
      <c r="AB13" s="80">
        <v>1207</v>
      </c>
      <c r="AC13" s="101">
        <f t="shared" si="1"/>
        <v>2204.6</v>
      </c>
    </row>
    <row r="14" spans="2:30" ht="12.9" thickBot="1" x14ac:dyDescent="0.35">
      <c r="B14" s="160" t="s">
        <v>104</v>
      </c>
      <c r="C14" s="108">
        <v>67.77</v>
      </c>
      <c r="D14" s="188"/>
      <c r="E14" s="24">
        <v>17.329999999999998</v>
      </c>
      <c r="F14" s="24">
        <v>5.0000000000000001E-3</v>
      </c>
      <c r="G14" s="24"/>
      <c r="H14" s="24"/>
      <c r="I14" s="24">
        <v>2.73</v>
      </c>
      <c r="J14" s="24">
        <v>11.35</v>
      </c>
      <c r="K14" s="24"/>
      <c r="L14" s="24"/>
      <c r="M14" s="24">
        <v>0.03</v>
      </c>
      <c r="N14" s="24">
        <v>0.61</v>
      </c>
      <c r="O14" s="24"/>
      <c r="P14" s="24"/>
      <c r="Q14" s="24"/>
      <c r="R14" s="24">
        <v>0.1580579</v>
      </c>
      <c r="S14" s="24">
        <v>7.0000000000000001E-3</v>
      </c>
      <c r="T14" s="24"/>
      <c r="U14" s="24"/>
      <c r="V14" s="24"/>
      <c r="W14" s="24"/>
      <c r="X14" s="24"/>
      <c r="Y14" s="109"/>
      <c r="Z14" s="275">
        <f t="shared" si="0"/>
        <v>99.990057899999996</v>
      </c>
      <c r="AA14" s="99">
        <v>4</v>
      </c>
      <c r="AB14" s="80">
        <v>1183</v>
      </c>
      <c r="AC14" s="101">
        <f t="shared" si="1"/>
        <v>2161.4</v>
      </c>
    </row>
    <row r="15" spans="2:30" ht="12.9" thickBot="1" x14ac:dyDescent="0.35">
      <c r="B15" s="159" t="s">
        <v>100</v>
      </c>
      <c r="C15" s="267">
        <v>67.8</v>
      </c>
      <c r="D15" s="193"/>
      <c r="E15" s="192">
        <v>17.649999999999999</v>
      </c>
      <c r="F15" s="192">
        <v>5.0000000000000001E-3</v>
      </c>
      <c r="G15" s="193"/>
      <c r="H15" s="193"/>
      <c r="I15" s="192">
        <v>2.7</v>
      </c>
      <c r="J15" s="192">
        <v>11.21</v>
      </c>
      <c r="K15" s="193"/>
      <c r="L15" s="193"/>
      <c r="M15" s="192">
        <v>0.04</v>
      </c>
      <c r="N15" s="192">
        <v>0.61</v>
      </c>
      <c r="O15" s="24"/>
      <c r="P15" s="24"/>
      <c r="Q15" s="24"/>
      <c r="R15" s="24">
        <v>8.6213399999999996E-2</v>
      </c>
      <c r="S15" s="24"/>
      <c r="T15" s="24"/>
      <c r="U15" s="24"/>
      <c r="V15" s="24"/>
      <c r="W15" s="24"/>
      <c r="X15" s="24"/>
      <c r="Y15" s="109"/>
      <c r="Z15" s="275">
        <f t="shared" si="0"/>
        <v>100.10121339999999</v>
      </c>
      <c r="AA15" s="99">
        <v>3</v>
      </c>
      <c r="AB15" s="80">
        <v>1170</v>
      </c>
      <c r="AC15" s="101">
        <f t="shared" si="1"/>
        <v>2138</v>
      </c>
    </row>
    <row r="16" spans="2:30" ht="12.9" thickBot="1" x14ac:dyDescent="0.35">
      <c r="B16" s="160" t="s">
        <v>179</v>
      </c>
      <c r="C16" s="108">
        <v>68.680000000000007</v>
      </c>
      <c r="D16" s="188"/>
      <c r="E16" s="24">
        <v>17.53</v>
      </c>
      <c r="F16" s="24">
        <v>3.0000000000000001E-3</v>
      </c>
      <c r="G16" s="24"/>
      <c r="H16" s="24"/>
      <c r="I16" s="24">
        <v>2.74</v>
      </c>
      <c r="J16" s="24">
        <v>11.33</v>
      </c>
      <c r="K16" s="24"/>
      <c r="L16" s="24"/>
      <c r="M16" s="24">
        <v>0.02</v>
      </c>
      <c r="N16" s="24">
        <v>0.13</v>
      </c>
      <c r="O16" s="24"/>
      <c r="P16" s="24"/>
      <c r="Q16" s="24"/>
      <c r="R16" s="24">
        <v>0.1149512</v>
      </c>
      <c r="S16" s="24"/>
      <c r="T16" s="24"/>
      <c r="U16" s="24"/>
      <c r="V16" s="24"/>
      <c r="W16" s="24"/>
      <c r="X16" s="24"/>
      <c r="Y16" s="109"/>
      <c r="Z16" s="275">
        <f t="shared" si="0"/>
        <v>100.54795119999999</v>
      </c>
      <c r="AA16" s="99">
        <v>2</v>
      </c>
      <c r="AB16" s="80">
        <v>1164</v>
      </c>
      <c r="AC16" s="101">
        <f t="shared" si="1"/>
        <v>2127.2000000000003</v>
      </c>
    </row>
    <row r="17" spans="2:29" ht="12.9" thickBot="1" x14ac:dyDescent="0.35">
      <c r="B17" s="160" t="s">
        <v>180</v>
      </c>
      <c r="C17" s="108">
        <v>71.72</v>
      </c>
      <c r="D17" s="188"/>
      <c r="E17" s="24">
        <v>15.45</v>
      </c>
      <c r="F17" s="24">
        <v>3.0000000000000001E-3</v>
      </c>
      <c r="G17" s="24"/>
      <c r="H17" s="24"/>
      <c r="I17" s="24">
        <v>2.21</v>
      </c>
      <c r="J17" s="24">
        <v>10.38</v>
      </c>
      <c r="K17" s="24"/>
      <c r="L17" s="24"/>
      <c r="M17" s="24">
        <v>0.03</v>
      </c>
      <c r="N17" s="24">
        <v>0.28999999999999998</v>
      </c>
      <c r="O17" s="24"/>
      <c r="P17" s="24"/>
      <c r="Q17" s="24"/>
      <c r="R17" s="24">
        <v>0.1580579</v>
      </c>
      <c r="S17" s="24">
        <v>6.0000000000000001E-3</v>
      </c>
      <c r="T17" s="24"/>
      <c r="U17" s="24"/>
      <c r="V17" s="24"/>
      <c r="W17" s="24">
        <v>0.04</v>
      </c>
      <c r="X17" s="24"/>
      <c r="Y17" s="109"/>
      <c r="Z17" s="275">
        <f t="shared" si="0"/>
        <v>100.28705790000001</v>
      </c>
      <c r="AA17" s="99">
        <v>1</v>
      </c>
      <c r="AB17" s="80">
        <v>1154</v>
      </c>
      <c r="AC17" s="101">
        <f t="shared" si="1"/>
        <v>2109.2000000000003</v>
      </c>
    </row>
    <row r="18" spans="2:29" ht="12.9" thickBot="1" x14ac:dyDescent="0.35">
      <c r="B18" s="157" t="s">
        <v>185</v>
      </c>
      <c r="C18" s="108">
        <v>65.900000000000006</v>
      </c>
      <c r="D18" s="24"/>
      <c r="E18" s="24">
        <v>18.600000000000001</v>
      </c>
      <c r="F18" s="24">
        <v>2E-3</v>
      </c>
      <c r="G18" s="24"/>
      <c r="H18" s="24"/>
      <c r="I18" s="24">
        <v>2.9</v>
      </c>
      <c r="J18" s="24">
        <v>11.8</v>
      </c>
      <c r="K18" s="24"/>
      <c r="L18" s="24"/>
      <c r="M18" s="24"/>
      <c r="N18" s="24">
        <v>0.4</v>
      </c>
      <c r="O18" s="24"/>
      <c r="P18" s="24"/>
      <c r="Q18" s="24"/>
      <c r="R18" s="24">
        <v>0.1</v>
      </c>
      <c r="S18" s="24"/>
      <c r="T18" s="24"/>
      <c r="U18" s="24"/>
      <c r="V18" s="24"/>
      <c r="W18" s="24"/>
      <c r="X18" s="24"/>
      <c r="Y18" s="109"/>
      <c r="Z18" s="275">
        <f t="shared" si="0"/>
        <v>99.701999999999998</v>
      </c>
      <c r="AA18" s="103" t="s">
        <v>84</v>
      </c>
      <c r="AB18" s="80">
        <v>1138</v>
      </c>
      <c r="AC18" s="101">
        <f t="shared" si="1"/>
        <v>2080.4</v>
      </c>
    </row>
    <row r="19" spans="2:29" ht="12.9" thickBot="1" x14ac:dyDescent="0.35">
      <c r="B19" s="161" t="s">
        <v>144</v>
      </c>
      <c r="C19" s="108">
        <v>67.599999999999994</v>
      </c>
      <c r="D19" s="24"/>
      <c r="E19" s="24">
        <v>17.2</v>
      </c>
      <c r="F19" s="24">
        <v>0.11</v>
      </c>
      <c r="G19" s="24"/>
      <c r="H19" s="24"/>
      <c r="I19" s="24">
        <v>4.5</v>
      </c>
      <c r="J19" s="24">
        <v>10</v>
      </c>
      <c r="K19" s="24"/>
      <c r="L19" s="24"/>
      <c r="M19" s="24">
        <v>0</v>
      </c>
      <c r="N19" s="24">
        <v>0.3</v>
      </c>
      <c r="O19" s="24"/>
      <c r="P19" s="24"/>
      <c r="Q19" s="24"/>
      <c r="R19" s="24">
        <v>0.14000000000000001</v>
      </c>
      <c r="S19" s="24"/>
      <c r="T19" s="24"/>
      <c r="U19" s="24"/>
      <c r="V19" s="24"/>
      <c r="W19" s="24"/>
      <c r="X19" s="24"/>
      <c r="Y19" s="109"/>
      <c r="Z19" s="275">
        <f t="shared" si="0"/>
        <v>99.85</v>
      </c>
      <c r="AA19" s="103" t="s">
        <v>85</v>
      </c>
      <c r="AB19" s="80">
        <v>1122</v>
      </c>
      <c r="AC19" s="101">
        <f t="shared" si="1"/>
        <v>2051.6000000000004</v>
      </c>
    </row>
    <row r="20" spans="2:29" ht="12.9" thickBot="1" x14ac:dyDescent="0.35">
      <c r="B20" s="158" t="s">
        <v>44</v>
      </c>
      <c r="C20" s="108">
        <v>64.69</v>
      </c>
      <c r="D20" s="24"/>
      <c r="E20" s="24">
        <v>26.13</v>
      </c>
      <c r="F20" s="24"/>
      <c r="G20" s="24"/>
      <c r="H20" s="24">
        <v>7.2</v>
      </c>
      <c r="I20" s="24">
        <v>0.23</v>
      </c>
      <c r="J20" s="24">
        <v>0.22</v>
      </c>
      <c r="K20" s="24"/>
      <c r="L20" s="24"/>
      <c r="M20" s="24">
        <v>0.02</v>
      </c>
      <c r="N20" s="24">
        <v>0.05</v>
      </c>
      <c r="O20" s="24"/>
      <c r="P20" s="24"/>
      <c r="Q20" s="24"/>
      <c r="R20" s="24">
        <v>0.34485359999999998</v>
      </c>
      <c r="S20" s="24">
        <v>0.01</v>
      </c>
      <c r="T20" s="24"/>
      <c r="U20" s="24"/>
      <c r="V20" s="24"/>
      <c r="W20" s="24"/>
      <c r="X20" s="24"/>
      <c r="Y20" s="109"/>
      <c r="Z20" s="275">
        <f t="shared" si="0"/>
        <v>98.89485359999999</v>
      </c>
      <c r="AA20" s="103" t="s">
        <v>86</v>
      </c>
      <c r="AB20" s="80">
        <v>1104</v>
      </c>
      <c r="AC20" s="101">
        <f t="shared" si="1"/>
        <v>2019.2</v>
      </c>
    </row>
    <row r="21" spans="2:29" ht="12.9" thickBot="1" x14ac:dyDescent="0.35">
      <c r="B21" s="187" t="s">
        <v>194</v>
      </c>
      <c r="C21" s="108">
        <v>52.24</v>
      </c>
      <c r="D21" s="188"/>
      <c r="E21" s="24">
        <v>0.32</v>
      </c>
      <c r="F21" s="24">
        <v>1.9E-2</v>
      </c>
      <c r="G21" s="24"/>
      <c r="H21" s="24"/>
      <c r="I21" s="24">
        <v>7.0000000000000007E-2</v>
      </c>
      <c r="J21" s="24">
        <v>0.13</v>
      </c>
      <c r="K21" s="24"/>
      <c r="L21" s="24"/>
      <c r="M21" s="24">
        <v>31.53</v>
      </c>
      <c r="N21" s="24">
        <v>3.54</v>
      </c>
      <c r="O21" s="24"/>
      <c r="P21" s="24"/>
      <c r="Q21" s="24"/>
      <c r="R21" s="24">
        <v>0.18679570000000001</v>
      </c>
      <c r="S21" s="24"/>
      <c r="T21" s="24"/>
      <c r="U21" s="24"/>
      <c r="V21" s="24"/>
      <c r="W21" s="24"/>
      <c r="X21" s="24"/>
      <c r="Y21" s="109"/>
      <c r="Z21" s="275">
        <f t="shared" si="0"/>
        <v>88.035795700000008</v>
      </c>
      <c r="AA21" s="103" t="s">
        <v>87</v>
      </c>
      <c r="AB21" s="80">
        <v>1077</v>
      </c>
      <c r="AC21" s="101">
        <f t="shared" si="1"/>
        <v>1970.6000000000001</v>
      </c>
    </row>
    <row r="22" spans="2:29" ht="12.9" thickBot="1" x14ac:dyDescent="0.35">
      <c r="B22" s="185" t="s">
        <v>195</v>
      </c>
      <c r="C22" s="108">
        <v>58.94</v>
      </c>
      <c r="D22" s="188"/>
      <c r="E22" s="24">
        <v>0.74</v>
      </c>
      <c r="F22" s="24">
        <v>3.1E-2</v>
      </c>
      <c r="G22" s="24"/>
      <c r="H22" s="24"/>
      <c r="I22" s="24"/>
      <c r="J22" s="24">
        <v>0.02</v>
      </c>
      <c r="K22" s="24"/>
      <c r="L22" s="24"/>
      <c r="M22" s="24">
        <v>31.26</v>
      </c>
      <c r="N22" s="24">
        <v>1.26</v>
      </c>
      <c r="O22" s="24"/>
      <c r="P22" s="24"/>
      <c r="Q22" s="24"/>
      <c r="R22" s="24">
        <v>0.67533829999999995</v>
      </c>
      <c r="S22" s="24"/>
      <c r="T22" s="24"/>
      <c r="U22" s="24"/>
      <c r="V22" s="24"/>
      <c r="W22" s="24">
        <v>0.05</v>
      </c>
      <c r="X22" s="24"/>
      <c r="Y22" s="109"/>
      <c r="Z22" s="275">
        <f t="shared" si="0"/>
        <v>92.976338299999995</v>
      </c>
      <c r="AA22" s="103" t="s">
        <v>88</v>
      </c>
      <c r="AB22" s="80">
        <v>1044</v>
      </c>
      <c r="AC22" s="101">
        <f t="shared" si="1"/>
        <v>1911.2</v>
      </c>
    </row>
    <row r="23" spans="2:29" ht="12.9" thickBot="1" x14ac:dyDescent="0.35">
      <c r="B23" s="185" t="s">
        <v>101</v>
      </c>
      <c r="C23" s="108">
        <v>59.39</v>
      </c>
      <c r="D23" s="188"/>
      <c r="E23" s="24">
        <v>0.19</v>
      </c>
      <c r="F23" s="24">
        <v>7.0000000000000001E-3</v>
      </c>
      <c r="G23" s="24"/>
      <c r="H23" s="24"/>
      <c r="I23" s="24">
        <v>0.02</v>
      </c>
      <c r="J23" s="24"/>
      <c r="K23" s="24"/>
      <c r="L23" s="24"/>
      <c r="M23" s="24">
        <v>31.47</v>
      </c>
      <c r="N23" s="24">
        <v>0.6</v>
      </c>
      <c r="O23" s="24"/>
      <c r="P23" s="24"/>
      <c r="Q23" s="24"/>
      <c r="R23" s="24">
        <v>2.0978593999999999</v>
      </c>
      <c r="S23" s="24">
        <v>2.3E-2</v>
      </c>
      <c r="T23" s="24"/>
      <c r="U23" s="24"/>
      <c r="V23" s="24"/>
      <c r="W23" s="24"/>
      <c r="X23" s="24"/>
      <c r="Y23" s="109"/>
      <c r="Z23" s="275">
        <f t="shared" si="0"/>
        <v>93.797859399999993</v>
      </c>
      <c r="AA23" s="103" t="s">
        <v>89</v>
      </c>
      <c r="AB23" s="80">
        <v>1013</v>
      </c>
      <c r="AC23" s="101">
        <f t="shared" si="1"/>
        <v>1855.4</v>
      </c>
    </row>
    <row r="24" spans="2:29" ht="12.9" thickBot="1" x14ac:dyDescent="0.35">
      <c r="B24" s="280" t="s">
        <v>224</v>
      </c>
      <c r="C24" s="108">
        <v>61.5</v>
      </c>
      <c r="D24" s="188"/>
      <c r="E24" s="24">
        <v>0.5</v>
      </c>
      <c r="F24" s="24">
        <v>0</v>
      </c>
      <c r="G24" s="24"/>
      <c r="H24" s="24"/>
      <c r="I24" s="24"/>
      <c r="J24" s="24"/>
      <c r="K24" s="24"/>
      <c r="L24" s="24"/>
      <c r="M24" s="24">
        <v>31.5</v>
      </c>
      <c r="N24" s="24">
        <v>0.2</v>
      </c>
      <c r="O24" s="24"/>
      <c r="P24" s="24"/>
      <c r="Q24" s="24"/>
      <c r="R24" s="24">
        <v>1.1499999999999999</v>
      </c>
      <c r="S24" s="24"/>
      <c r="T24" s="24"/>
      <c r="U24" s="24"/>
      <c r="V24" s="24"/>
      <c r="W24" s="24"/>
      <c r="X24" s="24"/>
      <c r="Y24" s="109"/>
      <c r="Z24" s="275">
        <f t="shared" si="0"/>
        <v>94.850000000000009</v>
      </c>
      <c r="AA24" s="103" t="s">
        <v>90</v>
      </c>
      <c r="AB24" s="80">
        <v>987</v>
      </c>
      <c r="AC24" s="101">
        <f t="shared" si="1"/>
        <v>1808.6000000000001</v>
      </c>
    </row>
    <row r="25" spans="2:29" ht="12.9" thickBot="1" x14ac:dyDescent="0.35">
      <c r="B25" s="156" t="s">
        <v>48</v>
      </c>
      <c r="C25" s="108"/>
      <c r="D25" s="24"/>
      <c r="E25" s="24"/>
      <c r="F25" s="24">
        <v>0.1</v>
      </c>
      <c r="G25" s="24"/>
      <c r="H25" s="24"/>
      <c r="I25" s="24"/>
      <c r="J25" s="24"/>
      <c r="K25" s="24"/>
      <c r="L25" s="24"/>
      <c r="M25" s="24">
        <v>48.99</v>
      </c>
      <c r="N25" s="24"/>
      <c r="O25" s="24"/>
      <c r="P25" s="24"/>
      <c r="Q25" s="24"/>
      <c r="R25" s="24">
        <v>0</v>
      </c>
      <c r="S25" s="24"/>
      <c r="T25" s="24"/>
      <c r="U25" s="24"/>
      <c r="V25" s="24"/>
      <c r="W25" s="24"/>
      <c r="X25" s="24"/>
      <c r="Y25" s="109"/>
      <c r="Z25" s="275">
        <f t="shared" si="0"/>
        <v>49.09</v>
      </c>
      <c r="AA25" s="103" t="s">
        <v>91</v>
      </c>
      <c r="AB25" s="80">
        <v>956</v>
      </c>
      <c r="AC25" s="101">
        <f t="shared" si="1"/>
        <v>1752.8</v>
      </c>
    </row>
    <row r="26" spans="2:29" ht="12.9" thickBot="1" x14ac:dyDescent="0.35">
      <c r="B26" s="163" t="s">
        <v>38</v>
      </c>
      <c r="C26" s="108"/>
      <c r="D26" s="24"/>
      <c r="E26" s="24"/>
      <c r="F26" s="24"/>
      <c r="G26" s="24"/>
      <c r="H26" s="24"/>
      <c r="I26" s="24"/>
      <c r="J26" s="24"/>
      <c r="K26" s="24"/>
      <c r="L26" s="24"/>
      <c r="M26" s="24">
        <v>21.85</v>
      </c>
      <c r="N26" s="24">
        <v>30.41</v>
      </c>
      <c r="O26" s="24"/>
      <c r="P26" s="24"/>
      <c r="Q26" s="24"/>
      <c r="R26" s="24">
        <v>0</v>
      </c>
      <c r="S26" s="24"/>
      <c r="T26" s="24"/>
      <c r="U26" s="24"/>
      <c r="V26" s="24"/>
      <c r="W26" s="24"/>
      <c r="X26" s="24"/>
      <c r="Y26" s="109"/>
      <c r="Z26" s="275">
        <f t="shared" si="0"/>
        <v>52.260000000000005</v>
      </c>
      <c r="AA26" s="103" t="s">
        <v>92</v>
      </c>
      <c r="AB26" s="80">
        <v>930</v>
      </c>
      <c r="AC26" s="101">
        <f t="shared" si="1"/>
        <v>1706</v>
      </c>
    </row>
    <row r="27" spans="2:29" ht="12.9" thickBot="1" x14ac:dyDescent="0.35">
      <c r="B27" s="164" t="s">
        <v>18</v>
      </c>
      <c r="C27" s="108">
        <v>50.47</v>
      </c>
      <c r="D27" s="24">
        <v>0</v>
      </c>
      <c r="E27" s="24">
        <v>0.82</v>
      </c>
      <c r="F27" s="24">
        <v>0.02</v>
      </c>
      <c r="G27" s="24"/>
      <c r="H27" s="24"/>
      <c r="I27" s="24">
        <v>0.1</v>
      </c>
      <c r="J27" s="24">
        <v>0.12</v>
      </c>
      <c r="K27" s="24"/>
      <c r="L27" s="24"/>
      <c r="M27" s="24">
        <v>1.1200000000000001</v>
      </c>
      <c r="N27" s="24">
        <v>43.53</v>
      </c>
      <c r="O27" s="24"/>
      <c r="P27" s="24"/>
      <c r="Q27" s="24"/>
      <c r="R27" s="24">
        <v>0.82781600000000011</v>
      </c>
      <c r="S27" s="24"/>
      <c r="T27" s="24"/>
      <c r="U27" s="24"/>
      <c r="V27" s="24"/>
      <c r="W27" s="24"/>
      <c r="X27" s="24"/>
      <c r="Y27" s="109"/>
      <c r="Z27" s="275">
        <f t="shared" si="0"/>
        <v>97.007816000000005</v>
      </c>
      <c r="AA27" s="103" t="s">
        <v>93</v>
      </c>
      <c r="AB27" s="80">
        <v>915</v>
      </c>
      <c r="AC27" s="101">
        <f t="shared" si="1"/>
        <v>1679</v>
      </c>
    </row>
    <row r="28" spans="2:29" ht="12.9" thickBot="1" x14ac:dyDescent="0.35">
      <c r="B28" s="151" t="s">
        <v>34</v>
      </c>
      <c r="C28" s="108"/>
      <c r="D28" s="24"/>
      <c r="E28" s="24"/>
      <c r="F28" s="24"/>
      <c r="G28" s="24"/>
      <c r="H28" s="24"/>
      <c r="I28" s="24"/>
      <c r="J28" s="24"/>
      <c r="K28" s="24"/>
      <c r="L28" s="24"/>
      <c r="M28" s="24"/>
      <c r="N28" s="24"/>
      <c r="O28" s="24">
        <v>70.19</v>
      </c>
      <c r="P28" s="24"/>
      <c r="Q28" s="24"/>
      <c r="R28" s="24">
        <v>0</v>
      </c>
      <c r="S28" s="24"/>
      <c r="T28" s="24"/>
      <c r="U28" s="24"/>
      <c r="V28" s="24"/>
      <c r="W28" s="24"/>
      <c r="X28" s="24"/>
      <c r="Y28" s="109"/>
      <c r="Z28" s="275">
        <f t="shared" si="0"/>
        <v>70.19</v>
      </c>
    </row>
    <row r="29" spans="2:29" ht="12.9" thickBot="1" x14ac:dyDescent="0.35">
      <c r="B29" s="161" t="s">
        <v>35</v>
      </c>
      <c r="C29" s="108"/>
      <c r="D29" s="24"/>
      <c r="E29" s="24"/>
      <c r="F29" s="24"/>
      <c r="G29" s="24"/>
      <c r="H29" s="24"/>
      <c r="I29" s="24"/>
      <c r="J29" s="24"/>
      <c r="K29" s="24"/>
      <c r="L29" s="24"/>
      <c r="M29" s="24"/>
      <c r="N29" s="24"/>
      <c r="O29" s="24"/>
      <c r="P29" s="24">
        <v>77.89</v>
      </c>
      <c r="Q29" s="24"/>
      <c r="R29" s="24">
        <v>0</v>
      </c>
      <c r="S29" s="24"/>
      <c r="T29" s="24"/>
      <c r="U29" s="24"/>
      <c r="V29" s="24"/>
      <c r="W29" s="24"/>
      <c r="X29" s="24"/>
      <c r="Y29" s="109"/>
      <c r="Z29" s="275">
        <f t="shared" si="0"/>
        <v>77.89</v>
      </c>
    </row>
    <row r="30" spans="2:29" ht="12.9" thickBot="1" x14ac:dyDescent="0.35">
      <c r="B30" s="161" t="s">
        <v>36</v>
      </c>
      <c r="C30" s="108"/>
      <c r="D30" s="24"/>
      <c r="E30" s="24"/>
      <c r="F30" s="24"/>
      <c r="G30" s="24"/>
      <c r="H30" s="24"/>
      <c r="I30" s="24"/>
      <c r="J30" s="24"/>
      <c r="K30" s="24"/>
      <c r="L30" s="24"/>
      <c r="M30" s="24"/>
      <c r="N30" s="24"/>
      <c r="O30" s="24"/>
      <c r="P30" s="24"/>
      <c r="Q30" s="24">
        <v>100</v>
      </c>
      <c r="R30" s="24">
        <v>0</v>
      </c>
      <c r="S30" s="24"/>
      <c r="T30" s="24"/>
      <c r="U30" s="24"/>
      <c r="V30" s="24"/>
      <c r="W30" s="24"/>
      <c r="X30" s="24"/>
      <c r="Y30" s="109"/>
      <c r="Z30" s="275">
        <f t="shared" si="0"/>
        <v>100</v>
      </c>
    </row>
    <row r="31" spans="2:29" ht="12.9" thickBot="1" x14ac:dyDescent="0.35">
      <c r="B31" s="162" t="s">
        <v>49</v>
      </c>
      <c r="C31" s="108">
        <v>0.57999999999999996</v>
      </c>
      <c r="D31" s="24"/>
      <c r="E31" s="24">
        <v>7.0000000000000007E-2</v>
      </c>
      <c r="F31" s="24"/>
      <c r="G31" s="24"/>
      <c r="H31" s="24"/>
      <c r="I31" s="24">
        <v>0.06</v>
      </c>
      <c r="J31" s="24">
        <v>0.04</v>
      </c>
      <c r="K31" s="24"/>
      <c r="L31" s="24"/>
      <c r="M31" s="24">
        <v>0.06</v>
      </c>
      <c r="N31" s="24">
        <v>39.85</v>
      </c>
      <c r="O31" s="24"/>
      <c r="P31" s="24"/>
      <c r="Q31" s="24"/>
      <c r="R31" s="24">
        <v>7.0000000000000007E-2</v>
      </c>
      <c r="S31" s="24"/>
      <c r="T31" s="24"/>
      <c r="U31" s="24"/>
      <c r="V31" s="24"/>
      <c r="W31" s="24">
        <v>55.82</v>
      </c>
      <c r="X31" s="24"/>
      <c r="Y31" s="109"/>
      <c r="Z31" s="275">
        <f>SUM(C31:Y31)</f>
        <v>96.550000000000011</v>
      </c>
    </row>
    <row r="32" spans="2:29" ht="12.9" thickBot="1" x14ac:dyDescent="0.35">
      <c r="B32" s="155">
        <v>3110</v>
      </c>
      <c r="C32" s="108">
        <v>67.87</v>
      </c>
      <c r="D32" s="24">
        <v>1.8708200000000001E-2</v>
      </c>
      <c r="E32" s="24">
        <v>4.43</v>
      </c>
      <c r="F32" s="24"/>
      <c r="G32" s="24"/>
      <c r="H32" s="24"/>
      <c r="I32" s="24">
        <v>15.21</v>
      </c>
      <c r="J32" s="24">
        <v>2.34</v>
      </c>
      <c r="K32" s="24"/>
      <c r="L32" s="24"/>
      <c r="M32" s="24">
        <v>0.05</v>
      </c>
      <c r="N32" s="24">
        <v>5.89</v>
      </c>
      <c r="O32" s="24"/>
      <c r="P32" s="24"/>
      <c r="Q32" s="24"/>
      <c r="R32" s="24">
        <v>0.12932009999999999</v>
      </c>
      <c r="S32" s="24">
        <v>7.8E-2</v>
      </c>
      <c r="T32" s="24"/>
      <c r="U32" s="24"/>
      <c r="V32" s="24"/>
      <c r="W32" s="24"/>
      <c r="X32" s="24"/>
      <c r="Y32" s="109"/>
      <c r="Z32" s="275">
        <v>96.016028300000016</v>
      </c>
    </row>
    <row r="33" spans="2:26" ht="12.9" thickBot="1" x14ac:dyDescent="0.35">
      <c r="B33" s="155">
        <v>3195</v>
      </c>
      <c r="C33" s="179">
        <v>52.2</v>
      </c>
      <c r="D33" s="24">
        <v>20.221600000000002</v>
      </c>
      <c r="E33" s="24">
        <v>11.62</v>
      </c>
      <c r="F33" s="24"/>
      <c r="G33" s="24"/>
      <c r="H33" s="24"/>
      <c r="I33" s="24">
        <v>5.67</v>
      </c>
      <c r="J33" s="24">
        <v>0.05</v>
      </c>
      <c r="K33" s="24"/>
      <c r="L33" s="24"/>
      <c r="M33" s="24">
        <v>0.1</v>
      </c>
      <c r="N33" s="24">
        <v>10.6</v>
      </c>
      <c r="O33" s="24"/>
      <c r="P33" s="24"/>
      <c r="Q33" s="24"/>
      <c r="R33" s="24">
        <v>5.7475600000000002E-2</v>
      </c>
      <c r="S33" s="24">
        <v>3.3000000000000002E-2</v>
      </c>
      <c r="T33" s="24"/>
      <c r="U33" s="24"/>
      <c r="V33" s="24"/>
      <c r="W33" s="24"/>
      <c r="X33" s="24"/>
      <c r="Y33" s="109"/>
      <c r="Z33" s="275">
        <v>100.55207560000001</v>
      </c>
    </row>
    <row r="34" spans="2:26" ht="12.9" thickBot="1" x14ac:dyDescent="0.35">
      <c r="B34" s="264" t="s">
        <v>132</v>
      </c>
      <c r="C34" s="108">
        <v>60.78</v>
      </c>
      <c r="D34" s="24"/>
      <c r="E34" s="24">
        <v>9.2899999999999991</v>
      </c>
      <c r="F34" s="24"/>
      <c r="G34" s="24"/>
      <c r="H34" s="24"/>
      <c r="I34" s="24">
        <v>25.09</v>
      </c>
      <c r="J34" s="24">
        <v>0.17</v>
      </c>
      <c r="K34" s="24"/>
      <c r="L34" s="24"/>
      <c r="M34" s="24">
        <v>0.1</v>
      </c>
      <c r="N34" s="24">
        <v>0.42</v>
      </c>
      <c r="O34" s="24"/>
      <c r="P34" s="24"/>
      <c r="Q34" s="24"/>
      <c r="R34" s="24">
        <v>7.1844500000000006E-2</v>
      </c>
      <c r="S34" s="24">
        <v>7.4999999999999997E-2</v>
      </c>
      <c r="T34" s="24"/>
      <c r="U34" s="24"/>
      <c r="V34" s="24"/>
      <c r="W34" s="24"/>
      <c r="X34" s="24"/>
      <c r="Y34" s="109"/>
      <c r="Z34" s="275">
        <v>95.996844499999995</v>
      </c>
    </row>
    <row r="35" spans="2:26" ht="12.9" thickBot="1" x14ac:dyDescent="0.35">
      <c r="B35" s="264" t="s">
        <v>223</v>
      </c>
      <c r="C35" s="108">
        <v>11.88</v>
      </c>
      <c r="D35" s="24">
        <v>23.956800000000001</v>
      </c>
      <c r="E35" s="24">
        <v>1.64</v>
      </c>
      <c r="F35" s="24"/>
      <c r="G35" s="24"/>
      <c r="H35" s="24"/>
      <c r="I35" s="24">
        <v>3.23</v>
      </c>
      <c r="J35" s="24">
        <v>0.02</v>
      </c>
      <c r="K35" s="24"/>
      <c r="L35" s="24"/>
      <c r="M35" s="24">
        <v>4.26</v>
      </c>
      <c r="N35" s="24">
        <v>24.89</v>
      </c>
      <c r="O35" s="24"/>
      <c r="P35" s="24"/>
      <c r="Q35" s="24"/>
      <c r="R35" s="24">
        <v>0.30174689999999998</v>
      </c>
      <c r="S35" s="24">
        <v>2.1999999999999999E-2</v>
      </c>
      <c r="T35" s="24"/>
      <c r="U35" s="24"/>
      <c r="V35" s="24"/>
      <c r="W35" s="24"/>
      <c r="X35" s="24"/>
      <c r="Y35" s="109"/>
      <c r="Z35" s="275">
        <v>70.200546900000006</v>
      </c>
    </row>
    <row r="36" spans="2:26" ht="12.9" thickBot="1" x14ac:dyDescent="0.35">
      <c r="B36" s="155" t="s">
        <v>20</v>
      </c>
      <c r="C36" s="108">
        <v>47.45</v>
      </c>
      <c r="D36" s="188"/>
      <c r="E36" s="24">
        <v>35.880000000000003</v>
      </c>
      <c r="F36" s="24">
        <v>4.5999999999999999E-2</v>
      </c>
      <c r="G36" s="24"/>
      <c r="H36" s="24"/>
      <c r="I36" s="24">
        <v>7.0000000000000007E-2</v>
      </c>
      <c r="J36" s="24">
        <v>1.91</v>
      </c>
      <c r="K36" s="24"/>
      <c r="L36" s="24"/>
      <c r="M36" s="24">
        <v>0.27</v>
      </c>
      <c r="N36" s="24">
        <v>7.0000000000000007E-2</v>
      </c>
      <c r="O36" s="24"/>
      <c r="P36" s="24"/>
      <c r="Q36" s="24"/>
      <c r="R36" s="24">
        <v>1.1495120000000001</v>
      </c>
      <c r="S36" s="24"/>
      <c r="T36" s="24"/>
      <c r="U36" s="24"/>
      <c r="V36" s="24"/>
      <c r="W36" s="24">
        <v>0.13</v>
      </c>
      <c r="X36" s="24"/>
      <c r="Y36" s="109"/>
      <c r="Z36" s="275">
        <f t="shared" si="0"/>
        <v>86.975511999999995</v>
      </c>
    </row>
    <row r="37" spans="2:26" ht="12.9" thickBot="1" x14ac:dyDescent="0.35">
      <c r="B37" s="185" t="s">
        <v>51</v>
      </c>
      <c r="C37" s="108">
        <v>47.18</v>
      </c>
      <c r="D37" s="188"/>
      <c r="E37" s="24">
        <v>35.700000000000003</v>
      </c>
      <c r="F37" s="24">
        <v>1.395</v>
      </c>
      <c r="G37" s="24"/>
      <c r="H37" s="24"/>
      <c r="I37" s="24">
        <v>0.03</v>
      </c>
      <c r="J37" s="24">
        <v>0.28000000000000003</v>
      </c>
      <c r="K37" s="24"/>
      <c r="L37" s="24"/>
      <c r="M37" s="24">
        <v>0.38</v>
      </c>
      <c r="N37" s="24">
        <v>0.27</v>
      </c>
      <c r="O37" s="24"/>
      <c r="P37" s="24"/>
      <c r="Q37" s="24"/>
      <c r="R37" s="24">
        <v>1.1638809000000001</v>
      </c>
      <c r="S37" s="24"/>
      <c r="T37" s="24"/>
      <c r="U37" s="24"/>
      <c r="V37" s="24"/>
      <c r="W37" s="24">
        <v>0.06</v>
      </c>
      <c r="X37" s="24"/>
      <c r="Y37" s="109"/>
      <c r="Z37" s="275">
        <f t="shared" si="0"/>
        <v>86.458880899999983</v>
      </c>
    </row>
    <row r="38" spans="2:26" ht="12.9" thickBot="1" x14ac:dyDescent="0.35">
      <c r="B38" s="155" t="s">
        <v>22</v>
      </c>
      <c r="C38" s="108">
        <v>60.87</v>
      </c>
      <c r="D38" s="188"/>
      <c r="E38" s="24">
        <v>25.35</v>
      </c>
      <c r="F38" s="24">
        <v>1.6859999999999999</v>
      </c>
      <c r="G38" s="24"/>
      <c r="H38" s="24"/>
      <c r="I38" s="24">
        <v>7.0000000000000007E-2</v>
      </c>
      <c r="J38" s="24">
        <v>0.4</v>
      </c>
      <c r="K38" s="24"/>
      <c r="L38" s="24"/>
      <c r="M38" s="24">
        <v>0.25</v>
      </c>
      <c r="N38" s="24">
        <v>0.15</v>
      </c>
      <c r="O38" s="24"/>
      <c r="P38" s="24"/>
      <c r="Q38" s="24"/>
      <c r="R38" s="24">
        <v>1.7386368999999999</v>
      </c>
      <c r="S38" s="24"/>
      <c r="T38" s="24"/>
      <c r="U38" s="24"/>
      <c r="V38" s="24"/>
      <c r="W38" s="24">
        <v>7.0000000000000007E-2</v>
      </c>
      <c r="X38" s="24"/>
      <c r="Y38" s="109"/>
      <c r="Z38" s="275">
        <f t="shared" si="0"/>
        <v>90.584636900000007</v>
      </c>
    </row>
    <row r="39" spans="2:26" ht="12.45" customHeight="1" thickBot="1" x14ac:dyDescent="0.35">
      <c r="B39" s="185" t="s">
        <v>197</v>
      </c>
      <c r="C39" s="108">
        <v>59.35</v>
      </c>
      <c r="D39" s="188"/>
      <c r="E39" s="24">
        <v>25.97</v>
      </c>
      <c r="F39" s="24">
        <v>2.496</v>
      </c>
      <c r="G39" s="24"/>
      <c r="H39" s="24"/>
      <c r="I39" s="24">
        <v>0.08</v>
      </c>
      <c r="J39" s="24">
        <v>0.37</v>
      </c>
      <c r="K39" s="24"/>
      <c r="L39" s="24"/>
      <c r="M39" s="24">
        <v>0.14000000000000001</v>
      </c>
      <c r="N39" s="24">
        <v>0.09</v>
      </c>
      <c r="O39" s="24"/>
      <c r="P39" s="24"/>
      <c r="Q39" s="24"/>
      <c r="R39" s="24">
        <v>1.1926186999999999</v>
      </c>
      <c r="S39" s="24"/>
      <c r="T39" s="24"/>
      <c r="U39" s="24"/>
      <c r="V39" s="24"/>
      <c r="W39" s="24">
        <v>0.09</v>
      </c>
      <c r="X39" s="24"/>
      <c r="Y39" s="109"/>
      <c r="Z39" s="275">
        <f t="shared" si="0"/>
        <v>89.778618699999996</v>
      </c>
    </row>
    <row r="40" spans="2:26" ht="12.9" thickBot="1" x14ac:dyDescent="0.35">
      <c r="B40" s="185" t="s">
        <v>55</v>
      </c>
      <c r="C40" s="108">
        <v>59.82</v>
      </c>
      <c r="D40" s="188"/>
      <c r="E40" s="24">
        <v>26.67</v>
      </c>
      <c r="F40" s="24">
        <v>1.7789999999999999</v>
      </c>
      <c r="G40" s="24"/>
      <c r="H40" s="24"/>
      <c r="I40" s="24">
        <v>7.0000000000000007E-2</v>
      </c>
      <c r="J40" s="24">
        <v>0.39</v>
      </c>
      <c r="K40" s="24"/>
      <c r="L40" s="24"/>
      <c r="M40" s="24">
        <v>0.26</v>
      </c>
      <c r="N40" s="24">
        <v>0.16</v>
      </c>
      <c r="O40" s="24"/>
      <c r="P40" s="24"/>
      <c r="Q40" s="24"/>
      <c r="R40" s="24">
        <v>1.6811612999999999</v>
      </c>
      <c r="S40" s="24"/>
      <c r="T40" s="24"/>
      <c r="U40" s="24"/>
      <c r="V40" s="24"/>
      <c r="W40" s="24">
        <v>7.0000000000000007E-2</v>
      </c>
      <c r="X40" s="24"/>
      <c r="Y40" s="109"/>
      <c r="Z40" s="275">
        <f t="shared" si="0"/>
        <v>90.900161299999994</v>
      </c>
    </row>
    <row r="41" spans="2:26" ht="12.9" thickBot="1" x14ac:dyDescent="0.35">
      <c r="B41" s="160" t="s">
        <v>56</v>
      </c>
      <c r="C41" s="108">
        <v>64.2</v>
      </c>
      <c r="D41" s="188"/>
      <c r="E41" s="24">
        <v>17.190000000000001</v>
      </c>
      <c r="F41" s="24">
        <v>1.075</v>
      </c>
      <c r="G41" s="24"/>
      <c r="H41" s="24"/>
      <c r="I41" s="24">
        <v>0.18</v>
      </c>
      <c r="J41" s="24">
        <v>4.05</v>
      </c>
      <c r="K41" s="24"/>
      <c r="L41" s="24"/>
      <c r="M41" s="24">
        <v>1.56</v>
      </c>
      <c r="N41" s="24">
        <v>0.24</v>
      </c>
      <c r="O41" s="24"/>
      <c r="P41" s="24"/>
      <c r="Q41" s="24"/>
      <c r="R41" s="24">
        <v>10.187550099999999</v>
      </c>
      <c r="S41" s="24">
        <v>0.03</v>
      </c>
      <c r="T41" s="24"/>
      <c r="U41" s="24"/>
      <c r="V41" s="24"/>
      <c r="W41" s="24">
        <v>0.08</v>
      </c>
      <c r="X41" s="24"/>
      <c r="Y41" s="109"/>
      <c r="Z41" s="275">
        <f t="shared" si="0"/>
        <v>98.7925501</v>
      </c>
    </row>
    <row r="42" spans="2:26" ht="12.9" thickBot="1" x14ac:dyDescent="0.35">
      <c r="B42" s="186" t="s">
        <v>196</v>
      </c>
      <c r="C42" s="108">
        <v>51.31</v>
      </c>
      <c r="D42" s="188"/>
      <c r="E42" s="24">
        <v>30.71</v>
      </c>
      <c r="F42" s="24">
        <v>1.643</v>
      </c>
      <c r="G42" s="24"/>
      <c r="H42" s="24"/>
      <c r="I42" s="24">
        <v>7.0000000000000007E-2</v>
      </c>
      <c r="J42" s="24">
        <v>0.9</v>
      </c>
      <c r="K42" s="24"/>
      <c r="L42" s="24"/>
      <c r="M42" s="24">
        <v>0.33</v>
      </c>
      <c r="N42" s="24">
        <v>0.34</v>
      </c>
      <c r="O42" s="24"/>
      <c r="P42" s="24"/>
      <c r="Q42" s="24"/>
      <c r="R42" s="24">
        <v>3.3335847999999997</v>
      </c>
      <c r="S42" s="24">
        <v>5.0000000000000001E-3</v>
      </c>
      <c r="T42" s="24"/>
      <c r="U42" s="24"/>
      <c r="V42" s="24"/>
      <c r="W42" s="24">
        <v>0.11</v>
      </c>
      <c r="X42" s="24"/>
      <c r="Y42" s="109"/>
      <c r="Z42" s="275">
        <f t="shared" si="0"/>
        <v>88.751584800000003</v>
      </c>
    </row>
    <row r="43" spans="2:26" ht="12.9" thickBot="1" x14ac:dyDescent="0.35">
      <c r="B43" s="150" t="s">
        <v>47</v>
      </c>
      <c r="C43" s="108"/>
      <c r="D43" s="188"/>
      <c r="E43" s="24"/>
      <c r="F43" s="24">
        <v>0.01</v>
      </c>
      <c r="G43" s="24"/>
      <c r="H43" s="24">
        <v>40.369999999999997</v>
      </c>
      <c r="I43" s="24"/>
      <c r="J43" s="24"/>
      <c r="K43" s="24"/>
      <c r="L43" s="24"/>
      <c r="M43" s="24"/>
      <c r="N43" s="24"/>
      <c r="O43" s="24"/>
      <c r="P43" s="24"/>
      <c r="Q43" s="24"/>
      <c r="R43" s="24"/>
      <c r="S43" s="24"/>
      <c r="T43" s="24"/>
      <c r="U43" s="24"/>
      <c r="V43" s="24"/>
      <c r="W43" s="24"/>
      <c r="X43" s="24"/>
      <c r="Y43" s="109"/>
      <c r="Z43" s="275">
        <v>40.379999999999995</v>
      </c>
    </row>
    <row r="44" spans="2:26" ht="12.9" thickBot="1" x14ac:dyDescent="0.35">
      <c r="B44" s="150" t="s">
        <v>150</v>
      </c>
      <c r="C44" s="108"/>
      <c r="D44" s="188"/>
      <c r="E44" s="24"/>
      <c r="F44" s="24">
        <v>0.05</v>
      </c>
      <c r="G44" s="24"/>
      <c r="H44" s="24"/>
      <c r="I44" s="24">
        <v>58</v>
      </c>
      <c r="J44" s="24"/>
      <c r="K44" s="24"/>
      <c r="L44" s="24"/>
      <c r="M44" s="24"/>
      <c r="N44" s="24"/>
      <c r="O44" s="24"/>
      <c r="P44" s="24"/>
      <c r="Q44" s="24"/>
      <c r="R44" s="24"/>
      <c r="S44" s="24"/>
      <c r="T44" s="24"/>
      <c r="U44" s="24"/>
      <c r="V44" s="24"/>
      <c r="W44" s="24"/>
      <c r="X44" s="24"/>
      <c r="Y44" s="109"/>
      <c r="Z44" s="275">
        <v>58.05</v>
      </c>
    </row>
    <row r="45" spans="2:26" ht="12.9" thickBot="1" x14ac:dyDescent="0.35">
      <c r="B45" s="150" t="s">
        <v>151</v>
      </c>
      <c r="C45" s="108"/>
      <c r="D45" s="188"/>
      <c r="E45" s="24"/>
      <c r="F45" s="24">
        <v>1.42</v>
      </c>
      <c r="G45" s="24"/>
      <c r="H45" s="24"/>
      <c r="I45" s="24"/>
      <c r="J45" s="24">
        <v>68</v>
      </c>
      <c r="K45" s="24"/>
      <c r="L45" s="24"/>
      <c r="M45" s="24"/>
      <c r="N45" s="24"/>
      <c r="O45" s="24"/>
      <c r="P45" s="24"/>
      <c r="Q45" s="24"/>
      <c r="R45" s="24"/>
      <c r="S45" s="24"/>
      <c r="T45" s="24"/>
      <c r="U45" s="24"/>
      <c r="V45" s="24"/>
      <c r="W45" s="24"/>
      <c r="X45" s="24"/>
      <c r="Y45" s="109"/>
      <c r="Z45" s="275">
        <v>69.42</v>
      </c>
    </row>
    <row r="46" spans="2:26" ht="12.9" thickBot="1" x14ac:dyDescent="0.35">
      <c r="B46" s="135" t="s">
        <v>99</v>
      </c>
      <c r="C46" s="108">
        <v>54.92</v>
      </c>
      <c r="D46" s="24"/>
      <c r="E46" s="24">
        <v>0.99</v>
      </c>
      <c r="F46" s="24"/>
      <c r="G46" s="24"/>
      <c r="H46" s="24">
        <v>1</v>
      </c>
      <c r="I46" s="24">
        <v>1.78</v>
      </c>
      <c r="J46" s="24">
        <v>0.11</v>
      </c>
      <c r="K46" s="24"/>
      <c r="L46" s="24"/>
      <c r="M46" s="24">
        <v>24.34</v>
      </c>
      <c r="N46" s="24">
        <v>4.46</v>
      </c>
      <c r="O46" s="24"/>
      <c r="P46" s="24"/>
      <c r="Q46" s="24"/>
      <c r="R46" s="24">
        <v>0.252</v>
      </c>
      <c r="S46" s="24"/>
      <c r="T46" s="24"/>
      <c r="U46" s="24"/>
      <c r="V46" s="24"/>
      <c r="W46" s="24"/>
      <c r="X46" s="24"/>
      <c r="Y46" s="109"/>
      <c r="Z46" s="275">
        <f t="shared" si="0"/>
        <v>87.85199999999999</v>
      </c>
    </row>
    <row r="47" spans="2:26" ht="12.9" thickBot="1" x14ac:dyDescent="0.35">
      <c r="B47" s="150" t="s">
        <v>181</v>
      </c>
      <c r="C47" s="108">
        <v>99.5</v>
      </c>
      <c r="D47" s="24"/>
      <c r="E47" s="24"/>
      <c r="F47" s="24"/>
      <c r="G47" s="24"/>
      <c r="H47" s="24"/>
      <c r="I47" s="24"/>
      <c r="J47" s="24"/>
      <c r="K47" s="24"/>
      <c r="L47" s="24"/>
      <c r="M47" s="24"/>
      <c r="N47" s="24">
        <v>0.1</v>
      </c>
      <c r="O47" s="24"/>
      <c r="P47" s="24"/>
      <c r="Q47" s="24"/>
      <c r="R47" s="24"/>
      <c r="S47" s="24"/>
      <c r="T47" s="24"/>
      <c r="U47" s="24"/>
      <c r="V47" s="24"/>
      <c r="W47" s="24"/>
      <c r="X47" s="24"/>
      <c r="Y47" s="109"/>
      <c r="Z47" s="275">
        <f t="shared" si="0"/>
        <v>99.6</v>
      </c>
    </row>
    <row r="48" spans="2:26" ht="12.9" thickBot="1" x14ac:dyDescent="0.35">
      <c r="B48" s="151" t="s">
        <v>182</v>
      </c>
      <c r="C48" s="108">
        <v>64.760000000000005</v>
      </c>
      <c r="D48" s="24"/>
      <c r="E48" s="24">
        <v>18.32</v>
      </c>
      <c r="F48" s="24"/>
      <c r="G48" s="24"/>
      <c r="H48" s="24"/>
      <c r="I48" s="24"/>
      <c r="J48" s="24">
        <v>16.920000000000002</v>
      </c>
      <c r="K48" s="24"/>
      <c r="L48" s="24"/>
      <c r="M48" s="24"/>
      <c r="N48" s="24"/>
      <c r="O48" s="24"/>
      <c r="P48" s="24"/>
      <c r="Q48" s="24"/>
      <c r="R48" s="24"/>
      <c r="S48" s="24"/>
      <c r="T48" s="24"/>
      <c r="U48" s="24"/>
      <c r="V48" s="24"/>
      <c r="W48" s="24"/>
      <c r="X48" s="24"/>
      <c r="Y48" s="109"/>
      <c r="Z48" s="275">
        <f t="shared" si="0"/>
        <v>100.00000000000001</v>
      </c>
    </row>
    <row r="49" spans="2:26" ht="12.9" thickBot="1" x14ac:dyDescent="0.35">
      <c r="B49" s="151" t="s">
        <v>183</v>
      </c>
      <c r="C49" s="108">
        <v>68.739999999999995</v>
      </c>
      <c r="D49" s="24"/>
      <c r="E49" s="24">
        <v>19.440000000000001</v>
      </c>
      <c r="F49" s="24"/>
      <c r="G49" s="24"/>
      <c r="H49" s="24"/>
      <c r="I49" s="24">
        <v>11.82</v>
      </c>
      <c r="J49" s="24"/>
      <c r="K49" s="24"/>
      <c r="L49" s="24"/>
      <c r="M49" s="24"/>
      <c r="N49" s="24"/>
      <c r="O49" s="24"/>
      <c r="P49" s="24"/>
      <c r="Q49" s="24"/>
      <c r="R49" s="24"/>
      <c r="S49" s="24"/>
      <c r="T49" s="24"/>
      <c r="U49" s="24"/>
      <c r="V49" s="24"/>
      <c r="W49" s="24"/>
      <c r="X49" s="24"/>
      <c r="Y49" s="109"/>
      <c r="Z49" s="275">
        <f t="shared" si="0"/>
        <v>100</v>
      </c>
    </row>
    <row r="50" spans="2:26" ht="12.9" thickBot="1" x14ac:dyDescent="0.35">
      <c r="B50" s="151" t="s">
        <v>184</v>
      </c>
      <c r="C50" s="108">
        <v>47.29</v>
      </c>
      <c r="D50" s="24"/>
      <c r="E50" s="24">
        <v>40.21</v>
      </c>
      <c r="F50" s="24"/>
      <c r="G50" s="24"/>
      <c r="H50" s="24"/>
      <c r="I50" s="24"/>
      <c r="J50" s="24"/>
      <c r="K50" s="24"/>
      <c r="L50" s="24"/>
      <c r="M50" s="24"/>
      <c r="N50" s="24"/>
      <c r="O50" s="24"/>
      <c r="P50" s="24"/>
      <c r="Q50" s="24"/>
      <c r="R50" s="24"/>
      <c r="S50" s="24"/>
      <c r="T50" s="24"/>
      <c r="U50" s="24"/>
      <c r="V50" s="24"/>
      <c r="W50" s="24"/>
      <c r="X50" s="24"/>
      <c r="Y50" s="109"/>
      <c r="Z50" s="275">
        <f t="shared" si="0"/>
        <v>87.5</v>
      </c>
    </row>
    <row r="51" spans="2:26" ht="12.9" thickBot="1" x14ac:dyDescent="0.35">
      <c r="B51" s="154" t="s">
        <v>71</v>
      </c>
      <c r="C51" s="108"/>
      <c r="D51" s="24"/>
      <c r="E51" s="24"/>
      <c r="F51" s="24">
        <v>100</v>
      </c>
      <c r="G51" s="24"/>
      <c r="H51" s="24"/>
      <c r="I51" s="24"/>
      <c r="J51" s="24"/>
      <c r="K51" s="24"/>
      <c r="L51" s="24"/>
      <c r="M51" s="24"/>
      <c r="N51" s="24"/>
      <c r="O51" s="24"/>
      <c r="P51" s="24"/>
      <c r="Q51" s="24"/>
      <c r="R51" s="24"/>
      <c r="S51" s="24"/>
      <c r="T51" s="24"/>
      <c r="U51" s="24"/>
      <c r="V51" s="24"/>
      <c r="W51" s="24"/>
      <c r="X51" s="24"/>
      <c r="Y51" s="109"/>
      <c r="Z51" s="275">
        <f t="shared" si="0"/>
        <v>100</v>
      </c>
    </row>
    <row r="52" spans="2:26" ht="12.9" thickBot="1" x14ac:dyDescent="0.35">
      <c r="B52" s="154" t="s">
        <v>114</v>
      </c>
      <c r="C52" s="108"/>
      <c r="D52" s="24"/>
      <c r="E52" s="24"/>
      <c r="F52" s="24">
        <v>90</v>
      </c>
      <c r="G52" s="24"/>
      <c r="H52" s="24"/>
      <c r="I52" s="24"/>
      <c r="J52" s="24"/>
      <c r="K52" s="24"/>
      <c r="L52" s="24"/>
      <c r="M52" s="24"/>
      <c r="N52" s="24"/>
      <c r="O52" s="24"/>
      <c r="P52" s="24"/>
      <c r="Q52" s="24"/>
      <c r="R52" s="24">
        <v>8.9979999999999993</v>
      </c>
      <c r="S52" s="24"/>
      <c r="T52" s="24"/>
      <c r="U52" s="24"/>
      <c r="V52" s="24"/>
      <c r="W52" s="24"/>
      <c r="X52" s="24"/>
      <c r="Y52" s="109"/>
      <c r="Z52" s="275">
        <f t="shared" si="0"/>
        <v>98.998000000000005</v>
      </c>
    </row>
    <row r="53" spans="2:26" ht="12.9" thickBot="1" x14ac:dyDescent="0.35">
      <c r="B53" s="154" t="s">
        <v>66</v>
      </c>
      <c r="C53" s="108">
        <v>0.8</v>
      </c>
      <c r="D53" s="24"/>
      <c r="E53" s="24">
        <v>0.5</v>
      </c>
      <c r="F53" s="24">
        <v>96.09</v>
      </c>
      <c r="G53" s="24"/>
      <c r="H53" s="24"/>
      <c r="I53" s="24"/>
      <c r="J53" s="24"/>
      <c r="K53" s="24"/>
      <c r="L53" s="24"/>
      <c r="M53" s="24"/>
      <c r="N53" s="24"/>
      <c r="O53" s="24"/>
      <c r="P53" s="24"/>
      <c r="Q53" s="24"/>
      <c r="R53" s="24">
        <v>0.5</v>
      </c>
      <c r="S53" s="24"/>
      <c r="T53" s="24"/>
      <c r="U53" s="24"/>
      <c r="V53" s="24"/>
      <c r="W53" s="24"/>
      <c r="X53" s="24"/>
      <c r="Y53" s="109"/>
      <c r="Z53" s="275">
        <f t="shared" si="0"/>
        <v>97.89</v>
      </c>
    </row>
    <row r="54" spans="2:26" ht="12.9" thickBot="1" x14ac:dyDescent="0.35">
      <c r="B54" s="166" t="s">
        <v>70</v>
      </c>
      <c r="C54" s="108"/>
      <c r="D54" s="24"/>
      <c r="E54" s="24"/>
      <c r="F54" s="24">
        <v>49.41</v>
      </c>
      <c r="G54" s="24"/>
      <c r="H54" s="24"/>
      <c r="I54" s="24"/>
      <c r="J54" s="24"/>
      <c r="K54" s="24"/>
      <c r="L54" s="24"/>
      <c r="M54" s="24"/>
      <c r="N54" s="24"/>
      <c r="O54" s="24"/>
      <c r="P54" s="24"/>
      <c r="Q54" s="24"/>
      <c r="R54" s="24">
        <v>91.04</v>
      </c>
      <c r="S54" s="24"/>
      <c r="T54" s="24"/>
      <c r="U54" s="24"/>
      <c r="V54" s="24"/>
      <c r="W54" s="24"/>
      <c r="X54" s="24"/>
      <c r="Y54" s="109"/>
      <c r="Z54" s="275">
        <f t="shared" si="0"/>
        <v>140.44999999999999</v>
      </c>
    </row>
    <row r="55" spans="2:26" ht="12.9" thickBot="1" x14ac:dyDescent="0.35">
      <c r="B55" s="162" t="s">
        <v>68</v>
      </c>
      <c r="C55" s="108"/>
      <c r="D55" s="24"/>
      <c r="E55" s="24"/>
      <c r="F55" s="24"/>
      <c r="G55" s="24"/>
      <c r="H55" s="24"/>
      <c r="I55" s="24"/>
      <c r="J55" s="24"/>
      <c r="K55" s="24"/>
      <c r="L55" s="24"/>
      <c r="M55" s="24"/>
      <c r="N55" s="24"/>
      <c r="O55" s="24"/>
      <c r="P55" s="24"/>
      <c r="Q55" s="24"/>
      <c r="R55" s="24">
        <v>143.69999999999999</v>
      </c>
      <c r="S55" s="24"/>
      <c r="T55" s="24"/>
      <c r="U55" s="24"/>
      <c r="V55" s="24"/>
      <c r="W55" s="24"/>
      <c r="X55" s="24"/>
      <c r="Y55" s="109"/>
      <c r="Z55" s="275">
        <f t="shared" si="0"/>
        <v>143.69999999999999</v>
      </c>
    </row>
    <row r="56" spans="2:26" ht="12.9" thickBot="1" x14ac:dyDescent="0.35">
      <c r="B56" s="162" t="s">
        <v>128</v>
      </c>
      <c r="C56" s="108"/>
      <c r="D56" s="24"/>
      <c r="E56" s="24"/>
      <c r="F56" s="24"/>
      <c r="G56" s="24"/>
      <c r="H56" s="24"/>
      <c r="I56" s="24"/>
      <c r="J56" s="24"/>
      <c r="K56" s="24"/>
      <c r="L56" s="24"/>
      <c r="M56" s="24"/>
      <c r="N56" s="24"/>
      <c r="O56" s="24"/>
      <c r="P56" s="24"/>
      <c r="Q56" s="24"/>
      <c r="R56" s="24">
        <v>126.7</v>
      </c>
      <c r="S56" s="24"/>
      <c r="T56" s="24"/>
      <c r="U56" s="24"/>
      <c r="V56" s="24"/>
      <c r="W56" s="24"/>
      <c r="X56" s="24"/>
      <c r="Y56" s="109"/>
      <c r="Z56" s="275">
        <f t="shared" si="0"/>
        <v>126.7</v>
      </c>
    </row>
    <row r="57" spans="2:26" ht="13.5" customHeight="1" thickBot="1" x14ac:dyDescent="0.35">
      <c r="B57" s="162" t="s">
        <v>81</v>
      </c>
      <c r="C57" s="108"/>
      <c r="D57" s="24"/>
      <c r="E57" s="24"/>
      <c r="F57" s="24"/>
      <c r="G57" s="24"/>
      <c r="H57" s="24"/>
      <c r="I57" s="24"/>
      <c r="J57" s="24"/>
      <c r="K57" s="24"/>
      <c r="L57" s="24"/>
      <c r="M57" s="24"/>
      <c r="N57" s="24"/>
      <c r="O57" s="24"/>
      <c r="P57" s="24"/>
      <c r="Q57" s="24"/>
      <c r="R57" s="24">
        <v>215.52</v>
      </c>
      <c r="S57" s="24"/>
      <c r="T57" s="24"/>
      <c r="U57" s="24"/>
      <c r="V57" s="24"/>
      <c r="W57" s="24"/>
      <c r="X57" s="24"/>
      <c r="Y57" s="109"/>
      <c r="Z57" s="275">
        <f t="shared" si="0"/>
        <v>215.52</v>
      </c>
    </row>
    <row r="58" spans="2:26" ht="12.9" thickBot="1" x14ac:dyDescent="0.35">
      <c r="B58" s="162" t="s">
        <v>73</v>
      </c>
      <c r="C58" s="108">
        <v>57.78</v>
      </c>
      <c r="D58" s="24"/>
      <c r="E58" s="24">
        <v>19.920000000000002</v>
      </c>
      <c r="F58" s="24"/>
      <c r="G58" s="24"/>
      <c r="H58" s="24"/>
      <c r="I58" s="24"/>
      <c r="J58" s="24"/>
      <c r="K58" s="24"/>
      <c r="L58" s="24"/>
      <c r="M58" s="24">
        <v>0.06</v>
      </c>
      <c r="N58" s="24">
        <v>0.23</v>
      </c>
      <c r="O58" s="24"/>
      <c r="P58" s="24"/>
      <c r="Q58" s="24"/>
      <c r="R58" s="24">
        <v>39.6</v>
      </c>
      <c r="S58" s="24"/>
      <c r="T58" s="24"/>
      <c r="U58" s="24"/>
      <c r="V58" s="24"/>
      <c r="W58" s="24"/>
      <c r="X58" s="24"/>
      <c r="Y58" s="109"/>
      <c r="Z58" s="275">
        <f t="shared" si="0"/>
        <v>117.59</v>
      </c>
    </row>
    <row r="59" spans="2:26" ht="12.9" thickBot="1" x14ac:dyDescent="0.35">
      <c r="B59" s="162" t="s">
        <v>112</v>
      </c>
      <c r="C59" s="108">
        <v>5</v>
      </c>
      <c r="D59" s="24"/>
      <c r="E59" s="24"/>
      <c r="F59" s="24"/>
      <c r="G59" s="24"/>
      <c r="H59" s="24"/>
      <c r="I59" s="24"/>
      <c r="J59" s="24"/>
      <c r="K59" s="24"/>
      <c r="L59" s="24"/>
      <c r="M59" s="24"/>
      <c r="N59" s="24"/>
      <c r="O59" s="24"/>
      <c r="P59" s="24"/>
      <c r="Q59" s="24"/>
      <c r="R59" s="24">
        <v>140.87</v>
      </c>
      <c r="S59" s="24"/>
      <c r="T59" s="24"/>
      <c r="U59" s="24"/>
      <c r="V59" s="24"/>
      <c r="W59" s="24"/>
      <c r="X59" s="24"/>
      <c r="Y59" s="109"/>
      <c r="Z59" s="275">
        <f t="shared" si="0"/>
        <v>145.87</v>
      </c>
    </row>
    <row r="60" spans="2:26" ht="12.9" thickBot="1" x14ac:dyDescent="0.35">
      <c r="B60" s="162" t="s">
        <v>113</v>
      </c>
      <c r="C60" s="108"/>
      <c r="D60" s="24"/>
      <c r="E60" s="24"/>
      <c r="F60" s="24"/>
      <c r="G60" s="24"/>
      <c r="H60" s="24"/>
      <c r="I60" s="24"/>
      <c r="J60" s="24"/>
      <c r="K60" s="24"/>
      <c r="L60" s="24"/>
      <c r="M60" s="24"/>
      <c r="N60" s="24"/>
      <c r="O60" s="24"/>
      <c r="P60" s="24"/>
      <c r="Q60" s="24"/>
      <c r="R60" s="24"/>
      <c r="S60" s="24"/>
      <c r="T60" s="24"/>
      <c r="U60" s="24"/>
      <c r="V60" s="24"/>
      <c r="W60" s="24"/>
      <c r="X60" s="24"/>
      <c r="Y60" s="109"/>
      <c r="Z60" s="275">
        <f t="shared" si="0"/>
        <v>0</v>
      </c>
    </row>
    <row r="61" spans="2:26" ht="12.9" thickBot="1" x14ac:dyDescent="0.35">
      <c r="B61" s="162" t="s">
        <v>69</v>
      </c>
      <c r="C61" s="108"/>
      <c r="D61" s="24"/>
      <c r="E61" s="24"/>
      <c r="F61" s="24"/>
      <c r="G61" s="24"/>
      <c r="H61" s="24"/>
      <c r="I61" s="24"/>
      <c r="J61" s="24"/>
      <c r="K61" s="24"/>
      <c r="L61" s="24"/>
      <c r="M61" s="24"/>
      <c r="N61" s="24"/>
      <c r="O61" s="24"/>
      <c r="P61" s="24"/>
      <c r="Q61" s="24"/>
      <c r="R61" s="24"/>
      <c r="S61" s="24">
        <v>100</v>
      </c>
      <c r="T61" s="24"/>
      <c r="U61" s="24"/>
      <c r="V61" s="24"/>
      <c r="W61" s="24"/>
      <c r="X61" s="24"/>
      <c r="Y61" s="109"/>
      <c r="Z61" s="275">
        <f t="shared" si="0"/>
        <v>100</v>
      </c>
    </row>
    <row r="62" spans="2:26" ht="12.9" thickBot="1" x14ac:dyDescent="0.35">
      <c r="B62" s="162" t="s">
        <v>129</v>
      </c>
      <c r="C62" s="108"/>
      <c r="D62" s="24"/>
      <c r="E62" s="24"/>
      <c r="F62" s="24"/>
      <c r="G62" s="24">
        <v>0</v>
      </c>
      <c r="H62" s="24"/>
      <c r="I62" s="24"/>
      <c r="J62" s="24"/>
      <c r="K62" s="24"/>
      <c r="L62" s="24"/>
      <c r="M62" s="24"/>
      <c r="N62" s="24"/>
      <c r="O62" s="24"/>
      <c r="P62" s="24"/>
      <c r="Q62" s="24"/>
      <c r="R62" s="24"/>
      <c r="S62" s="24">
        <v>81.5</v>
      </c>
      <c r="T62" s="24"/>
      <c r="U62" s="24"/>
      <c r="V62" s="24"/>
      <c r="W62" s="24"/>
      <c r="X62" s="24"/>
      <c r="Y62" s="109"/>
      <c r="Z62" s="275">
        <f t="shared" si="0"/>
        <v>81.5</v>
      </c>
    </row>
    <row r="63" spans="2:26" ht="12.9" thickBot="1" x14ac:dyDescent="0.35">
      <c r="B63" s="162" t="s">
        <v>130</v>
      </c>
      <c r="C63" s="108"/>
      <c r="D63" s="24"/>
      <c r="E63" s="24"/>
      <c r="F63" s="24"/>
      <c r="G63" s="24"/>
      <c r="H63" s="24"/>
      <c r="I63" s="24"/>
      <c r="J63" s="24"/>
      <c r="K63" s="24"/>
      <c r="L63" s="24"/>
      <c r="M63" s="24"/>
      <c r="N63" s="24"/>
      <c r="O63" s="24"/>
      <c r="P63" s="24"/>
      <c r="Q63" s="24"/>
      <c r="R63" s="24"/>
      <c r="S63" s="24">
        <v>61.62</v>
      </c>
      <c r="T63" s="24"/>
      <c r="U63" s="24"/>
      <c r="V63" s="24"/>
      <c r="W63" s="24"/>
      <c r="X63" s="24"/>
      <c r="Y63" s="109"/>
      <c r="Z63" s="275">
        <f t="shared" si="0"/>
        <v>61.62</v>
      </c>
    </row>
    <row r="64" spans="2:26" ht="12.9" thickBot="1" x14ac:dyDescent="0.35">
      <c r="B64" s="167" t="s">
        <v>78</v>
      </c>
      <c r="C64" s="108"/>
      <c r="D64" s="24"/>
      <c r="E64" s="24"/>
      <c r="F64" s="24"/>
      <c r="G64" s="24"/>
      <c r="H64" s="24"/>
      <c r="I64" s="24"/>
      <c r="J64" s="24"/>
      <c r="K64" s="24"/>
      <c r="L64" s="24"/>
      <c r="M64" s="24"/>
      <c r="N64" s="24"/>
      <c r="O64" s="24"/>
      <c r="P64" s="24"/>
      <c r="Q64" s="24"/>
      <c r="R64" s="24"/>
      <c r="S64" s="24"/>
      <c r="T64" s="24"/>
      <c r="U64" s="24"/>
      <c r="V64" s="24"/>
      <c r="W64" s="24"/>
      <c r="X64" s="24">
        <v>100</v>
      </c>
      <c r="Y64" s="109"/>
      <c r="Z64" s="275">
        <f t="shared" si="0"/>
        <v>100</v>
      </c>
    </row>
    <row r="65" spans="2:26" ht="12.9" thickBot="1" x14ac:dyDescent="0.35">
      <c r="B65" s="167" t="s">
        <v>76</v>
      </c>
      <c r="C65" s="108"/>
      <c r="D65" s="24"/>
      <c r="E65" s="24"/>
      <c r="F65" s="24"/>
      <c r="G65" s="24"/>
      <c r="H65" s="24"/>
      <c r="I65" s="24"/>
      <c r="J65" s="24"/>
      <c r="K65" s="24"/>
      <c r="L65" s="24"/>
      <c r="M65" s="24"/>
      <c r="N65" s="24"/>
      <c r="O65" s="24"/>
      <c r="P65" s="24"/>
      <c r="Q65" s="24"/>
      <c r="R65" s="24"/>
      <c r="S65" s="24"/>
      <c r="T65" s="24">
        <v>63</v>
      </c>
      <c r="U65" s="24"/>
      <c r="V65" s="24"/>
      <c r="W65" s="24"/>
      <c r="X65" s="24"/>
      <c r="Y65" s="109"/>
      <c r="Z65" s="275">
        <f t="shared" si="0"/>
        <v>63</v>
      </c>
    </row>
    <row r="66" spans="2:26" ht="12.9" thickBot="1" x14ac:dyDescent="0.35">
      <c r="B66" s="167" t="s">
        <v>77</v>
      </c>
      <c r="C66" s="108"/>
      <c r="D66" s="24"/>
      <c r="E66" s="24"/>
      <c r="F66" s="24"/>
      <c r="G66" s="24"/>
      <c r="H66" s="24"/>
      <c r="I66" s="24"/>
      <c r="J66" s="24"/>
      <c r="K66" s="24"/>
      <c r="L66" s="24"/>
      <c r="M66" s="24"/>
      <c r="N66" s="24"/>
      <c r="O66" s="24"/>
      <c r="P66" s="24"/>
      <c r="Q66" s="24"/>
      <c r="R66" s="24"/>
      <c r="S66" s="24"/>
      <c r="T66" s="24">
        <v>100</v>
      </c>
      <c r="U66" s="24"/>
      <c r="V66" s="24"/>
      <c r="W66" s="24"/>
      <c r="X66" s="24"/>
      <c r="Y66" s="109"/>
      <c r="Z66" s="275">
        <f t="shared" si="0"/>
        <v>100</v>
      </c>
    </row>
    <row r="67" spans="2:26" ht="12.9" thickBot="1" x14ac:dyDescent="0.35">
      <c r="B67" s="167" t="s">
        <v>75</v>
      </c>
      <c r="C67" s="108"/>
      <c r="D67" s="24"/>
      <c r="E67" s="24"/>
      <c r="F67" s="24"/>
      <c r="G67" s="24"/>
      <c r="H67" s="24"/>
      <c r="I67" s="24"/>
      <c r="J67" s="24"/>
      <c r="K67" s="82">
        <v>64.5</v>
      </c>
      <c r="L67" s="24"/>
      <c r="M67" s="24"/>
      <c r="N67" s="24"/>
      <c r="O67" s="24"/>
      <c r="P67" s="24"/>
      <c r="Q67" s="24"/>
      <c r="R67" s="24"/>
      <c r="S67" s="24"/>
      <c r="T67" s="24"/>
      <c r="U67" s="24"/>
      <c r="V67" s="24"/>
      <c r="W67" s="24"/>
      <c r="X67" s="24"/>
      <c r="Y67" s="109"/>
      <c r="Z67" s="275">
        <f t="shared" si="0"/>
        <v>64.5</v>
      </c>
    </row>
    <row r="68" spans="2:26" ht="14.25" customHeight="1" thickBot="1" x14ac:dyDescent="0.35">
      <c r="B68" s="167" t="s">
        <v>67</v>
      </c>
      <c r="C68" s="108"/>
      <c r="D68" s="24"/>
      <c r="E68" s="24"/>
      <c r="F68" s="24"/>
      <c r="G68" s="24"/>
      <c r="H68" s="24"/>
      <c r="I68" s="24"/>
      <c r="J68" s="24"/>
      <c r="K68" s="24">
        <v>100</v>
      </c>
      <c r="L68" s="24"/>
      <c r="M68" s="24"/>
      <c r="N68" s="24"/>
      <c r="O68" s="24"/>
      <c r="P68" s="24"/>
      <c r="Q68" s="24"/>
      <c r="R68" s="24"/>
      <c r="S68" s="24"/>
      <c r="T68" s="24"/>
      <c r="U68" s="24"/>
      <c r="V68" s="24"/>
      <c r="W68" s="24"/>
      <c r="X68" s="24"/>
      <c r="Y68" s="109"/>
      <c r="Z68" s="275">
        <f t="shared" si="0"/>
        <v>100</v>
      </c>
    </row>
    <row r="69" spans="2:26" ht="12.9" thickBot="1" x14ac:dyDescent="0.35">
      <c r="B69" s="167" t="s">
        <v>80</v>
      </c>
      <c r="C69" s="108"/>
      <c r="D69" s="24"/>
      <c r="E69" s="24"/>
      <c r="F69" s="24"/>
      <c r="G69" s="24"/>
      <c r="H69" s="24"/>
      <c r="I69" s="24"/>
      <c r="J69" s="24"/>
      <c r="K69" s="24">
        <v>100</v>
      </c>
      <c r="L69" s="24"/>
      <c r="M69" s="24"/>
      <c r="N69" s="24"/>
      <c r="O69" s="24"/>
      <c r="P69" s="24"/>
      <c r="Q69" s="24"/>
      <c r="R69" s="24"/>
      <c r="S69" s="24"/>
      <c r="T69" s="24"/>
      <c r="U69" s="24"/>
      <c r="V69" s="24"/>
      <c r="W69" s="24"/>
      <c r="X69" s="24"/>
      <c r="Y69" s="109"/>
      <c r="Z69" s="275">
        <f t="shared" si="0"/>
        <v>100</v>
      </c>
    </row>
    <row r="70" spans="2:26" ht="12.9" thickBot="1" x14ac:dyDescent="0.35">
      <c r="B70" s="167" t="s">
        <v>148</v>
      </c>
      <c r="C70" s="108"/>
      <c r="D70" s="24"/>
      <c r="E70" s="24"/>
      <c r="F70" s="24"/>
      <c r="G70" s="24">
        <v>62.93</v>
      </c>
      <c r="H70" s="24"/>
      <c r="I70" s="24"/>
      <c r="J70" s="24"/>
      <c r="K70" s="24"/>
      <c r="L70" s="24"/>
      <c r="M70" s="24"/>
      <c r="N70" s="24"/>
      <c r="O70" s="24"/>
      <c r="P70" s="24"/>
      <c r="Q70" s="24"/>
      <c r="R70" s="24"/>
      <c r="S70" s="24"/>
      <c r="T70" s="24"/>
      <c r="U70" s="24"/>
      <c r="V70" s="24"/>
      <c r="W70" s="24"/>
      <c r="X70" s="24"/>
      <c r="Y70" s="109"/>
      <c r="Z70" s="275">
        <f t="shared" si="0"/>
        <v>62.93</v>
      </c>
    </row>
    <row r="71" spans="2:26" ht="12.9" thickBot="1" x14ac:dyDescent="0.35">
      <c r="B71" s="167" t="s">
        <v>149</v>
      </c>
      <c r="C71" s="108"/>
      <c r="D71" s="24"/>
      <c r="E71" s="24"/>
      <c r="F71" s="24"/>
      <c r="G71" s="24">
        <v>90</v>
      </c>
      <c r="H71" s="24"/>
      <c r="I71" s="24"/>
      <c r="J71" s="24"/>
      <c r="K71" s="24"/>
      <c r="L71" s="24"/>
      <c r="M71" s="24"/>
      <c r="N71" s="24"/>
      <c r="O71" s="24"/>
      <c r="P71" s="24"/>
      <c r="Q71" s="24"/>
      <c r="R71" s="24"/>
      <c r="S71" s="24"/>
      <c r="T71" s="24"/>
      <c r="U71" s="24"/>
      <c r="V71" s="24"/>
      <c r="W71" s="24"/>
      <c r="X71" s="24"/>
      <c r="Y71" s="109"/>
      <c r="Z71" s="275">
        <f t="shared" ref="Z71:Z124" si="2">SUM(C71:Y71)</f>
        <v>90</v>
      </c>
    </row>
    <row r="72" spans="2:26" ht="12.9" thickBot="1" x14ac:dyDescent="0.35">
      <c r="B72" s="167" t="s">
        <v>72</v>
      </c>
      <c r="C72" s="108"/>
      <c r="D72" s="24"/>
      <c r="E72" s="24"/>
      <c r="F72" s="24"/>
      <c r="G72" s="24"/>
      <c r="H72" s="24"/>
      <c r="I72" s="24"/>
      <c r="J72" s="24"/>
      <c r="K72" s="24"/>
      <c r="L72" s="24"/>
      <c r="M72" s="24"/>
      <c r="N72" s="24"/>
      <c r="O72" s="24"/>
      <c r="P72" s="24"/>
      <c r="Q72" s="24"/>
      <c r="R72" s="24"/>
      <c r="S72" s="24"/>
      <c r="T72" s="24"/>
      <c r="U72" s="24"/>
      <c r="V72" s="24">
        <v>100</v>
      </c>
      <c r="W72" s="24"/>
      <c r="X72" s="24"/>
      <c r="Y72" s="109"/>
      <c r="Z72" s="275">
        <f t="shared" si="2"/>
        <v>100</v>
      </c>
    </row>
    <row r="73" spans="2:26" ht="12.9" thickBot="1" x14ac:dyDescent="0.35">
      <c r="B73" s="167" t="s">
        <v>131</v>
      </c>
      <c r="C73" s="108"/>
      <c r="D73" s="24"/>
      <c r="E73" s="24"/>
      <c r="F73" s="24"/>
      <c r="G73" s="24"/>
      <c r="H73" s="24"/>
      <c r="I73" s="24"/>
      <c r="J73" s="24"/>
      <c r="K73" s="24"/>
      <c r="L73" s="24">
        <v>76.400000000000006</v>
      </c>
      <c r="M73" s="24"/>
      <c r="N73" s="24"/>
      <c r="O73" s="24"/>
      <c r="P73" s="24"/>
      <c r="Q73" s="24"/>
      <c r="R73" s="24"/>
      <c r="S73" s="24"/>
      <c r="T73" s="24"/>
      <c r="U73" s="24"/>
      <c r="V73" s="24"/>
      <c r="W73" s="24"/>
      <c r="X73" s="24"/>
      <c r="Y73" s="109"/>
      <c r="Z73" s="275">
        <f t="shared" si="2"/>
        <v>76.400000000000006</v>
      </c>
    </row>
    <row r="74" spans="2:26" ht="12.9" thickBot="1" x14ac:dyDescent="0.35">
      <c r="B74" s="167" t="s">
        <v>145</v>
      </c>
      <c r="C74" s="108">
        <v>32.79</v>
      </c>
      <c r="D74" s="24"/>
      <c r="E74" s="24"/>
      <c r="F74" s="24"/>
      <c r="G74" s="24"/>
      <c r="H74" s="24"/>
      <c r="I74" s="24"/>
      <c r="J74" s="24"/>
      <c r="K74" s="24"/>
      <c r="L74" s="24"/>
      <c r="M74" s="24"/>
      <c r="N74" s="24"/>
      <c r="O74" s="24"/>
      <c r="P74" s="24"/>
      <c r="Q74" s="24"/>
      <c r="R74" s="24"/>
      <c r="S74" s="24"/>
      <c r="T74" s="24"/>
      <c r="U74" s="24"/>
      <c r="V74" s="24"/>
      <c r="W74" s="24"/>
      <c r="X74" s="24"/>
      <c r="Y74" s="109"/>
      <c r="Z74" s="275">
        <f t="shared" si="2"/>
        <v>32.79</v>
      </c>
    </row>
    <row r="75" spans="2:26" ht="13.4" customHeight="1" thickBot="1" x14ac:dyDescent="0.35">
      <c r="B75" s="168" t="s">
        <v>82</v>
      </c>
      <c r="C75" s="108">
        <v>70.05</v>
      </c>
      <c r="D75" s="24"/>
      <c r="E75" s="24"/>
      <c r="F75" s="24"/>
      <c r="G75" s="24"/>
      <c r="H75" s="24"/>
      <c r="I75" s="24"/>
      <c r="J75" s="24"/>
      <c r="K75" s="24"/>
      <c r="L75" s="24"/>
      <c r="M75" s="24"/>
      <c r="N75" s="24"/>
      <c r="O75" s="24"/>
      <c r="P75" s="24"/>
      <c r="Q75" s="24"/>
      <c r="R75" s="24"/>
      <c r="S75" s="24"/>
      <c r="T75" s="24"/>
      <c r="U75" s="24"/>
      <c r="V75" s="24"/>
      <c r="W75" s="24"/>
      <c r="X75" s="24"/>
      <c r="Y75" s="109"/>
      <c r="Z75" s="275">
        <f t="shared" si="2"/>
        <v>70.05</v>
      </c>
    </row>
    <row r="76" spans="2:26" ht="12.9" thickBot="1" x14ac:dyDescent="0.35">
      <c r="B76" s="168" t="s">
        <v>79</v>
      </c>
      <c r="C76" s="108"/>
      <c r="D76" s="24"/>
      <c r="E76" s="24"/>
      <c r="F76" s="24"/>
      <c r="G76" s="24"/>
      <c r="H76" s="24"/>
      <c r="I76" s="24"/>
      <c r="J76" s="24"/>
      <c r="K76" s="24"/>
      <c r="L76" s="24"/>
      <c r="M76" s="24"/>
      <c r="N76" s="24"/>
      <c r="O76" s="24"/>
      <c r="P76" s="24"/>
      <c r="Q76" s="24"/>
      <c r="R76" s="24"/>
      <c r="S76" s="24"/>
      <c r="T76" s="24"/>
      <c r="U76" s="24"/>
      <c r="V76" s="24"/>
      <c r="W76" s="24"/>
      <c r="X76" s="24"/>
      <c r="Y76" s="109"/>
      <c r="Z76" s="275">
        <f t="shared" si="2"/>
        <v>0</v>
      </c>
    </row>
    <row r="77" spans="2:26" ht="12.9" thickBot="1" x14ac:dyDescent="0.35">
      <c r="B77" s="151">
        <v>3185</v>
      </c>
      <c r="C77" s="108">
        <v>54.1</v>
      </c>
      <c r="D77" s="24">
        <v>38.200000000000003</v>
      </c>
      <c r="E77" s="24"/>
      <c r="F77" s="24"/>
      <c r="G77" s="24"/>
      <c r="H77" s="24"/>
      <c r="I77" s="24">
        <v>7.7</v>
      </c>
      <c r="J77" s="24"/>
      <c r="K77" s="24"/>
      <c r="L77" s="24"/>
      <c r="M77" s="24"/>
      <c r="N77" s="24"/>
      <c r="O77" s="24"/>
      <c r="P77" s="24"/>
      <c r="Q77" s="24"/>
      <c r="R77" s="24"/>
      <c r="S77" s="24"/>
      <c r="T77" s="24"/>
      <c r="U77" s="24"/>
      <c r="V77" s="24"/>
      <c r="W77" s="24"/>
      <c r="X77" s="24"/>
      <c r="Y77" s="109"/>
      <c r="Z77" s="275">
        <f t="shared" si="2"/>
        <v>100.00000000000001</v>
      </c>
    </row>
    <row r="78" spans="2:26" ht="12.9" thickBot="1" x14ac:dyDescent="0.35">
      <c r="B78" s="151">
        <v>3249</v>
      </c>
      <c r="C78" s="108">
        <v>42.1</v>
      </c>
      <c r="D78" s="24">
        <v>28.9</v>
      </c>
      <c r="E78" s="24">
        <v>13.3</v>
      </c>
      <c r="F78" s="24"/>
      <c r="G78" s="24"/>
      <c r="H78" s="24"/>
      <c r="I78" s="24"/>
      <c r="J78" s="24"/>
      <c r="K78" s="24"/>
      <c r="L78" s="24"/>
      <c r="M78" s="24">
        <v>12.2</v>
      </c>
      <c r="N78" s="24">
        <v>3.5</v>
      </c>
      <c r="O78" s="24"/>
      <c r="P78" s="24"/>
      <c r="Q78" s="24"/>
      <c r="R78" s="24"/>
      <c r="S78" s="24"/>
      <c r="T78" s="24"/>
      <c r="U78" s="24"/>
      <c r="V78" s="24"/>
      <c r="W78" s="24"/>
      <c r="X78" s="24"/>
      <c r="Y78" s="109"/>
      <c r="Z78" s="275">
        <f t="shared" si="2"/>
        <v>100</v>
      </c>
    </row>
    <row r="79" spans="2:26" ht="12.9" thickBot="1" x14ac:dyDescent="0.35">
      <c r="B79" s="187">
        <v>3269</v>
      </c>
      <c r="C79" s="108">
        <v>53.93</v>
      </c>
      <c r="D79" s="24">
        <v>14.876400000000002</v>
      </c>
      <c r="E79" s="24">
        <v>12.3</v>
      </c>
      <c r="F79" s="24"/>
      <c r="G79" s="24"/>
      <c r="H79" s="24"/>
      <c r="I79" s="24">
        <v>9.85</v>
      </c>
      <c r="J79" s="24">
        <v>6.69</v>
      </c>
      <c r="K79" s="24"/>
      <c r="L79" s="24"/>
      <c r="M79" s="24">
        <v>0.02</v>
      </c>
      <c r="N79" s="24">
        <v>1.03</v>
      </c>
      <c r="O79" s="24"/>
      <c r="P79" s="24"/>
      <c r="Q79" s="24"/>
      <c r="R79" s="24">
        <v>0.30174689999999998</v>
      </c>
      <c r="S79" s="24">
        <v>6.4000000000000001E-2</v>
      </c>
      <c r="T79" s="24"/>
      <c r="U79" s="24"/>
      <c r="V79" s="24"/>
      <c r="W79" s="24"/>
      <c r="X79" s="24"/>
      <c r="Y79" s="109"/>
      <c r="Z79" s="275">
        <f>SUM(C79:Y79)</f>
        <v>99.062146899999973</v>
      </c>
    </row>
    <row r="80" spans="2:26" ht="12.9" thickBot="1" x14ac:dyDescent="0.35">
      <c r="B80" s="169">
        <v>3270</v>
      </c>
      <c r="C80" s="180">
        <v>46</v>
      </c>
      <c r="D80" s="149">
        <v>11.5</v>
      </c>
      <c r="E80" s="149">
        <v>5</v>
      </c>
      <c r="F80" s="149"/>
      <c r="G80" s="149"/>
      <c r="H80" s="149">
        <v>0</v>
      </c>
      <c r="I80" s="149">
        <v>0</v>
      </c>
      <c r="J80" s="149">
        <v>5.3</v>
      </c>
      <c r="K80" s="149"/>
      <c r="L80" s="149"/>
      <c r="M80" s="149">
        <v>0</v>
      </c>
      <c r="N80" s="149">
        <v>0</v>
      </c>
      <c r="O80" s="149">
        <v>0</v>
      </c>
      <c r="P80" s="149">
        <v>24.6</v>
      </c>
      <c r="Q80" s="149">
        <v>0</v>
      </c>
      <c r="R80" s="149"/>
      <c r="S80" s="149"/>
      <c r="T80" s="149"/>
      <c r="U80" s="149"/>
      <c r="V80" s="189"/>
      <c r="W80" s="189"/>
      <c r="X80" s="189"/>
      <c r="Y80" s="268">
        <v>7.6</v>
      </c>
      <c r="Z80" s="275">
        <f t="shared" si="2"/>
        <v>100</v>
      </c>
    </row>
    <row r="81" spans="2:26" ht="12.9" thickBot="1" x14ac:dyDescent="0.35">
      <c r="B81" s="169">
        <v>3278</v>
      </c>
      <c r="C81" s="180">
        <v>56</v>
      </c>
      <c r="D81" s="149">
        <v>21.5</v>
      </c>
      <c r="E81" s="149">
        <v>0</v>
      </c>
      <c r="F81" s="149"/>
      <c r="G81" s="149"/>
      <c r="H81" s="149">
        <v>0</v>
      </c>
      <c r="I81" s="149">
        <v>15</v>
      </c>
      <c r="J81" s="149">
        <v>0</v>
      </c>
      <c r="K81" s="149"/>
      <c r="L81" s="149"/>
      <c r="M81" s="149">
        <v>0</v>
      </c>
      <c r="N81" s="149">
        <v>7.5</v>
      </c>
      <c r="O81" s="149">
        <v>0</v>
      </c>
      <c r="P81" s="149">
        <v>0</v>
      </c>
      <c r="Q81" s="149">
        <v>0</v>
      </c>
      <c r="R81" s="149"/>
      <c r="S81" s="149"/>
      <c r="T81" s="149"/>
      <c r="U81" s="149"/>
      <c r="V81" s="189"/>
      <c r="W81" s="189"/>
      <c r="X81" s="189"/>
      <c r="Y81" s="268">
        <v>0</v>
      </c>
      <c r="Z81" s="275">
        <f t="shared" si="2"/>
        <v>100</v>
      </c>
    </row>
    <row r="82" spans="2:26" ht="12.9" thickBot="1" x14ac:dyDescent="0.35">
      <c r="B82" s="165">
        <v>3289</v>
      </c>
      <c r="C82" s="108">
        <v>33.207000000000001</v>
      </c>
      <c r="D82" s="24">
        <v>9.6839999999999993</v>
      </c>
      <c r="E82" s="24">
        <v>6.1689999999999996</v>
      </c>
      <c r="F82" s="24"/>
      <c r="G82" s="24"/>
      <c r="H82" s="24"/>
      <c r="I82" s="24">
        <v>3.819</v>
      </c>
      <c r="J82" s="24"/>
      <c r="K82" s="24"/>
      <c r="L82" s="24"/>
      <c r="M82" s="24"/>
      <c r="N82" s="24"/>
      <c r="O82" s="24"/>
      <c r="P82" s="24">
        <v>47.121000000000002</v>
      </c>
      <c r="Q82" s="24"/>
      <c r="R82" s="24"/>
      <c r="S82" s="24"/>
      <c r="T82" s="24"/>
      <c r="U82" s="24"/>
      <c r="V82" s="24"/>
      <c r="W82" s="24"/>
      <c r="X82" s="24"/>
      <c r="Y82" s="109"/>
      <c r="Z82" s="275">
        <f t="shared" si="2"/>
        <v>100</v>
      </c>
    </row>
    <row r="83" spans="2:26" ht="12.9" thickBot="1" x14ac:dyDescent="0.35">
      <c r="B83" s="169">
        <v>3292</v>
      </c>
      <c r="C83" s="190">
        <v>60.5</v>
      </c>
      <c r="D83" s="191">
        <v>6</v>
      </c>
      <c r="E83" s="191">
        <v>11.5</v>
      </c>
      <c r="F83" s="191"/>
      <c r="G83" s="191"/>
      <c r="H83" s="191">
        <v>0.4</v>
      </c>
      <c r="I83" s="191">
        <v>4.9000000000000004</v>
      </c>
      <c r="J83" s="191">
        <v>1.2</v>
      </c>
      <c r="K83" s="191"/>
      <c r="L83" s="191"/>
      <c r="M83" s="191">
        <v>0</v>
      </c>
      <c r="N83" s="191">
        <v>11</v>
      </c>
      <c r="O83" s="191">
        <v>4.5</v>
      </c>
      <c r="P83" s="191">
        <v>0</v>
      </c>
      <c r="Q83" s="191">
        <v>0</v>
      </c>
      <c r="R83" s="191"/>
      <c r="S83" s="191"/>
      <c r="T83" s="191"/>
      <c r="U83" s="191"/>
      <c r="V83" s="191"/>
      <c r="W83" s="191"/>
      <c r="X83" s="191"/>
      <c r="Y83" s="269">
        <v>0</v>
      </c>
      <c r="Z83" s="275">
        <f t="shared" si="2"/>
        <v>100.00000000000001</v>
      </c>
    </row>
    <row r="84" spans="2:26" ht="12.9" thickBot="1" x14ac:dyDescent="0.35">
      <c r="B84" s="170">
        <v>3336</v>
      </c>
      <c r="C84" s="179">
        <v>56.2</v>
      </c>
      <c r="D84" s="189">
        <v>13.2</v>
      </c>
      <c r="E84" s="189">
        <v>7.6</v>
      </c>
      <c r="F84" s="189"/>
      <c r="G84" s="189"/>
      <c r="H84" s="189">
        <v>0</v>
      </c>
      <c r="I84" s="189">
        <v>4.5999999999999996</v>
      </c>
      <c r="J84" s="189">
        <v>2.8</v>
      </c>
      <c r="K84" s="189"/>
      <c r="L84" s="189"/>
      <c r="M84" s="189">
        <v>0</v>
      </c>
      <c r="N84" s="189">
        <v>6</v>
      </c>
      <c r="O84" s="189">
        <v>0</v>
      </c>
      <c r="P84" s="189">
        <v>0</v>
      </c>
      <c r="Q84" s="189">
        <v>1.1000000000000001</v>
      </c>
      <c r="R84" s="189"/>
      <c r="S84" s="189"/>
      <c r="T84" s="189"/>
      <c r="U84" s="189"/>
      <c r="V84" s="189"/>
      <c r="W84" s="189"/>
      <c r="X84" s="189"/>
      <c r="Y84" s="270">
        <v>8.5</v>
      </c>
      <c r="Z84" s="275">
        <f t="shared" si="2"/>
        <v>99.999999999999986</v>
      </c>
    </row>
    <row r="85" spans="2:26" ht="12.9" thickBot="1" x14ac:dyDescent="0.35">
      <c r="B85" s="169">
        <v>3819</v>
      </c>
      <c r="C85" s="190">
        <v>49.7</v>
      </c>
      <c r="D85" s="191">
        <v>16.899999999999999</v>
      </c>
      <c r="E85" s="191">
        <v>12.1</v>
      </c>
      <c r="F85" s="191"/>
      <c r="G85" s="191"/>
      <c r="H85" s="191">
        <v>0</v>
      </c>
      <c r="I85" s="191">
        <v>14.7</v>
      </c>
      <c r="J85" s="191">
        <v>5.4</v>
      </c>
      <c r="K85" s="191"/>
      <c r="L85" s="191"/>
      <c r="M85" s="191">
        <v>0</v>
      </c>
      <c r="N85" s="191">
        <v>0.5</v>
      </c>
      <c r="O85" s="191">
        <v>0</v>
      </c>
      <c r="P85" s="191">
        <v>0</v>
      </c>
      <c r="Q85" s="191">
        <v>0.7</v>
      </c>
      <c r="R85" s="191"/>
      <c r="S85" s="191"/>
      <c r="T85" s="191"/>
      <c r="U85" s="191"/>
      <c r="V85" s="191"/>
      <c r="W85" s="191"/>
      <c r="X85" s="191"/>
      <c r="Y85" s="269">
        <v>0</v>
      </c>
      <c r="Z85" s="275">
        <f t="shared" si="2"/>
        <v>100</v>
      </c>
    </row>
    <row r="86" spans="2:26" ht="12.9" thickBot="1" x14ac:dyDescent="0.35">
      <c r="B86" s="169">
        <v>5301</v>
      </c>
      <c r="C86" s="190">
        <v>44.49</v>
      </c>
      <c r="D86" s="191">
        <v>12.48</v>
      </c>
      <c r="E86" s="191">
        <v>12.08</v>
      </c>
      <c r="F86" s="191"/>
      <c r="G86" s="191"/>
      <c r="H86" s="191"/>
      <c r="I86" s="191">
        <v>14.03</v>
      </c>
      <c r="J86" s="191">
        <v>5.53</v>
      </c>
      <c r="K86" s="191"/>
      <c r="L86" s="191"/>
      <c r="M86" s="191"/>
      <c r="N86" s="191">
        <v>2.36</v>
      </c>
      <c r="O86" s="191"/>
      <c r="P86" s="191"/>
      <c r="Q86" s="191"/>
      <c r="R86" s="191"/>
      <c r="S86" s="191"/>
      <c r="T86" s="191"/>
      <c r="U86" s="191"/>
      <c r="V86" s="191"/>
      <c r="W86" s="191"/>
      <c r="X86" s="191"/>
      <c r="Y86" s="269"/>
      <c r="Z86" s="275">
        <f t="shared" si="2"/>
        <v>90.97</v>
      </c>
    </row>
    <row r="87" spans="2:26" ht="12.9" thickBot="1" x14ac:dyDescent="0.35">
      <c r="B87" s="162" t="s">
        <v>177</v>
      </c>
      <c r="C87" s="108">
        <v>52.5</v>
      </c>
      <c r="D87" s="24">
        <v>17.5</v>
      </c>
      <c r="E87" s="24">
        <v>12.5</v>
      </c>
      <c r="F87" s="24"/>
      <c r="G87" s="24"/>
      <c r="H87" s="24"/>
      <c r="I87" s="24">
        <v>7.5</v>
      </c>
      <c r="J87" s="24">
        <v>0.5</v>
      </c>
      <c r="K87" s="24"/>
      <c r="L87" s="24"/>
      <c r="M87" s="24"/>
      <c r="N87" s="24">
        <v>12.5</v>
      </c>
      <c r="O87" s="24"/>
      <c r="P87" s="24"/>
      <c r="Q87" s="24"/>
      <c r="R87" s="24"/>
      <c r="S87" s="24"/>
      <c r="T87" s="24"/>
      <c r="U87" s="24"/>
      <c r="V87" s="24"/>
      <c r="W87" s="24"/>
      <c r="X87" s="24"/>
      <c r="Y87" s="109"/>
      <c r="Z87" s="275">
        <f t="shared" si="2"/>
        <v>103</v>
      </c>
    </row>
    <row r="88" spans="2:26" ht="12.9" thickBot="1" x14ac:dyDescent="0.35">
      <c r="B88" s="151" t="s">
        <v>165</v>
      </c>
      <c r="C88" s="108">
        <v>46.6</v>
      </c>
      <c r="D88" s="24">
        <v>0</v>
      </c>
      <c r="E88" s="24">
        <v>9.1999999999999993</v>
      </c>
      <c r="F88" s="24">
        <v>2.2000000000000002</v>
      </c>
      <c r="G88" s="24"/>
      <c r="H88" s="24"/>
      <c r="I88" s="24">
        <v>1</v>
      </c>
      <c r="J88" s="24">
        <v>0.79</v>
      </c>
      <c r="K88" s="24"/>
      <c r="L88" s="24"/>
      <c r="M88" s="24">
        <v>0.31</v>
      </c>
      <c r="N88" s="24">
        <v>5.5</v>
      </c>
      <c r="O88" s="24">
        <v>0.56999999999999995</v>
      </c>
      <c r="P88" s="24">
        <v>33.799999999999997</v>
      </c>
      <c r="Q88" s="24"/>
      <c r="R88" s="24"/>
      <c r="S88" s="24"/>
      <c r="T88" s="24"/>
      <c r="U88" s="24"/>
      <c r="V88" s="24"/>
      <c r="W88" s="24"/>
      <c r="X88" s="24"/>
      <c r="Y88" s="109"/>
      <c r="Z88" s="275">
        <f t="shared" si="2"/>
        <v>99.969999999999985</v>
      </c>
    </row>
    <row r="89" spans="2:26" ht="12.9" thickBot="1" x14ac:dyDescent="0.35">
      <c r="B89" s="171" t="s">
        <v>171</v>
      </c>
      <c r="C89" s="181">
        <v>52.5</v>
      </c>
      <c r="D89" s="148">
        <v>17.5</v>
      </c>
      <c r="E89" s="148">
        <v>12.5</v>
      </c>
      <c r="F89" s="148"/>
      <c r="G89" s="148"/>
      <c r="H89" s="148">
        <v>0</v>
      </c>
      <c r="I89" s="148">
        <v>0.5</v>
      </c>
      <c r="J89" s="148">
        <v>2.5</v>
      </c>
      <c r="K89" s="148"/>
      <c r="L89" s="148"/>
      <c r="M89" s="148">
        <v>0.5</v>
      </c>
      <c r="N89" s="148">
        <v>7.5</v>
      </c>
      <c r="O89" s="148">
        <v>2.5</v>
      </c>
      <c r="P89" s="148">
        <v>0</v>
      </c>
      <c r="Q89" s="148">
        <v>0</v>
      </c>
      <c r="R89" s="148"/>
      <c r="S89" s="148"/>
      <c r="T89" s="148"/>
      <c r="U89" s="148"/>
      <c r="V89" s="189"/>
      <c r="W89" s="189"/>
      <c r="X89" s="189"/>
      <c r="Y89" s="271">
        <v>0.5</v>
      </c>
      <c r="Z89" s="275">
        <f t="shared" si="2"/>
        <v>96.5</v>
      </c>
    </row>
    <row r="90" spans="2:26" ht="12.9" thickBot="1" x14ac:dyDescent="0.35">
      <c r="B90" s="171" t="s">
        <v>178</v>
      </c>
      <c r="C90" s="179">
        <v>62.5</v>
      </c>
      <c r="D90" s="189">
        <v>7.5</v>
      </c>
      <c r="E90" s="189">
        <v>7.5</v>
      </c>
      <c r="F90" s="189"/>
      <c r="G90" s="189"/>
      <c r="H90" s="189">
        <v>0.5</v>
      </c>
      <c r="I90" s="189">
        <v>2.5</v>
      </c>
      <c r="J90" s="189">
        <v>2.5</v>
      </c>
      <c r="K90" s="189"/>
      <c r="L90" s="189"/>
      <c r="M90" s="189">
        <v>0.5</v>
      </c>
      <c r="N90" s="189">
        <v>7.5</v>
      </c>
      <c r="O90" s="189">
        <v>7.5</v>
      </c>
      <c r="P90" s="189">
        <v>2.5</v>
      </c>
      <c r="Q90" s="189">
        <v>0</v>
      </c>
      <c r="R90" s="189"/>
      <c r="S90" s="189"/>
      <c r="T90" s="189"/>
      <c r="U90" s="189"/>
      <c r="V90" s="189"/>
      <c r="W90" s="189"/>
      <c r="X90" s="189"/>
      <c r="Y90" s="270">
        <v>0.5</v>
      </c>
      <c r="Z90" s="275">
        <f t="shared" si="2"/>
        <v>101.5</v>
      </c>
    </row>
    <row r="91" spans="2:26" ht="12.9" thickBot="1" x14ac:dyDescent="0.35">
      <c r="B91" s="171" t="s">
        <v>175</v>
      </c>
      <c r="C91" s="179">
        <v>53.05</v>
      </c>
      <c r="D91" s="189">
        <v>11.59</v>
      </c>
      <c r="E91" s="189">
        <v>3.63</v>
      </c>
      <c r="F91" s="189"/>
      <c r="G91" s="189"/>
      <c r="H91" s="189">
        <v>0</v>
      </c>
      <c r="I91" s="189">
        <v>14.99</v>
      </c>
      <c r="J91" s="189">
        <v>1.87</v>
      </c>
      <c r="K91" s="189"/>
      <c r="L91" s="189"/>
      <c r="M91" s="189">
        <v>0</v>
      </c>
      <c r="N91" s="189">
        <v>3.22</v>
      </c>
      <c r="O91" s="189">
        <v>0</v>
      </c>
      <c r="P91" s="189">
        <v>0</v>
      </c>
      <c r="Q91" s="189">
        <v>3.35</v>
      </c>
      <c r="R91" s="189"/>
      <c r="S91" s="189"/>
      <c r="T91" s="189"/>
      <c r="U91" s="189"/>
      <c r="V91" s="189"/>
      <c r="W91" s="189"/>
      <c r="X91" s="189"/>
      <c r="Y91" s="270">
        <v>0</v>
      </c>
      <c r="Z91" s="275">
        <f t="shared" si="2"/>
        <v>91.699999999999989</v>
      </c>
    </row>
    <row r="92" spans="2:26" ht="12.9" thickBot="1" x14ac:dyDescent="0.35">
      <c r="B92" s="156" t="s">
        <v>153</v>
      </c>
      <c r="C92" s="108">
        <v>45</v>
      </c>
      <c r="D92" s="24">
        <v>23.8</v>
      </c>
      <c r="E92" s="24">
        <v>0.8</v>
      </c>
      <c r="F92" s="24"/>
      <c r="G92" s="24"/>
      <c r="H92" s="24"/>
      <c r="I92" s="24">
        <v>10.4</v>
      </c>
      <c r="J92" s="24"/>
      <c r="K92" s="24"/>
      <c r="L92" s="24"/>
      <c r="M92" s="24"/>
      <c r="N92" s="24">
        <v>20</v>
      </c>
      <c r="O92" s="24"/>
      <c r="P92" s="24"/>
      <c r="Q92" s="24"/>
      <c r="R92" s="24"/>
      <c r="S92" s="24"/>
      <c r="T92" s="24"/>
      <c r="U92" s="24"/>
      <c r="V92" s="24"/>
      <c r="W92" s="24"/>
      <c r="X92" s="24"/>
      <c r="Y92" s="109"/>
      <c r="Z92" s="275">
        <f t="shared" si="2"/>
        <v>100</v>
      </c>
    </row>
    <row r="93" spans="2:26" ht="13.75" customHeight="1" thickBot="1" x14ac:dyDescent="0.35">
      <c r="B93" s="156" t="s">
        <v>154</v>
      </c>
      <c r="C93" s="108">
        <v>50.35</v>
      </c>
      <c r="D93" s="24">
        <v>18.5</v>
      </c>
      <c r="E93" s="24">
        <v>4.5</v>
      </c>
      <c r="F93" s="24"/>
      <c r="G93" s="24"/>
      <c r="H93" s="24"/>
      <c r="I93" s="24">
        <v>8.5</v>
      </c>
      <c r="J93" s="24">
        <v>0.15</v>
      </c>
      <c r="K93" s="24"/>
      <c r="L93" s="24"/>
      <c r="M93" s="24"/>
      <c r="N93" s="24">
        <v>18</v>
      </c>
      <c r="O93" s="24"/>
      <c r="P93" s="24"/>
      <c r="Q93" s="24"/>
      <c r="R93" s="24"/>
      <c r="S93" s="24"/>
      <c r="T93" s="24"/>
      <c r="U93" s="24"/>
      <c r="V93" s="24"/>
      <c r="W93" s="24"/>
      <c r="X93" s="24"/>
      <c r="Y93" s="109"/>
      <c r="Z93" s="275">
        <f t="shared" si="2"/>
        <v>100</v>
      </c>
    </row>
    <row r="94" spans="2:26" ht="13.75" customHeight="1" thickBot="1" x14ac:dyDescent="0.35">
      <c r="B94" s="165" t="s">
        <v>155</v>
      </c>
      <c r="C94" s="108">
        <v>59.5</v>
      </c>
      <c r="D94" s="24">
        <v>8.9</v>
      </c>
      <c r="E94" s="24">
        <v>6.8</v>
      </c>
      <c r="F94" s="24"/>
      <c r="G94" s="24"/>
      <c r="H94" s="24"/>
      <c r="I94" s="24">
        <v>2.6</v>
      </c>
      <c r="J94" s="24">
        <v>2.4</v>
      </c>
      <c r="K94" s="24"/>
      <c r="L94" s="24"/>
      <c r="M94" s="24"/>
      <c r="N94" s="24">
        <v>11.8</v>
      </c>
      <c r="O94" s="24">
        <v>8</v>
      </c>
      <c r="P94" s="24"/>
      <c r="Q94" s="24"/>
      <c r="R94" s="24"/>
      <c r="S94" s="24"/>
      <c r="T94" s="24"/>
      <c r="U94" s="24"/>
      <c r="V94" s="24"/>
      <c r="W94" s="24"/>
      <c r="X94" s="24"/>
      <c r="Y94" s="109"/>
      <c r="Z94" s="275">
        <f t="shared" si="2"/>
        <v>100</v>
      </c>
    </row>
    <row r="95" spans="2:26" ht="12.9" thickBot="1" x14ac:dyDescent="0.35">
      <c r="B95" s="151" t="s">
        <v>166</v>
      </c>
      <c r="C95" s="108">
        <v>51</v>
      </c>
      <c r="D95" s="24">
        <v>16.5</v>
      </c>
      <c r="E95" s="24">
        <v>2.5</v>
      </c>
      <c r="F95" s="24"/>
      <c r="G95" s="24"/>
      <c r="H95" s="24">
        <v>0</v>
      </c>
      <c r="I95" s="24">
        <v>7.5</v>
      </c>
      <c r="J95" s="24">
        <v>0</v>
      </c>
      <c r="K95" s="24"/>
      <c r="L95" s="24"/>
      <c r="M95" s="24">
        <v>0</v>
      </c>
      <c r="N95" s="24">
        <v>12.5</v>
      </c>
      <c r="O95" s="24">
        <v>0</v>
      </c>
      <c r="P95" s="24">
        <v>0</v>
      </c>
      <c r="Q95" s="24">
        <v>0</v>
      </c>
      <c r="R95" s="24"/>
      <c r="S95" s="24"/>
      <c r="T95" s="24"/>
      <c r="U95" s="24"/>
      <c r="V95" s="24"/>
      <c r="W95" s="24"/>
      <c r="X95" s="24"/>
      <c r="Y95" s="109">
        <v>10</v>
      </c>
      <c r="Z95" s="275">
        <f t="shared" si="2"/>
        <v>100</v>
      </c>
    </row>
    <row r="96" spans="2:26" ht="12.9" thickBot="1" x14ac:dyDescent="0.35">
      <c r="B96" s="171" t="s">
        <v>176</v>
      </c>
      <c r="C96" s="190">
        <v>53</v>
      </c>
      <c r="D96" s="191">
        <v>26.5</v>
      </c>
      <c r="E96" s="191">
        <v>9</v>
      </c>
      <c r="F96" s="191"/>
      <c r="G96" s="191"/>
      <c r="H96" s="191">
        <v>0.5</v>
      </c>
      <c r="I96" s="191">
        <v>4</v>
      </c>
      <c r="J96" s="191">
        <v>1.2</v>
      </c>
      <c r="K96" s="191"/>
      <c r="L96" s="191"/>
      <c r="M96" s="191">
        <v>0</v>
      </c>
      <c r="N96" s="191">
        <v>4.8</v>
      </c>
      <c r="O96" s="191">
        <v>1</v>
      </c>
      <c r="P96" s="191">
        <v>0</v>
      </c>
      <c r="Q96" s="191">
        <v>0</v>
      </c>
      <c r="R96" s="191"/>
      <c r="S96" s="191"/>
      <c r="T96" s="191"/>
      <c r="U96" s="191"/>
      <c r="V96" s="191"/>
      <c r="W96" s="191"/>
      <c r="X96" s="191"/>
      <c r="Y96" s="269">
        <v>0</v>
      </c>
      <c r="Z96" s="275">
        <f t="shared" si="2"/>
        <v>100</v>
      </c>
    </row>
    <row r="97" spans="2:26" ht="12.9" thickBot="1" x14ac:dyDescent="0.35">
      <c r="B97" s="151" t="s">
        <v>169</v>
      </c>
      <c r="C97" s="108">
        <v>54.8</v>
      </c>
      <c r="D97" s="24">
        <v>15</v>
      </c>
      <c r="E97" s="24">
        <v>8.5</v>
      </c>
      <c r="F97" s="24"/>
      <c r="G97" s="24"/>
      <c r="H97" s="24">
        <v>0</v>
      </c>
      <c r="I97" s="24">
        <v>7</v>
      </c>
      <c r="J97" s="24">
        <v>0.6</v>
      </c>
      <c r="K97" s="24"/>
      <c r="L97" s="24"/>
      <c r="M97" s="24">
        <v>0</v>
      </c>
      <c r="N97" s="24">
        <v>14.2</v>
      </c>
      <c r="O97" s="24">
        <v>0</v>
      </c>
      <c r="P97" s="24">
        <v>0</v>
      </c>
      <c r="Q97" s="24">
        <v>0</v>
      </c>
      <c r="R97" s="24"/>
      <c r="S97" s="24"/>
      <c r="T97" s="24"/>
      <c r="U97" s="24"/>
      <c r="V97" s="24"/>
      <c r="W97" s="24"/>
      <c r="X97" s="24"/>
      <c r="Y97" s="109">
        <v>0</v>
      </c>
      <c r="Z97" s="275">
        <f t="shared" si="2"/>
        <v>100.1</v>
      </c>
    </row>
    <row r="98" spans="2:26" ht="12.9" thickBot="1" x14ac:dyDescent="0.35">
      <c r="B98" s="151" t="s">
        <v>156</v>
      </c>
      <c r="C98" s="108">
        <v>76.5</v>
      </c>
      <c r="D98" s="24"/>
      <c r="E98" s="24">
        <v>5.5</v>
      </c>
      <c r="F98" s="24"/>
      <c r="G98" s="24"/>
      <c r="H98" s="24"/>
      <c r="I98" s="24">
        <v>17</v>
      </c>
      <c r="J98" s="24"/>
      <c r="K98" s="24"/>
      <c r="L98" s="24"/>
      <c r="M98" s="24">
        <v>0.5</v>
      </c>
      <c r="N98" s="24"/>
      <c r="O98" s="24"/>
      <c r="P98" s="24"/>
      <c r="Q98" s="24"/>
      <c r="R98" s="24"/>
      <c r="S98" s="24"/>
      <c r="T98" s="24"/>
      <c r="U98" s="24"/>
      <c r="V98" s="24"/>
      <c r="W98" s="24"/>
      <c r="X98" s="24"/>
      <c r="Y98" s="109"/>
      <c r="Z98" s="275">
        <f t="shared" si="2"/>
        <v>99.5</v>
      </c>
    </row>
    <row r="99" spans="2:26" ht="12.9" thickBot="1" x14ac:dyDescent="0.35">
      <c r="B99" s="151" t="s">
        <v>157</v>
      </c>
      <c r="C99" s="108">
        <v>19</v>
      </c>
      <c r="D99" s="24">
        <v>29.8</v>
      </c>
      <c r="E99" s="24">
        <v>3.2</v>
      </c>
      <c r="F99" s="24"/>
      <c r="G99" s="24"/>
      <c r="H99" s="24"/>
      <c r="I99" s="24">
        <v>3</v>
      </c>
      <c r="J99" s="24">
        <v>3</v>
      </c>
      <c r="K99" s="24"/>
      <c r="L99" s="24"/>
      <c r="M99" s="24"/>
      <c r="N99" s="24"/>
      <c r="O99" s="24"/>
      <c r="P99" s="24"/>
      <c r="Q99" s="24">
        <v>42</v>
      </c>
      <c r="R99" s="24"/>
      <c r="S99" s="24"/>
      <c r="T99" s="24"/>
      <c r="U99" s="24"/>
      <c r="V99" s="24"/>
      <c r="W99" s="24"/>
      <c r="X99" s="24"/>
      <c r="Y99" s="109"/>
      <c r="Z99" s="275">
        <f t="shared" si="2"/>
        <v>100</v>
      </c>
    </row>
    <row r="100" spans="2:26" ht="12.9" thickBot="1" x14ac:dyDescent="0.35">
      <c r="B100" s="165" t="s">
        <v>152</v>
      </c>
      <c r="C100" s="108">
        <v>53.8</v>
      </c>
      <c r="D100" s="24">
        <v>38.4</v>
      </c>
      <c r="E100" s="24"/>
      <c r="F100" s="24"/>
      <c r="G100" s="24"/>
      <c r="H100" s="24"/>
      <c r="I100" s="24">
        <v>7.2</v>
      </c>
      <c r="J100" s="24"/>
      <c r="K100" s="24"/>
      <c r="L100" s="24"/>
      <c r="M100" s="24"/>
      <c r="N100" s="24"/>
      <c r="O100" s="24"/>
      <c r="P100" s="24"/>
      <c r="Q100" s="24"/>
      <c r="R100" s="24"/>
      <c r="S100" s="24"/>
      <c r="T100" s="24"/>
      <c r="U100" s="24"/>
      <c r="V100" s="24"/>
      <c r="W100" s="24"/>
      <c r="X100" s="24"/>
      <c r="Y100" s="109"/>
      <c r="Z100" s="275">
        <f t="shared" si="2"/>
        <v>99.399999999999991</v>
      </c>
    </row>
    <row r="101" spans="2:26" ht="12.9" thickBot="1" x14ac:dyDescent="0.35">
      <c r="B101" s="151" t="s">
        <v>167</v>
      </c>
      <c r="C101" s="108">
        <v>40.5</v>
      </c>
      <c r="D101" s="24">
        <v>31</v>
      </c>
      <c r="E101" s="24">
        <v>0</v>
      </c>
      <c r="F101" s="24"/>
      <c r="G101" s="24"/>
      <c r="H101" s="24">
        <v>0</v>
      </c>
      <c r="I101" s="24">
        <v>1.2</v>
      </c>
      <c r="J101" s="24">
        <v>8.6</v>
      </c>
      <c r="K101" s="24"/>
      <c r="L101" s="24"/>
      <c r="M101" s="24">
        <v>0</v>
      </c>
      <c r="N101" s="24">
        <v>0</v>
      </c>
      <c r="O101" s="24">
        <v>0</v>
      </c>
      <c r="P101" s="24">
        <v>4</v>
      </c>
      <c r="Q101" s="24">
        <v>15</v>
      </c>
      <c r="R101" s="24"/>
      <c r="S101" s="24"/>
      <c r="T101" s="24"/>
      <c r="U101" s="24"/>
      <c r="V101" s="24"/>
      <c r="W101" s="24"/>
      <c r="X101" s="24"/>
      <c r="Y101" s="109">
        <v>0</v>
      </c>
      <c r="Z101" s="275">
        <f t="shared" si="2"/>
        <v>100.3</v>
      </c>
    </row>
    <row r="102" spans="2:26" ht="12.9" thickBot="1" x14ac:dyDescent="0.35">
      <c r="B102" s="151" t="s">
        <v>168</v>
      </c>
      <c r="C102" s="108">
        <v>45</v>
      </c>
      <c r="D102" s="24">
        <v>23.8</v>
      </c>
      <c r="E102" s="24">
        <v>0.8</v>
      </c>
      <c r="F102" s="24"/>
      <c r="G102" s="24"/>
      <c r="H102" s="24">
        <v>0</v>
      </c>
      <c r="I102" s="24">
        <v>10.4</v>
      </c>
      <c r="J102" s="24">
        <v>0</v>
      </c>
      <c r="K102" s="24"/>
      <c r="L102" s="24"/>
      <c r="M102" s="24">
        <v>0</v>
      </c>
      <c r="N102" s="24">
        <v>20</v>
      </c>
      <c r="O102" s="24">
        <v>0</v>
      </c>
      <c r="P102" s="24">
        <v>0</v>
      </c>
      <c r="Q102" s="24">
        <v>0</v>
      </c>
      <c r="R102" s="24"/>
      <c r="S102" s="24"/>
      <c r="T102" s="24"/>
      <c r="U102" s="24"/>
      <c r="V102" s="24"/>
      <c r="W102" s="24"/>
      <c r="X102" s="24"/>
      <c r="Y102" s="109">
        <v>0</v>
      </c>
      <c r="Z102" s="275">
        <f t="shared" si="2"/>
        <v>100</v>
      </c>
    </row>
    <row r="103" spans="2:26" ht="12.9" thickBot="1" x14ac:dyDescent="0.35">
      <c r="B103" s="171" t="s">
        <v>172</v>
      </c>
      <c r="C103" s="179">
        <v>47.5</v>
      </c>
      <c r="D103" s="189">
        <v>17.5</v>
      </c>
      <c r="E103" s="189">
        <v>7.5</v>
      </c>
      <c r="F103" s="189"/>
      <c r="G103" s="189"/>
      <c r="H103" s="189"/>
      <c r="I103" s="189">
        <v>2.5</v>
      </c>
      <c r="J103" s="189">
        <v>0.5</v>
      </c>
      <c r="K103" s="189"/>
      <c r="L103" s="189"/>
      <c r="M103" s="189"/>
      <c r="N103" s="189">
        <v>12.5</v>
      </c>
      <c r="O103" s="189"/>
      <c r="P103" s="189"/>
      <c r="Q103" s="189">
        <v>2.5</v>
      </c>
      <c r="R103" s="189"/>
      <c r="S103" s="189"/>
      <c r="T103" s="189"/>
      <c r="U103" s="189"/>
      <c r="V103" s="189"/>
      <c r="W103" s="189"/>
      <c r="X103" s="189"/>
      <c r="Y103" s="270">
        <v>12.5</v>
      </c>
      <c r="Z103" s="275">
        <f t="shared" si="2"/>
        <v>103</v>
      </c>
    </row>
    <row r="104" spans="2:26" ht="12.9" thickBot="1" x14ac:dyDescent="0.35">
      <c r="B104" s="151" t="s">
        <v>170</v>
      </c>
      <c r="C104" s="108">
        <v>40.5</v>
      </c>
      <c r="D104" s="24">
        <v>31</v>
      </c>
      <c r="E104" s="24">
        <v>0</v>
      </c>
      <c r="F104" s="24"/>
      <c r="G104" s="24"/>
      <c r="H104" s="24">
        <v>0</v>
      </c>
      <c r="I104" s="24">
        <v>1.2</v>
      </c>
      <c r="J104" s="24">
        <v>8.6</v>
      </c>
      <c r="K104" s="24"/>
      <c r="L104" s="24"/>
      <c r="M104" s="24">
        <v>0</v>
      </c>
      <c r="N104" s="24">
        <v>0</v>
      </c>
      <c r="O104" s="24">
        <v>0</v>
      </c>
      <c r="P104" s="24">
        <v>4</v>
      </c>
      <c r="Q104" s="24">
        <v>15</v>
      </c>
      <c r="R104" s="24"/>
      <c r="S104" s="24"/>
      <c r="T104" s="24"/>
      <c r="U104" s="24"/>
      <c r="V104" s="24"/>
      <c r="W104" s="24"/>
      <c r="X104" s="24"/>
      <c r="Y104" s="109">
        <v>0</v>
      </c>
      <c r="Z104" s="275">
        <f t="shared" si="2"/>
        <v>100.3</v>
      </c>
    </row>
    <row r="105" spans="2:26" ht="12.9" thickBot="1" x14ac:dyDescent="0.35">
      <c r="B105" s="163" t="s">
        <v>173</v>
      </c>
      <c r="C105" s="180">
        <v>52.5</v>
      </c>
      <c r="D105" s="149">
        <v>12.5</v>
      </c>
      <c r="E105" s="149">
        <v>7.5</v>
      </c>
      <c r="F105" s="149"/>
      <c r="G105" s="149"/>
      <c r="H105" s="149">
        <v>0</v>
      </c>
      <c r="I105" s="149">
        <v>2.5</v>
      </c>
      <c r="J105" s="149">
        <v>0.5</v>
      </c>
      <c r="K105" s="149"/>
      <c r="L105" s="149"/>
      <c r="M105" s="149">
        <v>0.5</v>
      </c>
      <c r="N105" s="149">
        <v>7.5</v>
      </c>
      <c r="O105" s="149">
        <v>7.5</v>
      </c>
      <c r="P105" s="149">
        <v>0</v>
      </c>
      <c r="Q105" s="149">
        <v>0</v>
      </c>
      <c r="R105" s="149"/>
      <c r="S105" s="149"/>
      <c r="T105" s="149"/>
      <c r="U105" s="149"/>
      <c r="V105" s="189"/>
      <c r="W105" s="189"/>
      <c r="X105" s="189"/>
      <c r="Y105" s="268">
        <v>0.5</v>
      </c>
      <c r="Z105" s="275">
        <f t="shared" si="2"/>
        <v>91.5</v>
      </c>
    </row>
    <row r="106" spans="2:26" ht="12.9" thickBot="1" x14ac:dyDescent="0.35">
      <c r="B106" s="172" t="s">
        <v>174</v>
      </c>
      <c r="C106" s="181">
        <v>69.900000000000006</v>
      </c>
      <c r="D106" s="148">
        <v>20</v>
      </c>
      <c r="E106" s="148">
        <v>7</v>
      </c>
      <c r="F106" s="148"/>
      <c r="G106" s="148"/>
      <c r="H106" s="148">
        <v>1.5</v>
      </c>
      <c r="I106" s="148">
        <v>1.5</v>
      </c>
      <c r="J106" s="148">
        <v>0.1</v>
      </c>
      <c r="K106" s="189"/>
      <c r="L106" s="189"/>
      <c r="M106" s="189"/>
      <c r="N106" s="189"/>
      <c r="O106" s="189"/>
      <c r="P106" s="189"/>
      <c r="Q106" s="189"/>
      <c r="R106" s="189"/>
      <c r="S106" s="189"/>
      <c r="T106" s="189"/>
      <c r="U106" s="189"/>
      <c r="V106" s="189"/>
      <c r="W106" s="189"/>
      <c r="X106" s="189"/>
      <c r="Y106" s="270"/>
      <c r="Z106" s="275">
        <f t="shared" si="2"/>
        <v>100</v>
      </c>
    </row>
    <row r="107" spans="2:26" ht="12.9" thickBot="1" x14ac:dyDescent="0.35">
      <c r="B107" s="172">
        <v>611</v>
      </c>
      <c r="C107" s="180">
        <v>47.5</v>
      </c>
      <c r="D107" s="149">
        <v>12.4</v>
      </c>
      <c r="E107" s="149">
        <v>5.4</v>
      </c>
      <c r="F107" s="149"/>
      <c r="G107" s="149"/>
      <c r="H107" s="149">
        <v>0</v>
      </c>
      <c r="I107" s="149">
        <v>5.5</v>
      </c>
      <c r="J107" s="149">
        <v>0</v>
      </c>
      <c r="K107" s="149"/>
      <c r="L107" s="149"/>
      <c r="M107" s="149">
        <v>0</v>
      </c>
      <c r="N107" s="149">
        <v>0</v>
      </c>
      <c r="O107" s="149">
        <v>0</v>
      </c>
      <c r="P107" s="149">
        <v>27.4</v>
      </c>
      <c r="Q107" s="149">
        <v>0</v>
      </c>
      <c r="R107" s="149"/>
      <c r="S107" s="149"/>
      <c r="T107" s="149"/>
      <c r="U107" s="149"/>
      <c r="V107" s="189"/>
      <c r="W107" s="189"/>
      <c r="X107" s="189"/>
      <c r="Y107" s="268">
        <v>1.8</v>
      </c>
      <c r="Z107" s="275">
        <f t="shared" si="2"/>
        <v>99.999999999999986</v>
      </c>
    </row>
    <row r="108" spans="2:26" ht="12.9" thickBot="1" x14ac:dyDescent="0.35">
      <c r="B108" s="163">
        <v>3221</v>
      </c>
      <c r="C108" s="108"/>
      <c r="D108" s="24">
        <v>55.4</v>
      </c>
      <c r="E108" s="24"/>
      <c r="F108" s="24"/>
      <c r="G108" s="24"/>
      <c r="H108" s="24"/>
      <c r="I108" s="24"/>
      <c r="J108" s="24"/>
      <c r="K108" s="24"/>
      <c r="L108" s="24"/>
      <c r="M108" s="24"/>
      <c r="N108" s="24">
        <v>44.6</v>
      </c>
      <c r="O108" s="24"/>
      <c r="P108" s="24"/>
      <c r="Q108" s="24"/>
      <c r="R108" s="24"/>
      <c r="S108" s="24"/>
      <c r="T108" s="24"/>
      <c r="U108" s="24"/>
      <c r="V108" s="24"/>
      <c r="W108" s="24"/>
      <c r="X108" s="24"/>
      <c r="Y108" s="109"/>
      <c r="Z108" s="275">
        <f t="shared" si="2"/>
        <v>100</v>
      </c>
    </row>
    <row r="109" spans="2:26" ht="12.9" thickBot="1" x14ac:dyDescent="0.35">
      <c r="B109" s="173" t="s">
        <v>61</v>
      </c>
      <c r="C109" s="108">
        <v>18.68</v>
      </c>
      <c r="D109" s="24">
        <v>27.47</v>
      </c>
      <c r="E109" s="24">
        <v>8.09</v>
      </c>
      <c r="F109" s="24">
        <v>0.05</v>
      </c>
      <c r="G109" s="24"/>
      <c r="H109" s="24"/>
      <c r="I109" s="24">
        <v>4</v>
      </c>
      <c r="J109" s="24">
        <v>1.4</v>
      </c>
      <c r="K109" s="24"/>
      <c r="L109" s="24"/>
      <c r="M109" s="24">
        <v>2.2999999999999998</v>
      </c>
      <c r="N109" s="24">
        <v>18.88</v>
      </c>
      <c r="O109" s="24">
        <v>0</v>
      </c>
      <c r="P109" s="24">
        <v>0</v>
      </c>
      <c r="Q109" s="24"/>
      <c r="R109" s="24">
        <v>0.17996000000000001</v>
      </c>
      <c r="S109" s="24"/>
      <c r="T109" s="24"/>
      <c r="U109" s="24"/>
      <c r="V109" s="24"/>
      <c r="W109" s="24"/>
      <c r="X109" s="24"/>
      <c r="Y109" s="109"/>
      <c r="Z109" s="275">
        <f t="shared" si="2"/>
        <v>81.049959999999984</v>
      </c>
    </row>
    <row r="110" spans="2:26" ht="12.9" thickBot="1" x14ac:dyDescent="0.35">
      <c r="B110" s="165" t="s">
        <v>141</v>
      </c>
      <c r="C110" s="108">
        <v>11.798</v>
      </c>
      <c r="D110" s="24">
        <v>24.494</v>
      </c>
      <c r="E110" s="24">
        <v>1.67</v>
      </c>
      <c r="F110" s="24"/>
      <c r="G110" s="24"/>
      <c r="H110" s="24"/>
      <c r="I110" s="24">
        <v>3.7679999999999998</v>
      </c>
      <c r="J110" s="24"/>
      <c r="K110" s="24"/>
      <c r="L110" s="24"/>
      <c r="M110" s="24">
        <v>3.8980000000000001</v>
      </c>
      <c r="N110" s="24">
        <v>22.994</v>
      </c>
      <c r="O110" s="24">
        <v>0.45</v>
      </c>
      <c r="P110" s="24"/>
      <c r="Q110" s="24"/>
      <c r="R110" s="24">
        <v>0</v>
      </c>
      <c r="S110" s="24"/>
      <c r="T110" s="24"/>
      <c r="U110" s="24"/>
      <c r="V110" s="24"/>
      <c r="W110" s="24"/>
      <c r="X110" s="24"/>
      <c r="Y110" s="109"/>
      <c r="Z110" s="275">
        <f t="shared" si="2"/>
        <v>69.072000000000017</v>
      </c>
    </row>
    <row r="111" spans="2:26" ht="12.9" thickBot="1" x14ac:dyDescent="0.35">
      <c r="B111" s="151" t="s">
        <v>139</v>
      </c>
      <c r="C111" s="108">
        <v>19.84</v>
      </c>
      <c r="D111" s="24"/>
      <c r="E111" s="24">
        <v>1.44</v>
      </c>
      <c r="F111" s="24"/>
      <c r="G111" s="24"/>
      <c r="H111" s="24"/>
      <c r="I111" s="24">
        <v>6.82</v>
      </c>
      <c r="J111" s="24">
        <v>22.07</v>
      </c>
      <c r="K111" s="24"/>
      <c r="L111" s="24"/>
      <c r="M111" s="24">
        <v>6.64</v>
      </c>
      <c r="N111" s="24">
        <v>20.84</v>
      </c>
      <c r="O111" s="24"/>
      <c r="P111" s="24"/>
      <c r="Q111" s="24"/>
      <c r="R111" s="24">
        <v>15.692512000000002</v>
      </c>
      <c r="S111" s="24"/>
      <c r="T111" s="24"/>
      <c r="U111" s="24"/>
      <c r="V111" s="24"/>
      <c r="W111" s="24">
        <v>13.63</v>
      </c>
      <c r="X111" s="24"/>
      <c r="Y111" s="109"/>
      <c r="Z111" s="275">
        <f t="shared" si="2"/>
        <v>106.97251200000001</v>
      </c>
    </row>
    <row r="112" spans="2:26" ht="12.9" thickBot="1" x14ac:dyDescent="0.35">
      <c r="B112" s="154" t="s">
        <v>198</v>
      </c>
      <c r="C112" s="108">
        <v>49.44</v>
      </c>
      <c r="D112" s="24"/>
      <c r="E112" s="24">
        <v>35.46</v>
      </c>
      <c r="F112" s="24">
        <v>0.36</v>
      </c>
      <c r="G112" s="24"/>
      <c r="H112" s="24"/>
      <c r="I112" s="24"/>
      <c r="J112" s="24">
        <v>0.4</v>
      </c>
      <c r="K112" s="24"/>
      <c r="L112" s="24"/>
      <c r="M112" s="24">
        <v>0.16</v>
      </c>
      <c r="N112" s="24">
        <v>0.05</v>
      </c>
      <c r="O112" s="24"/>
      <c r="P112" s="24"/>
      <c r="Q112" s="24"/>
      <c r="R112" s="24">
        <v>0.91700000000000004</v>
      </c>
      <c r="S112" s="24"/>
      <c r="T112" s="24"/>
      <c r="U112" s="24"/>
      <c r="V112" s="24"/>
      <c r="W112" s="24"/>
      <c r="X112" s="24"/>
      <c r="Y112" s="109"/>
      <c r="Z112" s="275">
        <f t="shared" si="2"/>
        <v>86.787000000000006</v>
      </c>
    </row>
    <row r="113" spans="2:26" ht="12.9" thickBot="1" x14ac:dyDescent="0.35">
      <c r="B113" s="154" t="s">
        <v>199</v>
      </c>
      <c r="C113" s="108">
        <v>61.95</v>
      </c>
      <c r="D113" s="24"/>
      <c r="E113" s="24">
        <v>22.1</v>
      </c>
      <c r="F113" s="24"/>
      <c r="G113" s="24"/>
      <c r="H113" s="24"/>
      <c r="I113" s="24">
        <v>10.29</v>
      </c>
      <c r="J113" s="24">
        <v>4.4000000000000004</v>
      </c>
      <c r="K113" s="24"/>
      <c r="L113" s="24"/>
      <c r="M113" s="24">
        <v>0.03</v>
      </c>
      <c r="N113" s="24">
        <v>0.36</v>
      </c>
      <c r="O113" s="24"/>
      <c r="P113" s="24"/>
      <c r="Q113" s="24"/>
      <c r="R113" s="24">
        <v>7.1900000000000006E-2</v>
      </c>
      <c r="S113" s="24"/>
      <c r="T113" s="24"/>
      <c r="U113" s="24"/>
      <c r="V113" s="24"/>
      <c r="W113" s="24"/>
      <c r="X113" s="24"/>
      <c r="Y113" s="109"/>
      <c r="Z113" s="275">
        <f t="shared" si="2"/>
        <v>99.201900000000009</v>
      </c>
    </row>
    <row r="114" spans="2:26" ht="12.9" thickBot="1" x14ac:dyDescent="0.35">
      <c r="B114" s="151" t="s">
        <v>200</v>
      </c>
      <c r="C114" s="108">
        <v>64.3</v>
      </c>
      <c r="D114" s="24"/>
      <c r="E114" s="24">
        <v>20.7</v>
      </c>
      <c r="F114" s="24">
        <v>0.01</v>
      </c>
      <c r="G114" s="24"/>
      <c r="H114" s="24"/>
      <c r="I114" s="24">
        <v>2.9</v>
      </c>
      <c r="J114" s="24"/>
      <c r="K114" s="24"/>
      <c r="L114" s="24"/>
      <c r="M114" s="24">
        <v>2.2999999999999998</v>
      </c>
      <c r="N114" s="24">
        <v>0.45</v>
      </c>
      <c r="O114" s="24"/>
      <c r="P114" s="24"/>
      <c r="Q114" s="24"/>
      <c r="R114" s="24">
        <v>0.19795600000000002</v>
      </c>
      <c r="S114" s="24"/>
      <c r="T114" s="24"/>
      <c r="U114" s="24"/>
      <c r="V114" s="24"/>
      <c r="W114" s="24"/>
      <c r="X114" s="24"/>
      <c r="Y114" s="109"/>
      <c r="Z114" s="275">
        <f t="shared" si="2"/>
        <v>90.857956000000016</v>
      </c>
    </row>
    <row r="115" spans="2:26" ht="12.9" thickBot="1" x14ac:dyDescent="0.35">
      <c r="B115" s="162" t="s">
        <v>201</v>
      </c>
      <c r="C115" s="108">
        <v>52.29</v>
      </c>
      <c r="D115" s="24"/>
      <c r="E115" s="24">
        <v>43.8</v>
      </c>
      <c r="F115" s="24"/>
      <c r="G115" s="24"/>
      <c r="H115" s="24"/>
      <c r="I115" s="24">
        <v>0.14000000000000001</v>
      </c>
      <c r="J115" s="24">
        <v>0.05</v>
      </c>
      <c r="K115" s="24"/>
      <c r="L115" s="24"/>
      <c r="M115" s="24">
        <v>0.03</v>
      </c>
      <c r="N115" s="24">
        <v>7.0000000000000007E-2</v>
      </c>
      <c r="O115" s="24"/>
      <c r="P115" s="24"/>
      <c r="Q115" s="24"/>
      <c r="R115" s="24">
        <v>0.79182400000000008</v>
      </c>
      <c r="S115" s="24"/>
      <c r="T115" s="24"/>
      <c r="U115" s="24"/>
      <c r="V115" s="24"/>
      <c r="W115" s="24"/>
      <c r="X115" s="24"/>
      <c r="Y115" s="109"/>
      <c r="Z115" s="275">
        <f t="shared" si="2"/>
        <v>97.171824000000001</v>
      </c>
    </row>
    <row r="116" spans="2:26" ht="12.9" thickBot="1" x14ac:dyDescent="0.35">
      <c r="B116" s="161" t="s">
        <v>202</v>
      </c>
      <c r="C116" s="108">
        <v>69.099999999999994</v>
      </c>
      <c r="D116" s="24"/>
      <c r="E116" s="24">
        <v>18.649999999999999</v>
      </c>
      <c r="F116" s="24"/>
      <c r="G116" s="24"/>
      <c r="H116" s="24"/>
      <c r="I116" s="24">
        <v>6.24</v>
      </c>
      <c r="J116" s="24">
        <v>4.04</v>
      </c>
      <c r="K116" s="24"/>
      <c r="L116" s="24"/>
      <c r="M116" s="24">
        <v>0.01</v>
      </c>
      <c r="N116" s="24">
        <v>1.31</v>
      </c>
      <c r="O116" s="24">
        <v>2.1599999999999998E-2</v>
      </c>
      <c r="P116" s="24">
        <v>4.8899999999999999E-2</v>
      </c>
      <c r="Q116" s="24"/>
      <c r="R116" s="24">
        <v>0.12597200000000003</v>
      </c>
      <c r="S116" s="24"/>
      <c r="T116" s="24"/>
      <c r="U116" s="24"/>
      <c r="V116" s="24"/>
      <c r="W116" s="24"/>
      <c r="X116" s="24"/>
      <c r="Y116" s="109"/>
      <c r="Z116" s="275">
        <f t="shared" si="2"/>
        <v>99.546472000000023</v>
      </c>
    </row>
    <row r="117" spans="2:26" ht="12.9" thickBot="1" x14ac:dyDescent="0.35">
      <c r="B117" s="156" t="s">
        <v>203</v>
      </c>
      <c r="C117" s="108">
        <v>68.58</v>
      </c>
      <c r="D117" s="24"/>
      <c r="E117" s="24">
        <v>17</v>
      </c>
      <c r="F117" s="24"/>
      <c r="G117" s="24"/>
      <c r="H117" s="24"/>
      <c r="I117" s="24">
        <v>2.1</v>
      </c>
      <c r="J117" s="24">
        <v>11</v>
      </c>
      <c r="K117" s="24"/>
      <c r="L117" s="24"/>
      <c r="M117" s="24">
        <v>0.08</v>
      </c>
      <c r="N117" s="24">
        <v>0.5</v>
      </c>
      <c r="O117" s="24"/>
      <c r="P117" s="24"/>
      <c r="Q117" s="24"/>
      <c r="R117" s="24">
        <v>0.17996000000000001</v>
      </c>
      <c r="S117" s="24"/>
      <c r="T117" s="24"/>
      <c r="U117" s="24"/>
      <c r="V117" s="24"/>
      <c r="W117" s="24"/>
      <c r="X117" s="24"/>
      <c r="Y117" s="109"/>
      <c r="Z117" s="275">
        <f t="shared" si="2"/>
        <v>99.439959999999985</v>
      </c>
    </row>
    <row r="118" spans="2:26" ht="12.9" thickBot="1" x14ac:dyDescent="0.35">
      <c r="B118" s="157" t="s">
        <v>204</v>
      </c>
      <c r="C118" s="108">
        <v>67</v>
      </c>
      <c r="D118" s="24"/>
      <c r="E118" s="24">
        <v>17.5</v>
      </c>
      <c r="F118" s="24"/>
      <c r="G118" s="24"/>
      <c r="H118" s="24"/>
      <c r="I118" s="24">
        <v>3</v>
      </c>
      <c r="J118" s="24">
        <v>11.5</v>
      </c>
      <c r="K118" s="24"/>
      <c r="L118" s="24"/>
      <c r="M118" s="24">
        <v>0.15</v>
      </c>
      <c r="N118" s="24">
        <v>0.15</v>
      </c>
      <c r="O118" s="24"/>
      <c r="P118" s="24"/>
      <c r="Q118" s="24"/>
      <c r="R118" s="24">
        <v>0.14396800000000001</v>
      </c>
      <c r="S118" s="24"/>
      <c r="T118" s="24"/>
      <c r="U118" s="24"/>
      <c r="V118" s="24"/>
      <c r="W118" s="24"/>
      <c r="X118" s="24"/>
      <c r="Y118" s="109"/>
      <c r="Z118" s="275">
        <f t="shared" si="2"/>
        <v>99.443968000000012</v>
      </c>
    </row>
    <row r="119" spans="2:26" ht="12.9" thickBot="1" x14ac:dyDescent="0.35">
      <c r="B119" s="157" t="s">
        <v>205</v>
      </c>
      <c r="C119" s="108">
        <v>66.5</v>
      </c>
      <c r="D119" s="24"/>
      <c r="E119" s="24">
        <v>18.2</v>
      </c>
      <c r="F119" s="24"/>
      <c r="G119" s="24"/>
      <c r="H119" s="24"/>
      <c r="I119" s="24">
        <v>2.5</v>
      </c>
      <c r="J119" s="24">
        <v>11</v>
      </c>
      <c r="K119" s="24"/>
      <c r="L119" s="24"/>
      <c r="M119" s="24">
        <v>0.1</v>
      </c>
      <c r="N119" s="24">
        <v>0.3</v>
      </c>
      <c r="O119" s="24"/>
      <c r="P119" s="24"/>
      <c r="Q119" s="24"/>
      <c r="R119" s="24">
        <v>0.14000000000000001</v>
      </c>
      <c r="S119" s="24"/>
      <c r="T119" s="24"/>
      <c r="U119" s="24"/>
      <c r="V119" s="24"/>
      <c r="W119" s="24"/>
      <c r="X119" s="24"/>
      <c r="Y119" s="109"/>
      <c r="Z119" s="275">
        <f t="shared" si="2"/>
        <v>98.74</v>
      </c>
    </row>
    <row r="120" spans="2:26" ht="12.9" thickBot="1" x14ac:dyDescent="0.35">
      <c r="B120" s="157" t="s">
        <v>206</v>
      </c>
      <c r="C120" s="108">
        <v>66.28</v>
      </c>
      <c r="D120" s="24"/>
      <c r="E120" s="24">
        <v>17.98</v>
      </c>
      <c r="F120" s="24"/>
      <c r="G120" s="24"/>
      <c r="H120" s="24"/>
      <c r="I120" s="24">
        <v>3.5</v>
      </c>
      <c r="J120" s="24">
        <v>11.25</v>
      </c>
      <c r="K120" s="24"/>
      <c r="L120" s="24"/>
      <c r="M120" s="24"/>
      <c r="N120" s="24">
        <v>0.5</v>
      </c>
      <c r="O120" s="24"/>
      <c r="P120" s="24"/>
      <c r="Q120" s="24"/>
      <c r="R120" s="24">
        <v>0.11</v>
      </c>
      <c r="S120" s="24"/>
      <c r="T120" s="24"/>
      <c r="U120" s="24"/>
      <c r="V120" s="24"/>
      <c r="W120" s="24"/>
      <c r="X120" s="24"/>
      <c r="Y120" s="109"/>
      <c r="Z120" s="275">
        <f t="shared" si="2"/>
        <v>99.62</v>
      </c>
    </row>
    <row r="121" spans="2:26" ht="12.9" thickBot="1" x14ac:dyDescent="0.35">
      <c r="B121" s="161" t="s">
        <v>207</v>
      </c>
      <c r="C121" s="108">
        <v>53.5</v>
      </c>
      <c r="D121" s="24"/>
      <c r="E121" s="24">
        <v>0.3</v>
      </c>
      <c r="F121" s="24">
        <v>0.05</v>
      </c>
      <c r="G121" s="24"/>
      <c r="H121" s="24"/>
      <c r="I121" s="24"/>
      <c r="J121" s="24">
        <v>0.3</v>
      </c>
      <c r="K121" s="24"/>
      <c r="L121" s="24"/>
      <c r="M121" s="24">
        <v>29.5</v>
      </c>
      <c r="N121" s="24">
        <v>3.5</v>
      </c>
      <c r="O121" s="24">
        <v>0</v>
      </c>
      <c r="P121" s="24"/>
      <c r="Q121" s="24"/>
      <c r="R121" s="24">
        <v>0.89980000000000004</v>
      </c>
      <c r="S121" s="24"/>
      <c r="T121" s="24"/>
      <c r="U121" s="24"/>
      <c r="V121" s="24"/>
      <c r="W121" s="24"/>
      <c r="X121" s="24"/>
      <c r="Y121" s="109"/>
      <c r="Z121" s="275">
        <f t="shared" si="2"/>
        <v>88.049799999999991</v>
      </c>
    </row>
    <row r="122" spans="2:26" ht="12.9" thickBot="1" x14ac:dyDescent="0.35">
      <c r="B122" s="151" t="s">
        <v>208</v>
      </c>
      <c r="C122" s="108">
        <v>43.42</v>
      </c>
      <c r="D122" s="24"/>
      <c r="E122" s="24">
        <v>32.17</v>
      </c>
      <c r="F122" s="24">
        <v>0.03</v>
      </c>
      <c r="G122" s="24"/>
      <c r="H122" s="24"/>
      <c r="I122" s="24">
        <v>0.2</v>
      </c>
      <c r="J122" s="24">
        <v>1.61</v>
      </c>
      <c r="K122" s="24"/>
      <c r="L122" s="24"/>
      <c r="M122" s="24">
        <v>0.32</v>
      </c>
      <c r="N122" s="24">
        <v>0.12</v>
      </c>
      <c r="O122" s="24"/>
      <c r="P122" s="24"/>
      <c r="Q122" s="24"/>
      <c r="R122" s="24">
        <v>1.33</v>
      </c>
      <c r="S122" s="24"/>
      <c r="T122" s="24"/>
      <c r="U122" s="24"/>
      <c r="V122" s="24"/>
      <c r="W122" s="24"/>
      <c r="X122" s="24"/>
      <c r="Y122" s="109"/>
      <c r="Z122" s="275">
        <f t="shared" si="2"/>
        <v>79.2</v>
      </c>
    </row>
    <row r="123" spans="2:26" ht="12.9" thickBot="1" x14ac:dyDescent="0.35">
      <c r="B123" s="151" t="s">
        <v>209</v>
      </c>
      <c r="C123" s="108">
        <v>53</v>
      </c>
      <c r="D123" s="24"/>
      <c r="E123" s="24">
        <v>30.8</v>
      </c>
      <c r="F123" s="24"/>
      <c r="G123" s="24"/>
      <c r="H123" s="24"/>
      <c r="I123" s="24">
        <v>0.3</v>
      </c>
      <c r="J123" s="24">
        <v>2.84</v>
      </c>
      <c r="K123" s="24"/>
      <c r="L123" s="24"/>
      <c r="M123" s="24">
        <v>0.3</v>
      </c>
      <c r="N123" s="24">
        <v>0.4</v>
      </c>
      <c r="O123" s="24"/>
      <c r="P123" s="24"/>
      <c r="Q123" s="24"/>
      <c r="R123" s="24">
        <v>1.43</v>
      </c>
      <c r="S123" s="24"/>
      <c r="T123" s="24"/>
      <c r="U123" s="24"/>
      <c r="V123" s="24"/>
      <c r="W123" s="24"/>
      <c r="X123" s="24"/>
      <c r="Y123" s="109"/>
      <c r="Z123" s="275">
        <f t="shared" si="2"/>
        <v>89.070000000000007</v>
      </c>
    </row>
    <row r="124" spans="2:26" ht="12.9" thickBot="1" x14ac:dyDescent="0.35">
      <c r="B124" s="157" t="s">
        <v>210</v>
      </c>
      <c r="C124" s="108">
        <v>54.3</v>
      </c>
      <c r="D124" s="24"/>
      <c r="E124" s="24">
        <v>16.399999999999999</v>
      </c>
      <c r="F124" s="24"/>
      <c r="G124" s="24"/>
      <c r="H124" s="24"/>
      <c r="I124" s="24">
        <v>0.4</v>
      </c>
      <c r="J124" s="24">
        <v>4.07</v>
      </c>
      <c r="K124" s="24"/>
      <c r="L124" s="24"/>
      <c r="M124" s="24">
        <v>1.55</v>
      </c>
      <c r="N124" s="24">
        <v>0.23</v>
      </c>
      <c r="O124" s="24"/>
      <c r="P124" s="24"/>
      <c r="Q124" s="24"/>
      <c r="R124" s="24">
        <v>12.67</v>
      </c>
      <c r="S124" s="24"/>
      <c r="T124" s="24"/>
      <c r="U124" s="24"/>
      <c r="V124" s="24"/>
      <c r="W124" s="24"/>
      <c r="X124" s="24"/>
      <c r="Y124" s="109"/>
      <c r="Z124" s="275">
        <f t="shared" si="2"/>
        <v>89.61999999999999</v>
      </c>
    </row>
    <row r="125" spans="2:26" ht="12.9" thickBot="1" x14ac:dyDescent="0.35">
      <c r="B125" s="161" t="s">
        <v>16</v>
      </c>
      <c r="C125" s="108">
        <v>74.73</v>
      </c>
      <c r="D125" s="24"/>
      <c r="E125" s="24">
        <v>14.28</v>
      </c>
      <c r="F125" s="24">
        <v>0.04</v>
      </c>
      <c r="G125" s="24"/>
      <c r="H125" s="24"/>
      <c r="I125" s="24">
        <v>2.95</v>
      </c>
      <c r="J125" s="24">
        <v>3.72</v>
      </c>
      <c r="K125" s="24"/>
      <c r="L125" s="24"/>
      <c r="M125" s="24">
        <v>0.11</v>
      </c>
      <c r="N125" s="24">
        <v>1.47</v>
      </c>
      <c r="O125" s="24"/>
      <c r="P125" s="24"/>
      <c r="Q125" s="24"/>
      <c r="R125" s="24">
        <v>0.35992000000000002</v>
      </c>
      <c r="S125" s="24"/>
      <c r="T125" s="24"/>
      <c r="U125" s="24"/>
      <c r="V125" s="24"/>
      <c r="W125" s="24"/>
      <c r="X125" s="24"/>
      <c r="Y125" s="109"/>
      <c r="Z125" s="275">
        <f t="shared" ref="Z125:Z159" si="3">SUM(C125:Y125)</f>
        <v>97.659920000000014</v>
      </c>
    </row>
    <row r="126" spans="2:26" ht="12.9" thickBot="1" x14ac:dyDescent="0.35">
      <c r="B126" s="165" t="s">
        <v>95</v>
      </c>
      <c r="C126" s="108">
        <v>0.5</v>
      </c>
      <c r="D126" s="24">
        <v>47</v>
      </c>
      <c r="E126" s="24">
        <v>0.1</v>
      </c>
      <c r="F126" s="24"/>
      <c r="G126" s="24"/>
      <c r="H126" s="24"/>
      <c r="I126" s="24">
        <v>0.1</v>
      </c>
      <c r="J126" s="24">
        <v>0.01</v>
      </c>
      <c r="K126" s="24"/>
      <c r="L126" s="24"/>
      <c r="M126" s="24">
        <v>0.24</v>
      </c>
      <c r="N126" s="24">
        <v>26</v>
      </c>
      <c r="O126" s="24">
        <v>0.03</v>
      </c>
      <c r="P126" s="24"/>
      <c r="Q126" s="24"/>
      <c r="R126" s="24">
        <v>0</v>
      </c>
      <c r="S126" s="24"/>
      <c r="T126" s="24"/>
      <c r="U126" s="24"/>
      <c r="V126" s="24"/>
      <c r="W126" s="24"/>
      <c r="X126" s="24"/>
      <c r="Y126" s="109"/>
      <c r="Z126" s="275">
        <f t="shared" si="3"/>
        <v>73.98</v>
      </c>
    </row>
    <row r="127" spans="2:26" ht="12.9" customHeight="1" thickBot="1" x14ac:dyDescent="0.35">
      <c r="B127" s="162" t="s">
        <v>96</v>
      </c>
      <c r="C127" s="108"/>
      <c r="D127" s="24">
        <v>62.09</v>
      </c>
      <c r="E127" s="24"/>
      <c r="F127" s="24"/>
      <c r="G127" s="24"/>
      <c r="H127" s="24"/>
      <c r="I127" s="24"/>
      <c r="J127" s="24"/>
      <c r="K127" s="24"/>
      <c r="L127" s="24"/>
      <c r="M127" s="24"/>
      <c r="N127" s="24">
        <v>16.600000000000001</v>
      </c>
      <c r="O127" s="24"/>
      <c r="P127" s="24"/>
      <c r="Q127" s="24"/>
      <c r="R127" s="24">
        <v>0</v>
      </c>
      <c r="S127" s="24"/>
      <c r="T127" s="24"/>
      <c r="U127" s="24"/>
      <c r="V127" s="24"/>
      <c r="W127" s="24"/>
      <c r="X127" s="24"/>
      <c r="Y127" s="109"/>
      <c r="Z127" s="275">
        <f t="shared" si="3"/>
        <v>78.69</v>
      </c>
    </row>
    <row r="128" spans="2:26" ht="12.9" customHeight="1" thickBot="1" x14ac:dyDescent="0.35">
      <c r="B128" s="157" t="s">
        <v>60</v>
      </c>
      <c r="C128" s="108">
        <v>0.23</v>
      </c>
      <c r="D128" s="24">
        <v>13.42</v>
      </c>
      <c r="E128" s="24">
        <v>0.05</v>
      </c>
      <c r="F128" s="24"/>
      <c r="G128" s="24"/>
      <c r="H128" s="24"/>
      <c r="I128" s="24">
        <v>20.27</v>
      </c>
      <c r="J128" s="24">
        <v>0.02</v>
      </c>
      <c r="K128" s="24"/>
      <c r="L128" s="24"/>
      <c r="M128" s="24">
        <v>0.01</v>
      </c>
      <c r="N128" s="24">
        <v>0.01</v>
      </c>
      <c r="O128" s="24">
        <v>1E-3</v>
      </c>
      <c r="P128" s="24">
        <v>1.4E-3</v>
      </c>
      <c r="Q128" s="24"/>
      <c r="R128" s="24">
        <v>0</v>
      </c>
      <c r="S128" s="24"/>
      <c r="T128" s="24"/>
      <c r="U128" s="24"/>
      <c r="V128" s="24"/>
      <c r="W128" s="24"/>
      <c r="X128" s="24"/>
      <c r="Y128" s="109"/>
      <c r="Z128" s="275">
        <f t="shared" si="3"/>
        <v>34.012399999999992</v>
      </c>
    </row>
    <row r="129" spans="2:26" ht="12.9" thickBot="1" x14ac:dyDescent="0.35">
      <c r="B129" s="157" t="s">
        <v>37</v>
      </c>
      <c r="C129" s="108">
        <v>0.16</v>
      </c>
      <c r="D129" s="24">
        <v>16.98</v>
      </c>
      <c r="E129" s="24">
        <v>0.03</v>
      </c>
      <c r="F129" s="24">
        <v>0.01</v>
      </c>
      <c r="G129" s="24"/>
      <c r="H129" s="24"/>
      <c r="I129" s="24">
        <v>0.01</v>
      </c>
      <c r="J129" s="24">
        <v>0.02</v>
      </c>
      <c r="K129" s="24"/>
      <c r="L129" s="24"/>
      <c r="M129" s="24">
        <v>0.05</v>
      </c>
      <c r="N129" s="24">
        <v>0.04</v>
      </c>
      <c r="O129" s="24">
        <v>1.8E-3</v>
      </c>
      <c r="P129" s="24">
        <v>2.8999999999999998E-3</v>
      </c>
      <c r="Q129" s="24"/>
      <c r="R129" s="24">
        <v>7.1984000000000006E-2</v>
      </c>
      <c r="S129" s="24"/>
      <c r="T129" s="24"/>
      <c r="U129" s="24"/>
      <c r="V129" s="24"/>
      <c r="W129" s="24"/>
      <c r="X129" s="24"/>
      <c r="Y129" s="109"/>
      <c r="Z129" s="275">
        <f t="shared" si="3"/>
        <v>17.376684000000004</v>
      </c>
    </row>
    <row r="130" spans="2:26" ht="12.9" thickBot="1" x14ac:dyDescent="0.35">
      <c r="B130" s="162" t="s">
        <v>45</v>
      </c>
      <c r="C130" s="108">
        <v>75.47</v>
      </c>
      <c r="D130" s="24"/>
      <c r="E130" s="24">
        <v>16.100000000000001</v>
      </c>
      <c r="F130" s="24">
        <v>0.01</v>
      </c>
      <c r="G130" s="24"/>
      <c r="H130" s="24">
        <v>2.25</v>
      </c>
      <c r="I130" s="24">
        <v>0.28000000000000003</v>
      </c>
      <c r="J130" s="24">
        <v>0.15</v>
      </c>
      <c r="K130" s="24"/>
      <c r="L130" s="24"/>
      <c r="M130" s="24">
        <v>0.05</v>
      </c>
      <c r="N130" s="24">
        <v>0.11</v>
      </c>
      <c r="O130" s="24">
        <v>1.9000000000000002E-3</v>
      </c>
      <c r="P130" s="24">
        <v>5.0000000000000001E-4</v>
      </c>
      <c r="Q130" s="24"/>
      <c r="R130" s="24">
        <v>0.107976</v>
      </c>
      <c r="S130" s="24"/>
      <c r="T130" s="24"/>
      <c r="U130" s="24"/>
      <c r="V130" s="24"/>
      <c r="W130" s="24"/>
      <c r="X130" s="24"/>
      <c r="Y130" s="272"/>
      <c r="Z130" s="275">
        <f t="shared" si="3"/>
        <v>94.530376000000004</v>
      </c>
    </row>
    <row r="131" spans="2:26" ht="12.55" customHeight="1" thickBot="1" x14ac:dyDescent="0.35">
      <c r="B131" s="157" t="s">
        <v>105</v>
      </c>
      <c r="C131" s="108">
        <v>64.849999999999994</v>
      </c>
      <c r="D131" s="24"/>
      <c r="E131" s="24">
        <v>18.059999999999999</v>
      </c>
      <c r="F131" s="24"/>
      <c r="G131" s="24"/>
      <c r="H131" s="24"/>
      <c r="I131" s="24">
        <v>1.25</v>
      </c>
      <c r="J131" s="24">
        <v>13.18</v>
      </c>
      <c r="K131" s="24"/>
      <c r="L131" s="24"/>
      <c r="M131" s="24">
        <v>0.3</v>
      </c>
      <c r="N131" s="24">
        <v>0.14000000000000001</v>
      </c>
      <c r="O131" s="24"/>
      <c r="P131" s="24"/>
      <c r="Q131" s="24"/>
      <c r="R131" s="24">
        <v>0.12597200000000003</v>
      </c>
      <c r="S131" s="24"/>
      <c r="T131" s="24"/>
      <c r="U131" s="24"/>
      <c r="V131" s="24"/>
      <c r="W131" s="24"/>
      <c r="X131" s="24"/>
      <c r="Y131" s="109"/>
      <c r="Z131" s="275">
        <f t="shared" si="3"/>
        <v>97.905972000000006</v>
      </c>
    </row>
    <row r="132" spans="2:26" ht="12.9" thickBot="1" x14ac:dyDescent="0.35">
      <c r="B132" s="157" t="s">
        <v>41</v>
      </c>
      <c r="C132" s="108">
        <v>77.150000000000006</v>
      </c>
      <c r="D132" s="24"/>
      <c r="E132" s="24">
        <v>12.92</v>
      </c>
      <c r="F132" s="24">
        <v>0.37</v>
      </c>
      <c r="G132" s="24"/>
      <c r="H132" s="24"/>
      <c r="I132" s="24">
        <v>1.5</v>
      </c>
      <c r="J132" s="24">
        <v>4.9000000000000004</v>
      </c>
      <c r="K132" s="24"/>
      <c r="L132" s="24"/>
      <c r="M132" s="24">
        <v>7.0000000000000007E-2</v>
      </c>
      <c r="N132" s="24">
        <v>0.5</v>
      </c>
      <c r="O132" s="24"/>
      <c r="P132" s="24"/>
      <c r="Q132" s="24"/>
      <c r="R132" s="24">
        <v>0.41390800000000005</v>
      </c>
      <c r="S132" s="24"/>
      <c r="T132" s="24"/>
      <c r="U132" s="24"/>
      <c r="V132" s="24"/>
      <c r="W132" s="24"/>
      <c r="X132" s="24"/>
      <c r="Y132" s="109"/>
      <c r="Z132" s="275">
        <f t="shared" si="3"/>
        <v>97.823908000000017</v>
      </c>
    </row>
    <row r="133" spans="2:26" ht="15" customHeight="1" thickBot="1" x14ac:dyDescent="0.35">
      <c r="B133" s="156" t="s">
        <v>158</v>
      </c>
      <c r="C133" s="108">
        <v>50.76</v>
      </c>
      <c r="D133" s="24"/>
      <c r="E133" s="24">
        <v>0.23</v>
      </c>
      <c r="F133" s="24">
        <v>0.03</v>
      </c>
      <c r="G133" s="24"/>
      <c r="H133" s="24"/>
      <c r="I133" s="24">
        <v>0.14000000000000001</v>
      </c>
      <c r="J133" s="24">
        <v>0.15</v>
      </c>
      <c r="K133" s="24"/>
      <c r="L133" s="24"/>
      <c r="M133" s="24">
        <v>30.93</v>
      </c>
      <c r="N133" s="24">
        <v>7.67</v>
      </c>
      <c r="O133" s="24"/>
      <c r="P133" s="24"/>
      <c r="Q133" s="24"/>
      <c r="R133" s="24">
        <v>0.107976</v>
      </c>
      <c r="S133" s="24"/>
      <c r="T133" s="24"/>
      <c r="U133" s="24"/>
      <c r="V133" s="24"/>
      <c r="W133" s="24"/>
      <c r="X133" s="24"/>
      <c r="Y133" s="109"/>
      <c r="Z133" s="275">
        <f t="shared" si="3"/>
        <v>90.01797599999999</v>
      </c>
    </row>
    <row r="134" spans="2:26" ht="12.9" thickBot="1" x14ac:dyDescent="0.35">
      <c r="B134" s="157" t="s">
        <v>101</v>
      </c>
      <c r="C134" s="108">
        <v>62</v>
      </c>
      <c r="D134" s="24"/>
      <c r="E134" s="24">
        <v>0.5</v>
      </c>
      <c r="F134" s="24"/>
      <c r="G134" s="24"/>
      <c r="H134" s="24"/>
      <c r="I134" s="24"/>
      <c r="J134" s="24"/>
      <c r="K134" s="24"/>
      <c r="L134" s="24"/>
      <c r="M134" s="24">
        <v>31</v>
      </c>
      <c r="N134" s="24">
        <v>1</v>
      </c>
      <c r="O134" s="24"/>
      <c r="P134" s="24"/>
      <c r="Q134" s="24"/>
      <c r="R134" s="24">
        <v>0.89980000000000004</v>
      </c>
      <c r="S134" s="24"/>
      <c r="T134" s="24"/>
      <c r="U134" s="24"/>
      <c r="V134" s="24"/>
      <c r="W134" s="24"/>
      <c r="X134" s="24"/>
      <c r="Y134" s="109"/>
      <c r="Z134" s="275">
        <f t="shared" si="3"/>
        <v>95.399799999999999</v>
      </c>
    </row>
    <row r="135" spans="2:26" ht="12.9" thickBot="1" x14ac:dyDescent="0.35">
      <c r="B135" s="150" t="s">
        <v>146</v>
      </c>
      <c r="C135" s="108">
        <v>69.599999999999994</v>
      </c>
      <c r="D135" s="24"/>
      <c r="E135" s="24">
        <v>16.239999999999998</v>
      </c>
      <c r="F135" s="24">
        <v>0.11</v>
      </c>
      <c r="G135" s="24"/>
      <c r="H135" s="24"/>
      <c r="I135" s="24">
        <v>2.1</v>
      </c>
      <c r="J135" s="24">
        <v>10.33</v>
      </c>
      <c r="K135" s="24"/>
      <c r="L135" s="24"/>
      <c r="M135" s="24">
        <v>0.08</v>
      </c>
      <c r="N135" s="24">
        <v>0.32</v>
      </c>
      <c r="O135" s="24"/>
      <c r="P135" s="24"/>
      <c r="Q135" s="24"/>
      <c r="R135" s="24">
        <v>0.46789600000000003</v>
      </c>
      <c r="S135" s="24"/>
      <c r="T135" s="24"/>
      <c r="U135" s="24"/>
      <c r="V135" s="24"/>
      <c r="W135" s="24"/>
      <c r="X135" s="24"/>
      <c r="Y135" s="109"/>
      <c r="Z135" s="275">
        <f t="shared" si="3"/>
        <v>99.247895999999969</v>
      </c>
    </row>
    <row r="136" spans="2:26" ht="20.149999999999999" thickBot="1" x14ac:dyDescent="0.5">
      <c r="B136" s="151" t="s">
        <v>17</v>
      </c>
      <c r="C136" s="108">
        <v>68.5</v>
      </c>
      <c r="D136" s="24"/>
      <c r="E136" s="24">
        <v>18.559999999999999</v>
      </c>
      <c r="F136" s="24"/>
      <c r="G136" s="24"/>
      <c r="H136" s="26"/>
      <c r="I136" s="24">
        <v>6.22</v>
      </c>
      <c r="J136" s="24">
        <v>4.6100000000000003</v>
      </c>
      <c r="K136" s="24"/>
      <c r="L136" s="24"/>
      <c r="M136" s="24">
        <v>0.01</v>
      </c>
      <c r="N136" s="24">
        <v>1.45</v>
      </c>
      <c r="O136" s="24"/>
      <c r="P136" s="24"/>
      <c r="Q136" s="24"/>
      <c r="R136" s="24">
        <v>0.12597200000000003</v>
      </c>
      <c r="S136" s="24"/>
      <c r="T136" s="24"/>
      <c r="U136" s="24"/>
      <c r="V136" s="24"/>
      <c r="W136" s="24"/>
      <c r="X136" s="24"/>
      <c r="Y136" s="109"/>
      <c r="Z136" s="275">
        <f t="shared" si="3"/>
        <v>99.475972000000013</v>
      </c>
    </row>
    <row r="137" spans="2:26" ht="12.9" thickBot="1" x14ac:dyDescent="0.35">
      <c r="B137" s="157" t="s">
        <v>42</v>
      </c>
      <c r="C137" s="108">
        <v>69.94</v>
      </c>
      <c r="D137" s="24"/>
      <c r="E137" s="24">
        <v>17.47</v>
      </c>
      <c r="F137" s="24">
        <v>0.02</v>
      </c>
      <c r="G137" s="24"/>
      <c r="H137" s="24"/>
      <c r="I137" s="24">
        <v>6.37</v>
      </c>
      <c r="J137" s="24">
        <v>3.81</v>
      </c>
      <c r="K137" s="24"/>
      <c r="L137" s="24"/>
      <c r="M137" s="24">
        <v>0.02</v>
      </c>
      <c r="N137" s="24">
        <v>1.38</v>
      </c>
      <c r="O137" s="24"/>
      <c r="P137" s="24"/>
      <c r="Q137" s="24"/>
      <c r="R137" s="24">
        <v>0.17996000000000001</v>
      </c>
      <c r="S137" s="24"/>
      <c r="T137" s="24"/>
      <c r="U137" s="24"/>
      <c r="V137" s="24"/>
      <c r="W137" s="24"/>
      <c r="X137" s="24"/>
      <c r="Y137" s="109"/>
      <c r="Z137" s="275">
        <f t="shared" si="3"/>
        <v>99.189959999999985</v>
      </c>
    </row>
    <row r="138" spans="2:26" ht="12.9" thickBot="1" x14ac:dyDescent="0.35">
      <c r="B138" s="157" t="s">
        <v>40</v>
      </c>
      <c r="C138" s="108">
        <v>68.12</v>
      </c>
      <c r="D138" s="24"/>
      <c r="E138" s="24">
        <v>17.62</v>
      </c>
      <c r="F138" s="24"/>
      <c r="G138" s="24"/>
      <c r="H138" s="24"/>
      <c r="I138" s="24">
        <v>3</v>
      </c>
      <c r="J138" s="24">
        <v>10.98</v>
      </c>
      <c r="K138" s="24"/>
      <c r="L138" s="24"/>
      <c r="M138" s="24"/>
      <c r="N138" s="24">
        <v>0.23</v>
      </c>
      <c r="O138" s="24"/>
      <c r="P138" s="24"/>
      <c r="Q138" s="24"/>
      <c r="R138" s="24">
        <v>8.9980000000000004E-2</v>
      </c>
      <c r="S138" s="24"/>
      <c r="T138" s="24"/>
      <c r="U138" s="24"/>
      <c r="V138" s="24"/>
      <c r="W138" s="24"/>
      <c r="X138" s="24"/>
      <c r="Y138" s="109"/>
      <c r="Z138" s="275">
        <f t="shared" si="3"/>
        <v>100.03998000000001</v>
      </c>
    </row>
    <row r="139" spans="2:26" ht="12.9" thickBot="1" x14ac:dyDescent="0.35">
      <c r="B139" s="163" t="s">
        <v>120</v>
      </c>
      <c r="C139" s="108">
        <v>56.7</v>
      </c>
      <c r="D139" s="24"/>
      <c r="E139" s="24">
        <v>15.4</v>
      </c>
      <c r="F139" s="24">
        <v>0.4</v>
      </c>
      <c r="G139" s="24"/>
      <c r="H139" s="24"/>
      <c r="I139" s="24">
        <v>0.5</v>
      </c>
      <c r="J139" s="24">
        <v>4.0999999999999996</v>
      </c>
      <c r="K139" s="24"/>
      <c r="L139" s="24"/>
      <c r="M139" s="24">
        <v>2.5</v>
      </c>
      <c r="N139" s="24">
        <v>8.5</v>
      </c>
      <c r="O139" s="24"/>
      <c r="P139" s="24"/>
      <c r="Q139" s="24"/>
      <c r="R139" s="24">
        <v>1.97</v>
      </c>
      <c r="S139" s="24"/>
      <c r="T139" s="24"/>
      <c r="U139" s="24"/>
      <c r="V139" s="24"/>
      <c r="W139" s="24"/>
      <c r="X139" s="24"/>
      <c r="Y139" s="109"/>
      <c r="Z139" s="275">
        <f t="shared" si="3"/>
        <v>90.070000000000007</v>
      </c>
    </row>
    <row r="140" spans="2:26" ht="12.9" thickBot="1" x14ac:dyDescent="0.35">
      <c r="B140" s="174" t="s">
        <v>111</v>
      </c>
      <c r="C140" s="108">
        <v>53.54</v>
      </c>
      <c r="D140" s="24"/>
      <c r="E140" s="24">
        <v>15.2</v>
      </c>
      <c r="F140" s="24">
        <v>0.3</v>
      </c>
      <c r="G140" s="24"/>
      <c r="H140" s="24"/>
      <c r="I140" s="24">
        <v>2.2000000000000002</v>
      </c>
      <c r="J140" s="24">
        <v>3.5</v>
      </c>
      <c r="K140" s="24"/>
      <c r="L140" s="24"/>
      <c r="M140" s="24">
        <v>3.9</v>
      </c>
      <c r="N140" s="24">
        <v>5.9</v>
      </c>
      <c r="O140" s="24"/>
      <c r="P140" s="24"/>
      <c r="Q140" s="24"/>
      <c r="R140" s="24">
        <v>8.08</v>
      </c>
      <c r="S140" s="24"/>
      <c r="T140" s="24"/>
      <c r="U140" s="24"/>
      <c r="V140" s="24"/>
      <c r="W140" s="24"/>
      <c r="X140" s="24"/>
      <c r="Y140" s="109"/>
      <c r="Z140" s="275">
        <f t="shared" si="3"/>
        <v>92.62</v>
      </c>
    </row>
    <row r="141" spans="2:26" ht="12.9" thickBot="1" x14ac:dyDescent="0.35">
      <c r="B141" s="151" t="s">
        <v>51</v>
      </c>
      <c r="C141" s="108">
        <v>46.9</v>
      </c>
      <c r="D141" s="24"/>
      <c r="E141" s="24">
        <v>38.200000000000003</v>
      </c>
      <c r="F141" s="24">
        <v>1.42</v>
      </c>
      <c r="G141" s="24"/>
      <c r="H141" s="24"/>
      <c r="I141" s="24">
        <v>0.04</v>
      </c>
      <c r="J141" s="24">
        <v>0</v>
      </c>
      <c r="K141" s="24"/>
      <c r="L141" s="24"/>
      <c r="M141" s="24">
        <v>0.57999999999999996</v>
      </c>
      <c r="N141" s="24">
        <v>0.43</v>
      </c>
      <c r="O141" s="24"/>
      <c r="P141" s="24"/>
      <c r="Q141" s="24"/>
      <c r="R141" s="24">
        <v>0.62985999999999998</v>
      </c>
      <c r="S141" s="24"/>
      <c r="T141" s="24"/>
      <c r="U141" s="24"/>
      <c r="V141" s="24"/>
      <c r="W141" s="24"/>
      <c r="X141" s="24"/>
      <c r="Y141" s="109"/>
      <c r="Z141" s="275">
        <f t="shared" si="3"/>
        <v>88.199860000000001</v>
      </c>
    </row>
    <row r="142" spans="2:26" ht="12.9" thickBot="1" x14ac:dyDescent="0.35">
      <c r="B142" s="154" t="s">
        <v>52</v>
      </c>
      <c r="C142" s="108">
        <v>46.7</v>
      </c>
      <c r="D142" s="24"/>
      <c r="E142" s="24">
        <v>35.4</v>
      </c>
      <c r="F142" s="24">
        <v>1.1299999999999999</v>
      </c>
      <c r="G142" s="24"/>
      <c r="H142" s="24"/>
      <c r="I142" s="24">
        <v>0.08</v>
      </c>
      <c r="J142" s="24">
        <v>0.53</v>
      </c>
      <c r="K142" s="24"/>
      <c r="L142" s="24"/>
      <c r="M142" s="24">
        <v>0.26</v>
      </c>
      <c r="N142" s="24">
        <v>0.48</v>
      </c>
      <c r="O142" s="24"/>
      <c r="P142" s="24"/>
      <c r="Q142" s="24"/>
      <c r="R142" s="24">
        <v>2.33948</v>
      </c>
      <c r="S142" s="24"/>
      <c r="T142" s="24"/>
      <c r="U142" s="24"/>
      <c r="V142" s="24"/>
      <c r="W142" s="24"/>
      <c r="X142" s="24"/>
      <c r="Y142" s="109"/>
      <c r="Z142" s="275">
        <f t="shared" si="3"/>
        <v>86.919479999999993</v>
      </c>
    </row>
    <row r="143" spans="2:26" ht="12.9" thickBot="1" x14ac:dyDescent="0.35">
      <c r="B143" s="175" t="s">
        <v>142</v>
      </c>
      <c r="C143" s="108">
        <v>50.42</v>
      </c>
      <c r="D143" s="24"/>
      <c r="E143" s="24">
        <v>35.502000000000002</v>
      </c>
      <c r="F143" s="25">
        <v>5.6000000000000001E-2</v>
      </c>
      <c r="G143" s="24"/>
      <c r="H143" s="24"/>
      <c r="I143" s="24"/>
      <c r="J143" s="24"/>
      <c r="K143" s="24"/>
      <c r="L143" s="24"/>
      <c r="M143" s="24"/>
      <c r="N143" s="24"/>
      <c r="O143" s="24"/>
      <c r="P143" s="24"/>
      <c r="Q143" s="24"/>
      <c r="R143" s="24">
        <v>0.39987112000000002</v>
      </c>
      <c r="S143" s="24"/>
      <c r="T143" s="24"/>
      <c r="U143" s="24"/>
      <c r="V143" s="24"/>
      <c r="W143" s="24"/>
      <c r="X143" s="24"/>
      <c r="Y143" s="109"/>
      <c r="Z143" s="275">
        <f t="shared" si="3"/>
        <v>86.377871119999995</v>
      </c>
    </row>
    <row r="144" spans="2:26" ht="12.9" thickBot="1" x14ac:dyDescent="0.35">
      <c r="B144" s="175" t="s">
        <v>102</v>
      </c>
      <c r="C144" s="108">
        <v>58.8</v>
      </c>
      <c r="D144" s="24"/>
      <c r="E144" s="24">
        <v>26.28</v>
      </c>
      <c r="F144" s="24">
        <v>1.48</v>
      </c>
      <c r="G144" s="24"/>
      <c r="H144" s="24"/>
      <c r="I144" s="24">
        <v>7.0000000000000007E-2</v>
      </c>
      <c r="J144" s="24">
        <v>0.32</v>
      </c>
      <c r="K144" s="24"/>
      <c r="L144" s="24"/>
      <c r="M144" s="24">
        <v>0.04</v>
      </c>
      <c r="N144" s="24">
        <v>0.09</v>
      </c>
      <c r="O144" s="24"/>
      <c r="P144" s="24"/>
      <c r="Q144" s="24"/>
      <c r="R144" s="24">
        <v>2.537436</v>
      </c>
      <c r="S144" s="24"/>
      <c r="T144" s="24"/>
      <c r="U144" s="24"/>
      <c r="V144" s="24"/>
      <c r="W144" s="24"/>
      <c r="X144" s="24"/>
      <c r="Y144" s="109"/>
      <c r="Z144" s="275">
        <f t="shared" si="3"/>
        <v>89.617435999999998</v>
      </c>
    </row>
    <row r="145" spans="2:26" ht="12.9" thickBot="1" x14ac:dyDescent="0.35">
      <c r="B145" s="154" t="s">
        <v>54</v>
      </c>
      <c r="C145" s="108">
        <v>53.96</v>
      </c>
      <c r="D145" s="24"/>
      <c r="E145" s="24">
        <v>29.34</v>
      </c>
      <c r="F145" s="24">
        <v>1.64</v>
      </c>
      <c r="G145" s="24"/>
      <c r="H145" s="24"/>
      <c r="I145" s="24">
        <v>0.12</v>
      </c>
      <c r="J145" s="24">
        <v>0.25</v>
      </c>
      <c r="K145" s="24"/>
      <c r="L145" s="24"/>
      <c r="M145" s="24">
        <v>0.3</v>
      </c>
      <c r="N145" s="24">
        <v>0.37</v>
      </c>
      <c r="O145" s="24"/>
      <c r="P145" s="24"/>
      <c r="Q145" s="24"/>
      <c r="R145" s="24">
        <v>1.7636080000000001</v>
      </c>
      <c r="S145" s="24"/>
      <c r="T145" s="24"/>
      <c r="U145" s="24"/>
      <c r="V145" s="24"/>
      <c r="W145" s="24"/>
      <c r="X145" s="24"/>
      <c r="Y145" s="109"/>
      <c r="Z145" s="275">
        <f t="shared" si="3"/>
        <v>87.743608000000009</v>
      </c>
    </row>
    <row r="146" spans="2:26" ht="12.9" thickBot="1" x14ac:dyDescent="0.35">
      <c r="B146" s="174" t="s">
        <v>53</v>
      </c>
      <c r="C146" s="108">
        <v>54.2</v>
      </c>
      <c r="D146" s="24"/>
      <c r="E146" s="24">
        <v>30.59</v>
      </c>
      <c r="F146" s="24">
        <v>2.3199999999999998</v>
      </c>
      <c r="G146" s="24"/>
      <c r="H146" s="24"/>
      <c r="I146" s="24">
        <v>0.11</v>
      </c>
      <c r="J146" s="24">
        <v>0.34</v>
      </c>
      <c r="K146" s="24"/>
      <c r="L146" s="24"/>
      <c r="M146" s="24">
        <v>0.18</v>
      </c>
      <c r="N146" s="24">
        <v>0.5</v>
      </c>
      <c r="O146" s="24"/>
      <c r="P146" s="24"/>
      <c r="Q146" s="24"/>
      <c r="R146" s="24">
        <v>1.403688</v>
      </c>
      <c r="S146" s="24"/>
      <c r="T146" s="24"/>
      <c r="U146" s="24"/>
      <c r="V146" s="24"/>
      <c r="W146" s="24"/>
      <c r="X146" s="24"/>
      <c r="Y146" s="109"/>
      <c r="Z146" s="275">
        <f t="shared" si="3"/>
        <v>89.643688000000012</v>
      </c>
    </row>
    <row r="147" spans="2:26" ht="12.9" thickBot="1" x14ac:dyDescent="0.35">
      <c r="B147" s="174" t="s">
        <v>55</v>
      </c>
      <c r="C147" s="108">
        <v>57.4</v>
      </c>
      <c r="D147" s="24"/>
      <c r="E147" s="24">
        <v>28.9</v>
      </c>
      <c r="F147" s="24">
        <v>1.7</v>
      </c>
      <c r="G147" s="24"/>
      <c r="H147" s="24"/>
      <c r="I147" s="24">
        <v>0.3</v>
      </c>
      <c r="J147" s="24">
        <v>0.9</v>
      </c>
      <c r="K147" s="24"/>
      <c r="L147" s="24"/>
      <c r="M147" s="24">
        <v>0.3</v>
      </c>
      <c r="N147" s="24">
        <v>0.5</v>
      </c>
      <c r="O147" s="24"/>
      <c r="P147" s="24"/>
      <c r="Q147" s="24"/>
      <c r="R147" s="24">
        <v>1.25972</v>
      </c>
      <c r="S147" s="24"/>
      <c r="T147" s="24"/>
      <c r="U147" s="24"/>
      <c r="V147" s="24"/>
      <c r="W147" s="24"/>
      <c r="X147" s="24"/>
      <c r="Y147" s="109"/>
      <c r="Z147" s="275">
        <f t="shared" si="3"/>
        <v>91.259720000000002</v>
      </c>
    </row>
    <row r="148" spans="2:26" ht="12.9" thickBot="1" x14ac:dyDescent="0.35">
      <c r="B148" s="174" t="s">
        <v>58</v>
      </c>
      <c r="C148" s="108">
        <v>58</v>
      </c>
      <c r="D148" s="24"/>
      <c r="E148" s="24">
        <v>14</v>
      </c>
      <c r="F148" s="24">
        <v>0.8</v>
      </c>
      <c r="G148" s="24"/>
      <c r="H148" s="24"/>
      <c r="I148" s="24">
        <v>0.8</v>
      </c>
      <c r="J148" s="24">
        <v>3.25</v>
      </c>
      <c r="K148" s="24"/>
      <c r="L148" s="24"/>
      <c r="M148" s="24">
        <v>2.2000000000000002</v>
      </c>
      <c r="N148" s="24">
        <v>6</v>
      </c>
      <c r="O148" s="24"/>
      <c r="P148" s="24"/>
      <c r="Q148" s="24"/>
      <c r="R148" s="24">
        <v>9.35792</v>
      </c>
      <c r="S148" s="24"/>
      <c r="T148" s="24"/>
      <c r="U148" s="24"/>
      <c r="V148" s="24"/>
      <c r="W148" s="24"/>
      <c r="X148" s="24"/>
      <c r="Y148" s="109"/>
      <c r="Z148" s="275">
        <f t="shared" si="3"/>
        <v>94.40791999999999</v>
      </c>
    </row>
    <row r="149" spans="2:26" ht="12.9" thickBot="1" x14ac:dyDescent="0.35">
      <c r="B149" s="174" t="s">
        <v>59</v>
      </c>
      <c r="C149" s="108">
        <v>57.56</v>
      </c>
      <c r="D149" s="24"/>
      <c r="E149" s="24">
        <v>18.899999999999999</v>
      </c>
      <c r="F149" s="24">
        <v>1</v>
      </c>
      <c r="G149" s="24"/>
      <c r="H149" s="24"/>
      <c r="I149" s="24">
        <v>0.46</v>
      </c>
      <c r="J149" s="24">
        <v>4.41</v>
      </c>
      <c r="K149" s="24"/>
      <c r="L149" s="24"/>
      <c r="M149" s="24">
        <v>1.8</v>
      </c>
      <c r="N149" s="24">
        <v>0.36</v>
      </c>
      <c r="O149" s="24"/>
      <c r="P149" s="24"/>
      <c r="Q149" s="24"/>
      <c r="R149" s="24">
        <v>14.738723999999999</v>
      </c>
      <c r="S149" s="24"/>
      <c r="T149" s="24"/>
      <c r="U149" s="24"/>
      <c r="V149" s="24"/>
      <c r="W149" s="24"/>
      <c r="X149" s="24"/>
      <c r="Y149" s="109"/>
      <c r="Z149" s="275">
        <f t="shared" si="3"/>
        <v>99.228724</v>
      </c>
    </row>
    <row r="150" spans="2:26" ht="12.9" thickBot="1" x14ac:dyDescent="0.35">
      <c r="B150" s="175" t="s">
        <v>159</v>
      </c>
      <c r="C150" s="108">
        <v>45.6</v>
      </c>
      <c r="D150" s="24"/>
      <c r="E150" s="24">
        <v>15.81</v>
      </c>
      <c r="F150" s="24">
        <v>0.8</v>
      </c>
      <c r="G150" s="24"/>
      <c r="H150" s="24"/>
      <c r="I150" s="24">
        <v>0.03</v>
      </c>
      <c r="J150" s="24">
        <v>2.63</v>
      </c>
      <c r="K150" s="24"/>
      <c r="L150" s="24"/>
      <c r="M150" s="24">
        <v>1.02</v>
      </c>
      <c r="N150" s="24">
        <v>0.13</v>
      </c>
      <c r="O150" s="24"/>
      <c r="P150" s="24"/>
      <c r="Q150" s="24"/>
      <c r="R150" s="24">
        <v>34.894244</v>
      </c>
      <c r="S150" s="24"/>
      <c r="T150" s="24"/>
      <c r="U150" s="24"/>
      <c r="V150" s="24"/>
      <c r="W150" s="24"/>
      <c r="X150" s="24"/>
      <c r="Y150" s="109"/>
      <c r="Z150" s="275">
        <f t="shared" si="3"/>
        <v>100.914244</v>
      </c>
    </row>
    <row r="151" spans="2:26" ht="12.9" thickBot="1" x14ac:dyDescent="0.35">
      <c r="B151" s="150" t="s">
        <v>57</v>
      </c>
      <c r="C151" s="108">
        <v>55.53</v>
      </c>
      <c r="D151" s="24"/>
      <c r="E151" s="24">
        <v>27.19</v>
      </c>
      <c r="F151" s="24">
        <v>1.98</v>
      </c>
      <c r="G151" s="24"/>
      <c r="H151" s="24"/>
      <c r="I151" s="24">
        <v>0.16</v>
      </c>
      <c r="J151" s="24">
        <v>1.27</v>
      </c>
      <c r="K151" s="24"/>
      <c r="L151" s="24"/>
      <c r="M151" s="24">
        <v>0.46</v>
      </c>
      <c r="N151" s="24">
        <v>0.2</v>
      </c>
      <c r="O151" s="24"/>
      <c r="P151" s="24"/>
      <c r="Q151" s="24"/>
      <c r="R151" s="24">
        <v>2.3574760000000001</v>
      </c>
      <c r="S151" s="24"/>
      <c r="T151" s="24"/>
      <c r="U151" s="24"/>
      <c r="V151" s="24"/>
      <c r="W151" s="24"/>
      <c r="X151" s="24"/>
      <c r="Y151" s="109"/>
      <c r="Z151" s="275">
        <f t="shared" si="3"/>
        <v>89.147475999999997</v>
      </c>
    </row>
    <row r="152" spans="2:26" ht="12.9" thickBot="1" x14ac:dyDescent="0.35">
      <c r="B152" s="175" t="s">
        <v>98</v>
      </c>
      <c r="C152" s="108">
        <v>57.76</v>
      </c>
      <c r="D152" s="24"/>
      <c r="E152" s="24">
        <v>25.21</v>
      </c>
      <c r="F152" s="24">
        <v>1.26</v>
      </c>
      <c r="G152" s="24"/>
      <c r="H152" s="24"/>
      <c r="I152" s="24">
        <v>0.25</v>
      </c>
      <c r="J152" s="24">
        <v>2.79</v>
      </c>
      <c r="K152" s="24"/>
      <c r="L152" s="24"/>
      <c r="M152" s="24">
        <v>0.71</v>
      </c>
      <c r="N152" s="24">
        <v>0.23</v>
      </c>
      <c r="O152" s="24">
        <v>1.37E-2</v>
      </c>
      <c r="P152" s="24">
        <v>5.2800000000000007E-2</v>
      </c>
      <c r="Q152" s="24"/>
      <c r="R152" s="24">
        <v>4.1210840000000006</v>
      </c>
      <c r="S152" s="24"/>
      <c r="T152" s="24"/>
      <c r="U152" s="24"/>
      <c r="V152" s="24"/>
      <c r="W152" s="24"/>
      <c r="X152" s="24"/>
      <c r="Y152" s="109"/>
      <c r="Z152" s="275">
        <f t="shared" si="3"/>
        <v>92.397584000000009</v>
      </c>
    </row>
    <row r="153" spans="2:26" ht="12.9" thickBot="1" x14ac:dyDescent="0.35">
      <c r="B153" s="175" t="s">
        <v>97</v>
      </c>
      <c r="C153" s="108">
        <v>54.61</v>
      </c>
      <c r="D153" s="24"/>
      <c r="E153" s="24">
        <v>30.91</v>
      </c>
      <c r="F153" s="24">
        <v>0.82</v>
      </c>
      <c r="G153" s="24"/>
      <c r="H153" s="24"/>
      <c r="I153" s="24">
        <v>0.03</v>
      </c>
      <c r="J153" s="24">
        <v>0.01</v>
      </c>
      <c r="K153" s="24"/>
      <c r="L153" s="24"/>
      <c r="M153" s="24">
        <v>0.97</v>
      </c>
      <c r="N153" s="24">
        <v>0.38</v>
      </c>
      <c r="O153" s="24"/>
      <c r="P153" s="24"/>
      <c r="Q153" s="24"/>
      <c r="R153" s="24">
        <v>2.6274160000000002</v>
      </c>
      <c r="S153" s="24"/>
      <c r="T153" s="24"/>
      <c r="U153" s="24"/>
      <c r="V153" s="24"/>
      <c r="W153" s="24"/>
      <c r="X153" s="24"/>
      <c r="Y153" s="109"/>
      <c r="Z153" s="275">
        <f t="shared" si="3"/>
        <v>90.357415999999986</v>
      </c>
    </row>
    <row r="154" spans="2:26" ht="12.9" thickBot="1" x14ac:dyDescent="0.35">
      <c r="B154" s="154" t="s">
        <v>50</v>
      </c>
      <c r="C154" s="108">
        <v>0.32</v>
      </c>
      <c r="D154" s="24"/>
      <c r="E154" s="24">
        <v>26.27</v>
      </c>
      <c r="F154" s="24"/>
      <c r="G154" s="24"/>
      <c r="H154" s="24"/>
      <c r="I154" s="24">
        <v>39.47</v>
      </c>
      <c r="J154" s="24">
        <v>0.04</v>
      </c>
      <c r="K154" s="24"/>
      <c r="L154" s="24"/>
      <c r="M154" s="24">
        <v>7.0000000000000007E-2</v>
      </c>
      <c r="N154" s="24">
        <v>0.74</v>
      </c>
      <c r="O154" s="24"/>
      <c r="P154" s="24"/>
      <c r="Q154" s="24"/>
      <c r="R154" s="24">
        <v>0.107976</v>
      </c>
      <c r="S154" s="24"/>
      <c r="T154" s="24"/>
      <c r="U154" s="24"/>
      <c r="V154" s="24"/>
      <c r="W154" s="24"/>
      <c r="X154" s="24"/>
      <c r="Y154" s="109"/>
      <c r="Z154" s="275">
        <f t="shared" si="3"/>
        <v>67.01797599999999</v>
      </c>
    </row>
    <row r="155" spans="2:26" ht="12.9" thickBot="1" x14ac:dyDescent="0.35">
      <c r="B155" s="176" t="s">
        <v>163</v>
      </c>
      <c r="C155" s="182">
        <v>1.06</v>
      </c>
      <c r="D155" s="53"/>
      <c r="E155" s="53">
        <v>0.23</v>
      </c>
      <c r="F155" s="24">
        <v>0.06</v>
      </c>
      <c r="G155" s="53"/>
      <c r="H155" s="53"/>
      <c r="I155" s="53">
        <v>0.16</v>
      </c>
      <c r="J155" s="53">
        <v>0.06</v>
      </c>
      <c r="K155" s="53"/>
      <c r="L155" s="53"/>
      <c r="M155" s="53">
        <v>0.04</v>
      </c>
      <c r="N155" s="53">
        <v>75.209999999999994</v>
      </c>
      <c r="O155" s="25"/>
      <c r="P155" s="25"/>
      <c r="Q155" s="25"/>
      <c r="R155" s="53">
        <v>0.12597200000000003</v>
      </c>
      <c r="S155" s="53"/>
      <c r="T155" s="53"/>
      <c r="U155" s="53"/>
      <c r="V155" s="53"/>
      <c r="W155" s="53"/>
      <c r="X155" s="53"/>
      <c r="Y155" s="109"/>
      <c r="Z155" s="275">
        <f t="shared" si="3"/>
        <v>76.945971999999998</v>
      </c>
    </row>
    <row r="156" spans="2:26" ht="12.9" thickBot="1" x14ac:dyDescent="0.35">
      <c r="B156" s="175" t="s">
        <v>137</v>
      </c>
      <c r="C156" s="108"/>
      <c r="D156" s="24"/>
      <c r="E156" s="24"/>
      <c r="F156" s="24"/>
      <c r="G156" s="24"/>
      <c r="H156" s="24"/>
      <c r="I156" s="24">
        <v>75</v>
      </c>
      <c r="J156" s="24"/>
      <c r="K156" s="24"/>
      <c r="L156" s="24"/>
      <c r="M156" s="24"/>
      <c r="N156" s="24"/>
      <c r="O156" s="24"/>
      <c r="P156" s="24"/>
      <c r="Q156" s="24"/>
      <c r="R156" s="24"/>
      <c r="S156" s="24"/>
      <c r="T156" s="24"/>
      <c r="U156" s="24"/>
      <c r="V156" s="24"/>
      <c r="W156" s="24">
        <v>25</v>
      </c>
      <c r="X156" s="24"/>
      <c r="Y156" s="109"/>
      <c r="Z156" s="275">
        <f t="shared" si="3"/>
        <v>100</v>
      </c>
    </row>
    <row r="157" spans="2:26" ht="12.9" thickBot="1" x14ac:dyDescent="0.35">
      <c r="B157" s="175" t="s">
        <v>164</v>
      </c>
      <c r="C157" s="108">
        <v>98.54</v>
      </c>
      <c r="D157" s="24"/>
      <c r="E157" s="24">
        <v>0.42</v>
      </c>
      <c r="F157" s="24">
        <v>0.06</v>
      </c>
      <c r="G157" s="24"/>
      <c r="H157" s="24"/>
      <c r="I157" s="24"/>
      <c r="J157" s="24"/>
      <c r="K157" s="24"/>
      <c r="L157" s="24"/>
      <c r="M157" s="24">
        <v>0.01</v>
      </c>
      <c r="N157" s="24">
        <v>0.01</v>
      </c>
      <c r="O157" s="24"/>
      <c r="P157" s="24"/>
      <c r="Q157" s="24"/>
      <c r="R157" s="24">
        <v>0.107</v>
      </c>
      <c r="S157" s="24"/>
      <c r="T157" s="24"/>
      <c r="U157" s="24"/>
      <c r="V157" s="24"/>
      <c r="W157" s="24"/>
      <c r="X157" s="24"/>
      <c r="Y157" s="109"/>
      <c r="Z157" s="275">
        <f t="shared" si="3"/>
        <v>99.14700000000002</v>
      </c>
    </row>
    <row r="158" spans="2:26" ht="12.9" thickBot="1" x14ac:dyDescent="0.35">
      <c r="B158" s="175" t="s">
        <v>133</v>
      </c>
      <c r="C158" s="108"/>
      <c r="D158" s="24"/>
      <c r="E158" s="24">
        <v>65.39</v>
      </c>
      <c r="F158" s="24"/>
      <c r="G158" s="24"/>
      <c r="H158" s="24"/>
      <c r="I158" s="24"/>
      <c r="J158" s="24"/>
      <c r="K158" s="24"/>
      <c r="L158" s="24"/>
      <c r="M158" s="24"/>
      <c r="N158" s="24"/>
      <c r="O158" s="24"/>
      <c r="P158" s="24"/>
      <c r="Q158" s="24"/>
      <c r="R158" s="24"/>
      <c r="S158" s="24"/>
      <c r="T158" s="24"/>
      <c r="U158" s="24"/>
      <c r="V158" s="24"/>
      <c r="W158" s="24"/>
      <c r="X158" s="24"/>
      <c r="Y158" s="109"/>
      <c r="Z158" s="275">
        <f t="shared" si="3"/>
        <v>65.39</v>
      </c>
    </row>
    <row r="159" spans="2:26" ht="12.9" thickBot="1" x14ac:dyDescent="0.35">
      <c r="B159" s="175" t="s">
        <v>160</v>
      </c>
      <c r="C159" s="183"/>
      <c r="D159" s="184"/>
      <c r="E159" s="184">
        <v>100</v>
      </c>
      <c r="F159" s="184"/>
      <c r="G159" s="184"/>
      <c r="H159" s="184"/>
      <c r="I159" s="184"/>
      <c r="J159" s="184"/>
      <c r="K159" s="184"/>
      <c r="L159" s="184"/>
      <c r="M159" s="184"/>
      <c r="N159" s="184"/>
      <c r="O159" s="184"/>
      <c r="P159" s="184"/>
      <c r="Q159" s="184"/>
      <c r="R159" s="184"/>
      <c r="S159" s="184"/>
      <c r="T159" s="184"/>
      <c r="U159" s="184"/>
      <c r="V159" s="184"/>
      <c r="W159" s="184"/>
      <c r="X159" s="184"/>
      <c r="Y159" s="273"/>
      <c r="Z159" s="276">
        <f t="shared" si="3"/>
        <v>100</v>
      </c>
    </row>
  </sheetData>
  <mergeCells count="2">
    <mergeCell ref="B2:B3"/>
    <mergeCell ref="Z2:Z3"/>
  </mergeCells>
  <pageMargins left="0.7" right="0.7" top="0.75" bottom="0.75" header="0.3" footer="0.3"/>
  <ignoredErrors>
    <ignoredError sqref="Z10:Z11 Z77:Z78 Z80:Z158"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C79F7-DC22-4062-89E7-096F5A362AEE}">
  <dimension ref="A1:AI65"/>
  <sheetViews>
    <sheetView showGridLines="0" showZeros="0" zoomScaleNormal="100" workbookViewId="0">
      <selection activeCell="B18" sqref="B18:C28"/>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-2</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v>0</v>
      </c>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v>0</v>
      </c>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12A61AA6-B062-47A0-A16A-B9EB4A6F8093}">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C6FF53A4-0085-4D6F-8B78-A957241B242E}">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B9C527FF-E449-418A-80E1-F76D3E020733}">
      <formula1>#REF!</formula1>
    </dataValidation>
  </dataValidations>
  <hyperlinks>
    <hyperlink ref="D3:E3" r:id="rId1" display="ceramicmaterialsworkshop.com                                                                 " xr:uid="{AB9EB541-9A6B-4454-93D3-99D69877FFF4}"/>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363BD3E-EB16-4559-A926-5CE4B83B94B0}">
          <x14:formula1>
            <xm:f>'Chemical Analysis'!$AA$4:$AA$27</xm:f>
          </x14:formula1>
          <xm:sqref>G2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5252-88CD-4BCD-B080-232260C99A31}">
  <dimension ref="A1:AI65"/>
  <sheetViews>
    <sheetView showGridLines="0" showZeros="0" zoomScaleNormal="100" workbookViewId="0">
      <selection activeCell="B18" sqref="B18:C28"/>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-3</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v>0</v>
      </c>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v>0</v>
      </c>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1704E2BD-ABE7-452B-A1E6-C55C2F05EDFE}">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4BF74A4-37DA-4C41-9E94-1B87E2FC59E2}">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3EB02EDC-AD3F-47FB-BEA2-5C895CC53F7B}">
      <formula1>#REF!</formula1>
    </dataValidation>
  </dataValidations>
  <hyperlinks>
    <hyperlink ref="D3:E3" r:id="rId1" display="ceramicmaterialsworkshop.com                                                                 " xr:uid="{980CA677-34BE-4610-BDCF-70BC09A2DEB7}"/>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87445BE7-E163-45B4-9850-8EB8DD48F2AC}">
          <x14:formula1>
            <xm:f>'Chemical Analysis'!$AA$4:$AA$27</xm:f>
          </x14:formula1>
          <xm:sqref>G2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59B6E-4454-48DC-9278-F10813A2D169}">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-4</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2F78622F-902D-49C3-978C-2E91B2ED819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545B28DA-66CB-4E8C-8971-0CE02DCAEA28}">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88D7AB06-8555-44A7-9F28-79C6489216A4}">
      <formula1>#REF!</formula1>
    </dataValidation>
  </dataValidations>
  <hyperlinks>
    <hyperlink ref="D3:E3" r:id="rId1" display="ceramicmaterialsworkshop.com                                                                 " xr:uid="{06092D22-0261-427A-9179-89DB93299E80}"/>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29FD90C-55E0-4062-9BC9-07150147A189}">
          <x14:formula1>
            <xm:f>'Chemical Analysis'!$AA$4:$AA$27</xm:f>
          </x14:formula1>
          <xm:sqref>G2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DF7F3-943E-4334-A807-FC9AA586D890}">
  <dimension ref="A1:AI65"/>
  <sheetViews>
    <sheetView showGridLines="0" showZeros="0" zoomScaleNormal="100" workbookViewId="0">
      <selection activeCell="C18" sqref="C18:C24"/>
    </sheetView>
  </sheetViews>
  <sheetFormatPr defaultRowHeight="20.149999999999999" x14ac:dyDescent="0.5"/>
  <cols>
    <col min="1" max="1" width="11.07421875" style="29" customWidth="1"/>
    <col min="2" max="2" width="30.765625" style="29" customWidth="1"/>
    <col min="3" max="3" width="23.07421875" style="52" customWidth="1"/>
    <col min="4" max="4" width="30.765625" style="52" customWidth="1"/>
    <col min="5" max="5" width="23.07421875" style="52" customWidth="1"/>
    <col min="6" max="6" width="30.765625" style="52" customWidth="1"/>
    <col min="7" max="7" width="23.07421875" style="29" customWidth="1"/>
    <col min="8" max="8" width="7.61328125" style="29" bestFit="1" customWidth="1"/>
    <col min="9" max="9" width="7.3828125" bestFit="1" customWidth="1"/>
    <col min="10" max="10" width="7" bestFit="1" customWidth="1"/>
    <col min="11" max="11" width="8.3828125" bestFit="1" customWidth="1"/>
    <col min="12" max="13" width="7" bestFit="1" customWidth="1"/>
    <col min="14" max="15" width="8.3828125" bestFit="1" customWidth="1"/>
    <col min="16" max="16" width="7" bestFit="1" customWidth="1"/>
    <col min="17" max="17" width="8.07421875" bestFit="1" customWidth="1"/>
    <col min="18" max="18" width="7.3828125" bestFit="1" customWidth="1"/>
    <col min="19" max="19" width="7" bestFit="1" customWidth="1"/>
    <col min="20" max="24" width="8.3828125" bestFit="1" customWidth="1"/>
    <col min="25" max="25" width="10" bestFit="1" customWidth="1"/>
    <col min="26" max="26" width="16.07421875" customWidth="1"/>
    <col min="27" max="27" width="10.07421875" customWidth="1"/>
    <col min="28" max="28" width="14.3828125" customWidth="1"/>
    <col min="29" max="30" width="18.84375" customWidth="1"/>
    <col min="31" max="31" width="14.61328125" style="29" customWidth="1"/>
    <col min="32" max="241" width="9.23046875" style="29"/>
    <col min="242" max="242" width="17.3828125" style="29" customWidth="1"/>
    <col min="243" max="243" width="30.61328125" style="29" customWidth="1"/>
    <col min="244" max="244" width="24.53515625" style="29" customWidth="1"/>
    <col min="245" max="245" width="30.53515625" style="29" customWidth="1"/>
    <col min="246" max="246" width="27.07421875" style="29" customWidth="1"/>
    <col min="247" max="247" width="34" style="29" customWidth="1"/>
    <col min="248" max="248" width="31.3828125" style="29" customWidth="1"/>
    <col min="249" max="249" width="82.07421875" style="29" customWidth="1"/>
    <col min="250" max="250" width="23.07421875" style="29" customWidth="1"/>
    <col min="251" max="251" width="14.61328125" style="29" customWidth="1"/>
    <col min="252" max="252" width="10.07421875" style="29" customWidth="1"/>
    <col min="253" max="253" width="15.84375" style="29" customWidth="1"/>
    <col min="254" max="254" width="9.84375" style="29" customWidth="1"/>
    <col min="255" max="255" width="14" style="29" customWidth="1"/>
    <col min="256" max="256" width="14.53515625" style="29" customWidth="1"/>
    <col min="257" max="257" width="9.53515625" style="29" customWidth="1"/>
    <col min="258" max="258" width="14.53515625" style="29" customWidth="1"/>
    <col min="259" max="260" width="16.3828125" style="29" customWidth="1"/>
    <col min="261" max="261" width="13.84375" style="29" customWidth="1"/>
    <col min="262" max="266" width="16.07421875" style="29" customWidth="1"/>
    <col min="267" max="267" width="14.3828125" style="29" customWidth="1"/>
    <col min="268" max="268" width="10.07421875" style="29" customWidth="1"/>
    <col min="269" max="269" width="14.3828125" style="29" customWidth="1"/>
    <col min="270" max="271" width="18.84375" style="29" customWidth="1"/>
    <col min="272" max="272" width="14.61328125" style="29" customWidth="1"/>
    <col min="273" max="273" width="9.3828125" style="29" customWidth="1"/>
    <col min="274" max="497" width="9.23046875" style="29"/>
    <col min="498" max="498" width="17.3828125" style="29" customWidth="1"/>
    <col min="499" max="499" width="30.61328125" style="29" customWidth="1"/>
    <col min="500" max="500" width="24.53515625" style="29" customWidth="1"/>
    <col min="501" max="501" width="30.53515625" style="29" customWidth="1"/>
    <col min="502" max="502" width="27.07421875" style="29" customWidth="1"/>
    <col min="503" max="503" width="34" style="29" customWidth="1"/>
    <col min="504" max="504" width="31.3828125" style="29" customWidth="1"/>
    <col min="505" max="505" width="82.07421875" style="29" customWidth="1"/>
    <col min="506" max="506" width="23.07421875" style="29" customWidth="1"/>
    <col min="507" max="507" width="14.61328125" style="29" customWidth="1"/>
    <col min="508" max="508" width="10.07421875" style="29" customWidth="1"/>
    <col min="509" max="509" width="15.84375" style="29" customWidth="1"/>
    <col min="510" max="510" width="9.84375" style="29" customWidth="1"/>
    <col min="511" max="511" width="14" style="29" customWidth="1"/>
    <col min="512" max="512" width="14.53515625" style="29" customWidth="1"/>
    <col min="513" max="513" width="9.53515625" style="29" customWidth="1"/>
    <col min="514" max="514" width="14.53515625" style="29" customWidth="1"/>
    <col min="515" max="516" width="16.3828125" style="29" customWidth="1"/>
    <col min="517" max="517" width="13.84375" style="29" customWidth="1"/>
    <col min="518" max="522" width="16.07421875" style="29" customWidth="1"/>
    <col min="523" max="523" width="14.3828125" style="29" customWidth="1"/>
    <col min="524" max="524" width="10.07421875" style="29" customWidth="1"/>
    <col min="525" max="525" width="14.3828125" style="29" customWidth="1"/>
    <col min="526" max="527" width="18.84375" style="29" customWidth="1"/>
    <col min="528" max="528" width="14.61328125" style="29" customWidth="1"/>
    <col min="529" max="529" width="9.3828125" style="29" customWidth="1"/>
    <col min="530" max="753" width="9.23046875" style="29"/>
    <col min="754" max="754" width="17.3828125" style="29" customWidth="1"/>
    <col min="755" max="755" width="30.61328125" style="29" customWidth="1"/>
    <col min="756" max="756" width="24.53515625" style="29" customWidth="1"/>
    <col min="757" max="757" width="30.53515625" style="29" customWidth="1"/>
    <col min="758" max="758" width="27.07421875" style="29" customWidth="1"/>
    <col min="759" max="759" width="34" style="29" customWidth="1"/>
    <col min="760" max="760" width="31.3828125" style="29" customWidth="1"/>
    <col min="761" max="761" width="82.07421875" style="29" customWidth="1"/>
    <col min="762" max="762" width="23.07421875" style="29" customWidth="1"/>
    <col min="763" max="763" width="14.61328125" style="29" customWidth="1"/>
    <col min="764" max="764" width="10.07421875" style="29" customWidth="1"/>
    <col min="765" max="765" width="15.84375" style="29" customWidth="1"/>
    <col min="766" max="766" width="9.84375" style="29" customWidth="1"/>
    <col min="767" max="767" width="14" style="29" customWidth="1"/>
    <col min="768" max="768" width="14.53515625" style="29" customWidth="1"/>
    <col min="769" max="769" width="9.53515625" style="29" customWidth="1"/>
    <col min="770" max="770" width="14.53515625" style="29" customWidth="1"/>
    <col min="771" max="772" width="16.3828125" style="29" customWidth="1"/>
    <col min="773" max="773" width="13.84375" style="29" customWidth="1"/>
    <col min="774" max="778" width="16.07421875" style="29" customWidth="1"/>
    <col min="779" max="779" width="14.3828125" style="29" customWidth="1"/>
    <col min="780" max="780" width="10.07421875" style="29" customWidth="1"/>
    <col min="781" max="781" width="14.3828125" style="29" customWidth="1"/>
    <col min="782" max="783" width="18.84375" style="29" customWidth="1"/>
    <col min="784" max="784" width="14.61328125" style="29" customWidth="1"/>
    <col min="785" max="785" width="9.3828125" style="29" customWidth="1"/>
    <col min="786" max="1009" width="9.23046875" style="29"/>
    <col min="1010" max="1010" width="17.3828125" style="29" customWidth="1"/>
    <col min="1011" max="1011" width="30.61328125" style="29" customWidth="1"/>
    <col min="1012" max="1012" width="24.53515625" style="29" customWidth="1"/>
    <col min="1013" max="1013" width="30.53515625" style="29" customWidth="1"/>
    <col min="1014" max="1014" width="27.07421875" style="29" customWidth="1"/>
    <col min="1015" max="1015" width="34" style="29" customWidth="1"/>
    <col min="1016" max="1016" width="31.3828125" style="29" customWidth="1"/>
    <col min="1017" max="1017" width="82.07421875" style="29" customWidth="1"/>
    <col min="1018" max="1018" width="23.07421875" style="29" customWidth="1"/>
    <col min="1019" max="1019" width="14.61328125" style="29" customWidth="1"/>
    <col min="1020" max="1020" width="10.07421875" style="29" customWidth="1"/>
    <col min="1021" max="1021" width="15.84375" style="29" customWidth="1"/>
    <col min="1022" max="1022" width="9.84375" style="29" customWidth="1"/>
    <col min="1023" max="1023" width="14" style="29" customWidth="1"/>
    <col min="1024" max="1024" width="14.53515625" style="29" customWidth="1"/>
    <col min="1025" max="1025" width="9.53515625" style="29" customWidth="1"/>
    <col min="1026" max="1026" width="14.53515625" style="29" customWidth="1"/>
    <col min="1027" max="1028" width="16.3828125" style="29" customWidth="1"/>
    <col min="1029" max="1029" width="13.84375" style="29" customWidth="1"/>
    <col min="1030" max="1034" width="16.07421875" style="29" customWidth="1"/>
    <col min="1035" max="1035" width="14.3828125" style="29" customWidth="1"/>
    <col min="1036" max="1036" width="10.07421875" style="29" customWidth="1"/>
    <col min="1037" max="1037" width="14.3828125" style="29" customWidth="1"/>
    <col min="1038" max="1039" width="18.84375" style="29" customWidth="1"/>
    <col min="1040" max="1040" width="14.61328125" style="29" customWidth="1"/>
    <col min="1041" max="1041" width="9.3828125" style="29" customWidth="1"/>
    <col min="1042" max="1265" width="9.23046875" style="29"/>
    <col min="1266" max="1266" width="17.3828125" style="29" customWidth="1"/>
    <col min="1267" max="1267" width="30.61328125" style="29" customWidth="1"/>
    <col min="1268" max="1268" width="24.53515625" style="29" customWidth="1"/>
    <col min="1269" max="1269" width="30.53515625" style="29" customWidth="1"/>
    <col min="1270" max="1270" width="27.07421875" style="29" customWidth="1"/>
    <col min="1271" max="1271" width="34" style="29" customWidth="1"/>
    <col min="1272" max="1272" width="31.3828125" style="29" customWidth="1"/>
    <col min="1273" max="1273" width="82.07421875" style="29" customWidth="1"/>
    <col min="1274" max="1274" width="23.07421875" style="29" customWidth="1"/>
    <col min="1275" max="1275" width="14.61328125" style="29" customWidth="1"/>
    <col min="1276" max="1276" width="10.07421875" style="29" customWidth="1"/>
    <col min="1277" max="1277" width="15.84375" style="29" customWidth="1"/>
    <col min="1278" max="1278" width="9.84375" style="29" customWidth="1"/>
    <col min="1279" max="1279" width="14" style="29" customWidth="1"/>
    <col min="1280" max="1280" width="14.53515625" style="29" customWidth="1"/>
    <col min="1281" max="1281" width="9.53515625" style="29" customWidth="1"/>
    <col min="1282" max="1282" width="14.53515625" style="29" customWidth="1"/>
    <col min="1283" max="1284" width="16.3828125" style="29" customWidth="1"/>
    <col min="1285" max="1285" width="13.84375" style="29" customWidth="1"/>
    <col min="1286" max="1290" width="16.07421875" style="29" customWidth="1"/>
    <col min="1291" max="1291" width="14.3828125" style="29" customWidth="1"/>
    <col min="1292" max="1292" width="10.07421875" style="29" customWidth="1"/>
    <col min="1293" max="1293" width="14.3828125" style="29" customWidth="1"/>
    <col min="1294" max="1295" width="18.84375" style="29" customWidth="1"/>
    <col min="1296" max="1296" width="14.61328125" style="29" customWidth="1"/>
    <col min="1297" max="1297" width="9.3828125" style="29" customWidth="1"/>
    <col min="1298" max="1521" width="9.23046875" style="29"/>
    <col min="1522" max="1522" width="17.3828125" style="29" customWidth="1"/>
    <col min="1523" max="1523" width="30.61328125" style="29" customWidth="1"/>
    <col min="1524" max="1524" width="24.53515625" style="29" customWidth="1"/>
    <col min="1525" max="1525" width="30.53515625" style="29" customWidth="1"/>
    <col min="1526" max="1526" width="27.07421875" style="29" customWidth="1"/>
    <col min="1527" max="1527" width="34" style="29" customWidth="1"/>
    <col min="1528" max="1528" width="31.3828125" style="29" customWidth="1"/>
    <col min="1529" max="1529" width="82.07421875" style="29" customWidth="1"/>
    <col min="1530" max="1530" width="23.07421875" style="29" customWidth="1"/>
    <col min="1531" max="1531" width="14.61328125" style="29" customWidth="1"/>
    <col min="1532" max="1532" width="10.07421875" style="29" customWidth="1"/>
    <col min="1533" max="1533" width="15.84375" style="29" customWidth="1"/>
    <col min="1534" max="1534" width="9.84375" style="29" customWidth="1"/>
    <col min="1535" max="1535" width="14" style="29" customWidth="1"/>
    <col min="1536" max="1536" width="14.53515625" style="29" customWidth="1"/>
    <col min="1537" max="1537" width="9.53515625" style="29" customWidth="1"/>
    <col min="1538" max="1538" width="14.53515625" style="29" customWidth="1"/>
    <col min="1539" max="1540" width="16.3828125" style="29" customWidth="1"/>
    <col min="1541" max="1541" width="13.84375" style="29" customWidth="1"/>
    <col min="1542" max="1546" width="16.07421875" style="29" customWidth="1"/>
    <col min="1547" max="1547" width="14.3828125" style="29" customWidth="1"/>
    <col min="1548" max="1548" width="10.07421875" style="29" customWidth="1"/>
    <col min="1549" max="1549" width="14.3828125" style="29" customWidth="1"/>
    <col min="1550" max="1551" width="18.84375" style="29" customWidth="1"/>
    <col min="1552" max="1552" width="14.61328125" style="29" customWidth="1"/>
    <col min="1553" max="1553" width="9.3828125" style="29" customWidth="1"/>
    <col min="1554" max="1777" width="9.23046875" style="29"/>
    <col min="1778" max="1778" width="17.3828125" style="29" customWidth="1"/>
    <col min="1779" max="1779" width="30.61328125" style="29" customWidth="1"/>
    <col min="1780" max="1780" width="24.53515625" style="29" customWidth="1"/>
    <col min="1781" max="1781" width="30.53515625" style="29" customWidth="1"/>
    <col min="1782" max="1782" width="27.07421875" style="29" customWidth="1"/>
    <col min="1783" max="1783" width="34" style="29" customWidth="1"/>
    <col min="1784" max="1784" width="31.3828125" style="29" customWidth="1"/>
    <col min="1785" max="1785" width="82.07421875" style="29" customWidth="1"/>
    <col min="1786" max="1786" width="23.07421875" style="29" customWidth="1"/>
    <col min="1787" max="1787" width="14.61328125" style="29" customWidth="1"/>
    <col min="1788" max="1788" width="10.07421875" style="29" customWidth="1"/>
    <col min="1789" max="1789" width="15.84375" style="29" customWidth="1"/>
    <col min="1790" max="1790" width="9.84375" style="29" customWidth="1"/>
    <col min="1791" max="1791" width="14" style="29" customWidth="1"/>
    <col min="1792" max="1792" width="14.53515625" style="29" customWidth="1"/>
    <col min="1793" max="1793" width="9.53515625" style="29" customWidth="1"/>
    <col min="1794" max="1794" width="14.53515625" style="29" customWidth="1"/>
    <col min="1795" max="1796" width="16.3828125" style="29" customWidth="1"/>
    <col min="1797" max="1797" width="13.84375" style="29" customWidth="1"/>
    <col min="1798" max="1802" width="16.07421875" style="29" customWidth="1"/>
    <col min="1803" max="1803" width="14.3828125" style="29" customWidth="1"/>
    <col min="1804" max="1804" width="10.07421875" style="29" customWidth="1"/>
    <col min="1805" max="1805" width="14.3828125" style="29" customWidth="1"/>
    <col min="1806" max="1807" width="18.84375" style="29" customWidth="1"/>
    <col min="1808" max="1808" width="14.61328125" style="29" customWidth="1"/>
    <col min="1809" max="1809" width="9.3828125" style="29" customWidth="1"/>
    <col min="1810" max="2033" width="9.23046875" style="29"/>
    <col min="2034" max="2034" width="17.3828125" style="29" customWidth="1"/>
    <col min="2035" max="2035" width="30.61328125" style="29" customWidth="1"/>
    <col min="2036" max="2036" width="24.53515625" style="29" customWidth="1"/>
    <col min="2037" max="2037" width="30.53515625" style="29" customWidth="1"/>
    <col min="2038" max="2038" width="27.07421875" style="29" customWidth="1"/>
    <col min="2039" max="2039" width="34" style="29" customWidth="1"/>
    <col min="2040" max="2040" width="31.3828125" style="29" customWidth="1"/>
    <col min="2041" max="2041" width="82.07421875" style="29" customWidth="1"/>
    <col min="2042" max="2042" width="23.07421875" style="29" customWidth="1"/>
    <col min="2043" max="2043" width="14.61328125" style="29" customWidth="1"/>
    <col min="2044" max="2044" width="10.07421875" style="29" customWidth="1"/>
    <col min="2045" max="2045" width="15.84375" style="29" customWidth="1"/>
    <col min="2046" max="2046" width="9.84375" style="29" customWidth="1"/>
    <col min="2047" max="2047" width="14" style="29" customWidth="1"/>
    <col min="2048" max="2048" width="14.53515625" style="29" customWidth="1"/>
    <col min="2049" max="2049" width="9.53515625" style="29" customWidth="1"/>
    <col min="2050" max="2050" width="14.53515625" style="29" customWidth="1"/>
    <col min="2051" max="2052" width="16.3828125" style="29" customWidth="1"/>
    <col min="2053" max="2053" width="13.84375" style="29" customWidth="1"/>
    <col min="2054" max="2058" width="16.07421875" style="29" customWidth="1"/>
    <col min="2059" max="2059" width="14.3828125" style="29" customWidth="1"/>
    <col min="2060" max="2060" width="10.07421875" style="29" customWidth="1"/>
    <col min="2061" max="2061" width="14.3828125" style="29" customWidth="1"/>
    <col min="2062" max="2063" width="18.84375" style="29" customWidth="1"/>
    <col min="2064" max="2064" width="14.61328125" style="29" customWidth="1"/>
    <col min="2065" max="2065" width="9.3828125" style="29" customWidth="1"/>
    <col min="2066" max="2289" width="9.23046875" style="29"/>
    <col min="2290" max="2290" width="17.3828125" style="29" customWidth="1"/>
    <col min="2291" max="2291" width="30.61328125" style="29" customWidth="1"/>
    <col min="2292" max="2292" width="24.53515625" style="29" customWidth="1"/>
    <col min="2293" max="2293" width="30.53515625" style="29" customWidth="1"/>
    <col min="2294" max="2294" width="27.07421875" style="29" customWidth="1"/>
    <col min="2295" max="2295" width="34" style="29" customWidth="1"/>
    <col min="2296" max="2296" width="31.3828125" style="29" customWidth="1"/>
    <col min="2297" max="2297" width="82.07421875" style="29" customWidth="1"/>
    <col min="2298" max="2298" width="23.07421875" style="29" customWidth="1"/>
    <col min="2299" max="2299" width="14.61328125" style="29" customWidth="1"/>
    <col min="2300" max="2300" width="10.07421875" style="29" customWidth="1"/>
    <col min="2301" max="2301" width="15.84375" style="29" customWidth="1"/>
    <col min="2302" max="2302" width="9.84375" style="29" customWidth="1"/>
    <col min="2303" max="2303" width="14" style="29" customWidth="1"/>
    <col min="2304" max="2304" width="14.53515625" style="29" customWidth="1"/>
    <col min="2305" max="2305" width="9.53515625" style="29" customWidth="1"/>
    <col min="2306" max="2306" width="14.53515625" style="29" customWidth="1"/>
    <col min="2307" max="2308" width="16.3828125" style="29" customWidth="1"/>
    <col min="2309" max="2309" width="13.84375" style="29" customWidth="1"/>
    <col min="2310" max="2314" width="16.07421875" style="29" customWidth="1"/>
    <col min="2315" max="2315" width="14.3828125" style="29" customWidth="1"/>
    <col min="2316" max="2316" width="10.07421875" style="29" customWidth="1"/>
    <col min="2317" max="2317" width="14.3828125" style="29" customWidth="1"/>
    <col min="2318" max="2319" width="18.84375" style="29" customWidth="1"/>
    <col min="2320" max="2320" width="14.61328125" style="29" customWidth="1"/>
    <col min="2321" max="2321" width="9.3828125" style="29" customWidth="1"/>
    <col min="2322" max="2545" width="9.23046875" style="29"/>
    <col min="2546" max="2546" width="17.3828125" style="29" customWidth="1"/>
    <col min="2547" max="2547" width="30.61328125" style="29" customWidth="1"/>
    <col min="2548" max="2548" width="24.53515625" style="29" customWidth="1"/>
    <col min="2549" max="2549" width="30.53515625" style="29" customWidth="1"/>
    <col min="2550" max="2550" width="27.07421875" style="29" customWidth="1"/>
    <col min="2551" max="2551" width="34" style="29" customWidth="1"/>
    <col min="2552" max="2552" width="31.3828125" style="29" customWidth="1"/>
    <col min="2553" max="2553" width="82.07421875" style="29" customWidth="1"/>
    <col min="2554" max="2554" width="23.07421875" style="29" customWidth="1"/>
    <col min="2555" max="2555" width="14.61328125" style="29" customWidth="1"/>
    <col min="2556" max="2556" width="10.07421875" style="29" customWidth="1"/>
    <col min="2557" max="2557" width="15.84375" style="29" customWidth="1"/>
    <col min="2558" max="2558" width="9.84375" style="29" customWidth="1"/>
    <col min="2559" max="2559" width="14" style="29" customWidth="1"/>
    <col min="2560" max="2560" width="14.53515625" style="29" customWidth="1"/>
    <col min="2561" max="2561" width="9.53515625" style="29" customWidth="1"/>
    <col min="2562" max="2562" width="14.53515625" style="29" customWidth="1"/>
    <col min="2563" max="2564" width="16.3828125" style="29" customWidth="1"/>
    <col min="2565" max="2565" width="13.84375" style="29" customWidth="1"/>
    <col min="2566" max="2570" width="16.07421875" style="29" customWidth="1"/>
    <col min="2571" max="2571" width="14.3828125" style="29" customWidth="1"/>
    <col min="2572" max="2572" width="10.07421875" style="29" customWidth="1"/>
    <col min="2573" max="2573" width="14.3828125" style="29" customWidth="1"/>
    <col min="2574" max="2575" width="18.84375" style="29" customWidth="1"/>
    <col min="2576" max="2576" width="14.61328125" style="29" customWidth="1"/>
    <col min="2577" max="2577" width="9.3828125" style="29" customWidth="1"/>
    <col min="2578" max="2801" width="9.23046875" style="29"/>
    <col min="2802" max="2802" width="17.3828125" style="29" customWidth="1"/>
    <col min="2803" max="2803" width="30.61328125" style="29" customWidth="1"/>
    <col min="2804" max="2804" width="24.53515625" style="29" customWidth="1"/>
    <col min="2805" max="2805" width="30.53515625" style="29" customWidth="1"/>
    <col min="2806" max="2806" width="27.07421875" style="29" customWidth="1"/>
    <col min="2807" max="2807" width="34" style="29" customWidth="1"/>
    <col min="2808" max="2808" width="31.3828125" style="29" customWidth="1"/>
    <col min="2809" max="2809" width="82.07421875" style="29" customWidth="1"/>
    <col min="2810" max="2810" width="23.07421875" style="29" customWidth="1"/>
    <col min="2811" max="2811" width="14.61328125" style="29" customWidth="1"/>
    <col min="2812" max="2812" width="10.07421875" style="29" customWidth="1"/>
    <col min="2813" max="2813" width="15.84375" style="29" customWidth="1"/>
    <col min="2814" max="2814" width="9.84375" style="29" customWidth="1"/>
    <col min="2815" max="2815" width="14" style="29" customWidth="1"/>
    <col min="2816" max="2816" width="14.53515625" style="29" customWidth="1"/>
    <col min="2817" max="2817" width="9.53515625" style="29" customWidth="1"/>
    <col min="2818" max="2818" width="14.53515625" style="29" customWidth="1"/>
    <col min="2819" max="2820" width="16.3828125" style="29" customWidth="1"/>
    <col min="2821" max="2821" width="13.84375" style="29" customWidth="1"/>
    <col min="2822" max="2826" width="16.07421875" style="29" customWidth="1"/>
    <col min="2827" max="2827" width="14.3828125" style="29" customWidth="1"/>
    <col min="2828" max="2828" width="10.07421875" style="29" customWidth="1"/>
    <col min="2829" max="2829" width="14.3828125" style="29" customWidth="1"/>
    <col min="2830" max="2831" width="18.84375" style="29" customWidth="1"/>
    <col min="2832" max="2832" width="14.61328125" style="29" customWidth="1"/>
    <col min="2833" max="2833" width="9.3828125" style="29" customWidth="1"/>
    <col min="2834" max="3057" width="9.23046875" style="29"/>
    <col min="3058" max="3058" width="17.3828125" style="29" customWidth="1"/>
    <col min="3059" max="3059" width="30.61328125" style="29" customWidth="1"/>
    <col min="3060" max="3060" width="24.53515625" style="29" customWidth="1"/>
    <col min="3061" max="3061" width="30.53515625" style="29" customWidth="1"/>
    <col min="3062" max="3062" width="27.07421875" style="29" customWidth="1"/>
    <col min="3063" max="3063" width="34" style="29" customWidth="1"/>
    <col min="3064" max="3064" width="31.3828125" style="29" customWidth="1"/>
    <col min="3065" max="3065" width="82.07421875" style="29" customWidth="1"/>
    <col min="3066" max="3066" width="23.07421875" style="29" customWidth="1"/>
    <col min="3067" max="3067" width="14.61328125" style="29" customWidth="1"/>
    <col min="3068" max="3068" width="10.07421875" style="29" customWidth="1"/>
    <col min="3069" max="3069" width="15.84375" style="29" customWidth="1"/>
    <col min="3070" max="3070" width="9.84375" style="29" customWidth="1"/>
    <col min="3071" max="3071" width="14" style="29" customWidth="1"/>
    <col min="3072" max="3072" width="14.53515625" style="29" customWidth="1"/>
    <col min="3073" max="3073" width="9.53515625" style="29" customWidth="1"/>
    <col min="3074" max="3074" width="14.53515625" style="29" customWidth="1"/>
    <col min="3075" max="3076" width="16.3828125" style="29" customWidth="1"/>
    <col min="3077" max="3077" width="13.84375" style="29" customWidth="1"/>
    <col min="3078" max="3082" width="16.07421875" style="29" customWidth="1"/>
    <col min="3083" max="3083" width="14.3828125" style="29" customWidth="1"/>
    <col min="3084" max="3084" width="10.07421875" style="29" customWidth="1"/>
    <col min="3085" max="3085" width="14.3828125" style="29" customWidth="1"/>
    <col min="3086" max="3087" width="18.84375" style="29" customWidth="1"/>
    <col min="3088" max="3088" width="14.61328125" style="29" customWidth="1"/>
    <col min="3089" max="3089" width="9.3828125" style="29" customWidth="1"/>
    <col min="3090" max="3313" width="9.23046875" style="29"/>
    <col min="3314" max="3314" width="17.3828125" style="29" customWidth="1"/>
    <col min="3315" max="3315" width="30.61328125" style="29" customWidth="1"/>
    <col min="3316" max="3316" width="24.53515625" style="29" customWidth="1"/>
    <col min="3317" max="3317" width="30.53515625" style="29" customWidth="1"/>
    <col min="3318" max="3318" width="27.07421875" style="29" customWidth="1"/>
    <col min="3319" max="3319" width="34" style="29" customWidth="1"/>
    <col min="3320" max="3320" width="31.3828125" style="29" customWidth="1"/>
    <col min="3321" max="3321" width="82.07421875" style="29" customWidth="1"/>
    <col min="3322" max="3322" width="23.07421875" style="29" customWidth="1"/>
    <col min="3323" max="3323" width="14.61328125" style="29" customWidth="1"/>
    <col min="3324" max="3324" width="10.07421875" style="29" customWidth="1"/>
    <col min="3325" max="3325" width="15.84375" style="29" customWidth="1"/>
    <col min="3326" max="3326" width="9.84375" style="29" customWidth="1"/>
    <col min="3327" max="3327" width="14" style="29" customWidth="1"/>
    <col min="3328" max="3328" width="14.53515625" style="29" customWidth="1"/>
    <col min="3329" max="3329" width="9.53515625" style="29" customWidth="1"/>
    <col min="3330" max="3330" width="14.53515625" style="29" customWidth="1"/>
    <col min="3331" max="3332" width="16.3828125" style="29" customWidth="1"/>
    <col min="3333" max="3333" width="13.84375" style="29" customWidth="1"/>
    <col min="3334" max="3338" width="16.07421875" style="29" customWidth="1"/>
    <col min="3339" max="3339" width="14.3828125" style="29" customWidth="1"/>
    <col min="3340" max="3340" width="10.07421875" style="29" customWidth="1"/>
    <col min="3341" max="3341" width="14.3828125" style="29" customWidth="1"/>
    <col min="3342" max="3343" width="18.84375" style="29" customWidth="1"/>
    <col min="3344" max="3344" width="14.61328125" style="29" customWidth="1"/>
    <col min="3345" max="3345" width="9.3828125" style="29" customWidth="1"/>
    <col min="3346" max="3569" width="9.23046875" style="29"/>
    <col min="3570" max="3570" width="17.3828125" style="29" customWidth="1"/>
    <col min="3571" max="3571" width="30.61328125" style="29" customWidth="1"/>
    <col min="3572" max="3572" width="24.53515625" style="29" customWidth="1"/>
    <col min="3573" max="3573" width="30.53515625" style="29" customWidth="1"/>
    <col min="3574" max="3574" width="27.07421875" style="29" customWidth="1"/>
    <col min="3575" max="3575" width="34" style="29" customWidth="1"/>
    <col min="3576" max="3576" width="31.3828125" style="29" customWidth="1"/>
    <col min="3577" max="3577" width="82.07421875" style="29" customWidth="1"/>
    <col min="3578" max="3578" width="23.07421875" style="29" customWidth="1"/>
    <col min="3579" max="3579" width="14.61328125" style="29" customWidth="1"/>
    <col min="3580" max="3580" width="10.07421875" style="29" customWidth="1"/>
    <col min="3581" max="3581" width="15.84375" style="29" customWidth="1"/>
    <col min="3582" max="3582" width="9.84375" style="29" customWidth="1"/>
    <col min="3583" max="3583" width="14" style="29" customWidth="1"/>
    <col min="3584" max="3584" width="14.53515625" style="29" customWidth="1"/>
    <col min="3585" max="3585" width="9.53515625" style="29" customWidth="1"/>
    <col min="3586" max="3586" width="14.53515625" style="29" customWidth="1"/>
    <col min="3587" max="3588" width="16.3828125" style="29" customWidth="1"/>
    <col min="3589" max="3589" width="13.84375" style="29" customWidth="1"/>
    <col min="3590" max="3594" width="16.07421875" style="29" customWidth="1"/>
    <col min="3595" max="3595" width="14.3828125" style="29" customWidth="1"/>
    <col min="3596" max="3596" width="10.07421875" style="29" customWidth="1"/>
    <col min="3597" max="3597" width="14.3828125" style="29" customWidth="1"/>
    <col min="3598" max="3599" width="18.84375" style="29" customWidth="1"/>
    <col min="3600" max="3600" width="14.61328125" style="29" customWidth="1"/>
    <col min="3601" max="3601" width="9.3828125" style="29" customWidth="1"/>
    <col min="3602" max="3825" width="9.23046875" style="29"/>
    <col min="3826" max="3826" width="17.3828125" style="29" customWidth="1"/>
    <col min="3827" max="3827" width="30.61328125" style="29" customWidth="1"/>
    <col min="3828" max="3828" width="24.53515625" style="29" customWidth="1"/>
    <col min="3829" max="3829" width="30.53515625" style="29" customWidth="1"/>
    <col min="3830" max="3830" width="27.07421875" style="29" customWidth="1"/>
    <col min="3831" max="3831" width="34" style="29" customWidth="1"/>
    <col min="3832" max="3832" width="31.3828125" style="29" customWidth="1"/>
    <col min="3833" max="3833" width="82.07421875" style="29" customWidth="1"/>
    <col min="3834" max="3834" width="23.07421875" style="29" customWidth="1"/>
    <col min="3835" max="3835" width="14.61328125" style="29" customWidth="1"/>
    <col min="3836" max="3836" width="10.07421875" style="29" customWidth="1"/>
    <col min="3837" max="3837" width="15.84375" style="29" customWidth="1"/>
    <col min="3838" max="3838" width="9.84375" style="29" customWidth="1"/>
    <col min="3839" max="3839" width="14" style="29" customWidth="1"/>
    <col min="3840" max="3840" width="14.53515625" style="29" customWidth="1"/>
    <col min="3841" max="3841" width="9.53515625" style="29" customWidth="1"/>
    <col min="3842" max="3842" width="14.53515625" style="29" customWidth="1"/>
    <col min="3843" max="3844" width="16.3828125" style="29" customWidth="1"/>
    <col min="3845" max="3845" width="13.84375" style="29" customWidth="1"/>
    <col min="3846" max="3850" width="16.07421875" style="29" customWidth="1"/>
    <col min="3851" max="3851" width="14.3828125" style="29" customWidth="1"/>
    <col min="3852" max="3852" width="10.07421875" style="29" customWidth="1"/>
    <col min="3853" max="3853" width="14.3828125" style="29" customWidth="1"/>
    <col min="3854" max="3855" width="18.84375" style="29" customWidth="1"/>
    <col min="3856" max="3856" width="14.61328125" style="29" customWidth="1"/>
    <col min="3857" max="3857" width="9.3828125" style="29" customWidth="1"/>
    <col min="3858" max="4081" width="9.23046875" style="29"/>
    <col min="4082" max="4082" width="17.3828125" style="29" customWidth="1"/>
    <col min="4083" max="4083" width="30.61328125" style="29" customWidth="1"/>
    <col min="4084" max="4084" width="24.53515625" style="29" customWidth="1"/>
    <col min="4085" max="4085" width="30.53515625" style="29" customWidth="1"/>
    <col min="4086" max="4086" width="27.07421875" style="29" customWidth="1"/>
    <col min="4087" max="4087" width="34" style="29" customWidth="1"/>
    <col min="4088" max="4088" width="31.3828125" style="29" customWidth="1"/>
    <col min="4089" max="4089" width="82.07421875" style="29" customWidth="1"/>
    <col min="4090" max="4090" width="23.07421875" style="29" customWidth="1"/>
    <col min="4091" max="4091" width="14.61328125" style="29" customWidth="1"/>
    <col min="4092" max="4092" width="10.07421875" style="29" customWidth="1"/>
    <col min="4093" max="4093" width="15.84375" style="29" customWidth="1"/>
    <col min="4094" max="4094" width="9.84375" style="29" customWidth="1"/>
    <col min="4095" max="4095" width="14" style="29" customWidth="1"/>
    <col min="4096" max="4096" width="14.53515625" style="29" customWidth="1"/>
    <col min="4097" max="4097" width="9.53515625" style="29" customWidth="1"/>
    <col min="4098" max="4098" width="14.53515625" style="29" customWidth="1"/>
    <col min="4099" max="4100" width="16.3828125" style="29" customWidth="1"/>
    <col min="4101" max="4101" width="13.84375" style="29" customWidth="1"/>
    <col min="4102" max="4106" width="16.07421875" style="29" customWidth="1"/>
    <col min="4107" max="4107" width="14.3828125" style="29" customWidth="1"/>
    <col min="4108" max="4108" width="10.07421875" style="29" customWidth="1"/>
    <col min="4109" max="4109" width="14.3828125" style="29" customWidth="1"/>
    <col min="4110" max="4111" width="18.84375" style="29" customWidth="1"/>
    <col min="4112" max="4112" width="14.61328125" style="29" customWidth="1"/>
    <col min="4113" max="4113" width="9.3828125" style="29" customWidth="1"/>
    <col min="4114" max="4337" width="9.23046875" style="29"/>
    <col min="4338" max="4338" width="17.3828125" style="29" customWidth="1"/>
    <col min="4339" max="4339" width="30.61328125" style="29" customWidth="1"/>
    <col min="4340" max="4340" width="24.53515625" style="29" customWidth="1"/>
    <col min="4341" max="4341" width="30.53515625" style="29" customWidth="1"/>
    <col min="4342" max="4342" width="27.07421875" style="29" customWidth="1"/>
    <col min="4343" max="4343" width="34" style="29" customWidth="1"/>
    <col min="4344" max="4344" width="31.3828125" style="29" customWidth="1"/>
    <col min="4345" max="4345" width="82.07421875" style="29" customWidth="1"/>
    <col min="4346" max="4346" width="23.07421875" style="29" customWidth="1"/>
    <col min="4347" max="4347" width="14.61328125" style="29" customWidth="1"/>
    <col min="4348" max="4348" width="10.07421875" style="29" customWidth="1"/>
    <col min="4349" max="4349" width="15.84375" style="29" customWidth="1"/>
    <col min="4350" max="4350" width="9.84375" style="29" customWidth="1"/>
    <col min="4351" max="4351" width="14" style="29" customWidth="1"/>
    <col min="4352" max="4352" width="14.53515625" style="29" customWidth="1"/>
    <col min="4353" max="4353" width="9.53515625" style="29" customWidth="1"/>
    <col min="4354" max="4354" width="14.53515625" style="29" customWidth="1"/>
    <col min="4355" max="4356" width="16.3828125" style="29" customWidth="1"/>
    <col min="4357" max="4357" width="13.84375" style="29" customWidth="1"/>
    <col min="4358" max="4362" width="16.07421875" style="29" customWidth="1"/>
    <col min="4363" max="4363" width="14.3828125" style="29" customWidth="1"/>
    <col min="4364" max="4364" width="10.07421875" style="29" customWidth="1"/>
    <col min="4365" max="4365" width="14.3828125" style="29" customWidth="1"/>
    <col min="4366" max="4367" width="18.84375" style="29" customWidth="1"/>
    <col min="4368" max="4368" width="14.61328125" style="29" customWidth="1"/>
    <col min="4369" max="4369" width="9.3828125" style="29" customWidth="1"/>
    <col min="4370" max="4593" width="9.23046875" style="29"/>
    <col min="4594" max="4594" width="17.3828125" style="29" customWidth="1"/>
    <col min="4595" max="4595" width="30.61328125" style="29" customWidth="1"/>
    <col min="4596" max="4596" width="24.53515625" style="29" customWidth="1"/>
    <col min="4597" max="4597" width="30.53515625" style="29" customWidth="1"/>
    <col min="4598" max="4598" width="27.07421875" style="29" customWidth="1"/>
    <col min="4599" max="4599" width="34" style="29" customWidth="1"/>
    <col min="4600" max="4600" width="31.3828125" style="29" customWidth="1"/>
    <col min="4601" max="4601" width="82.07421875" style="29" customWidth="1"/>
    <col min="4602" max="4602" width="23.07421875" style="29" customWidth="1"/>
    <col min="4603" max="4603" width="14.61328125" style="29" customWidth="1"/>
    <col min="4604" max="4604" width="10.07421875" style="29" customWidth="1"/>
    <col min="4605" max="4605" width="15.84375" style="29" customWidth="1"/>
    <col min="4606" max="4606" width="9.84375" style="29" customWidth="1"/>
    <col min="4607" max="4607" width="14" style="29" customWidth="1"/>
    <col min="4608" max="4608" width="14.53515625" style="29" customWidth="1"/>
    <col min="4609" max="4609" width="9.53515625" style="29" customWidth="1"/>
    <col min="4610" max="4610" width="14.53515625" style="29" customWidth="1"/>
    <col min="4611" max="4612" width="16.3828125" style="29" customWidth="1"/>
    <col min="4613" max="4613" width="13.84375" style="29" customWidth="1"/>
    <col min="4614" max="4618" width="16.07421875" style="29" customWidth="1"/>
    <col min="4619" max="4619" width="14.3828125" style="29" customWidth="1"/>
    <col min="4620" max="4620" width="10.07421875" style="29" customWidth="1"/>
    <col min="4621" max="4621" width="14.3828125" style="29" customWidth="1"/>
    <col min="4622" max="4623" width="18.84375" style="29" customWidth="1"/>
    <col min="4624" max="4624" width="14.61328125" style="29" customWidth="1"/>
    <col min="4625" max="4625" width="9.3828125" style="29" customWidth="1"/>
    <col min="4626" max="4849" width="9.23046875" style="29"/>
    <col min="4850" max="4850" width="17.3828125" style="29" customWidth="1"/>
    <col min="4851" max="4851" width="30.61328125" style="29" customWidth="1"/>
    <col min="4852" max="4852" width="24.53515625" style="29" customWidth="1"/>
    <col min="4853" max="4853" width="30.53515625" style="29" customWidth="1"/>
    <col min="4854" max="4854" width="27.07421875" style="29" customWidth="1"/>
    <col min="4855" max="4855" width="34" style="29" customWidth="1"/>
    <col min="4856" max="4856" width="31.3828125" style="29" customWidth="1"/>
    <col min="4857" max="4857" width="82.07421875" style="29" customWidth="1"/>
    <col min="4858" max="4858" width="23.07421875" style="29" customWidth="1"/>
    <col min="4859" max="4859" width="14.61328125" style="29" customWidth="1"/>
    <col min="4860" max="4860" width="10.07421875" style="29" customWidth="1"/>
    <col min="4861" max="4861" width="15.84375" style="29" customWidth="1"/>
    <col min="4862" max="4862" width="9.84375" style="29" customWidth="1"/>
    <col min="4863" max="4863" width="14" style="29" customWidth="1"/>
    <col min="4864" max="4864" width="14.53515625" style="29" customWidth="1"/>
    <col min="4865" max="4865" width="9.53515625" style="29" customWidth="1"/>
    <col min="4866" max="4866" width="14.53515625" style="29" customWidth="1"/>
    <col min="4867" max="4868" width="16.3828125" style="29" customWidth="1"/>
    <col min="4869" max="4869" width="13.84375" style="29" customWidth="1"/>
    <col min="4870" max="4874" width="16.07421875" style="29" customWidth="1"/>
    <col min="4875" max="4875" width="14.3828125" style="29" customWidth="1"/>
    <col min="4876" max="4876" width="10.07421875" style="29" customWidth="1"/>
    <col min="4877" max="4877" width="14.3828125" style="29" customWidth="1"/>
    <col min="4878" max="4879" width="18.84375" style="29" customWidth="1"/>
    <col min="4880" max="4880" width="14.61328125" style="29" customWidth="1"/>
    <col min="4881" max="4881" width="9.3828125" style="29" customWidth="1"/>
    <col min="4882" max="5105" width="9.23046875" style="29"/>
    <col min="5106" max="5106" width="17.3828125" style="29" customWidth="1"/>
    <col min="5107" max="5107" width="30.61328125" style="29" customWidth="1"/>
    <col min="5108" max="5108" width="24.53515625" style="29" customWidth="1"/>
    <col min="5109" max="5109" width="30.53515625" style="29" customWidth="1"/>
    <col min="5110" max="5110" width="27.07421875" style="29" customWidth="1"/>
    <col min="5111" max="5111" width="34" style="29" customWidth="1"/>
    <col min="5112" max="5112" width="31.3828125" style="29" customWidth="1"/>
    <col min="5113" max="5113" width="82.07421875" style="29" customWidth="1"/>
    <col min="5114" max="5114" width="23.07421875" style="29" customWidth="1"/>
    <col min="5115" max="5115" width="14.61328125" style="29" customWidth="1"/>
    <col min="5116" max="5116" width="10.07421875" style="29" customWidth="1"/>
    <col min="5117" max="5117" width="15.84375" style="29" customWidth="1"/>
    <col min="5118" max="5118" width="9.84375" style="29" customWidth="1"/>
    <col min="5119" max="5119" width="14" style="29" customWidth="1"/>
    <col min="5120" max="5120" width="14.53515625" style="29" customWidth="1"/>
    <col min="5121" max="5121" width="9.53515625" style="29" customWidth="1"/>
    <col min="5122" max="5122" width="14.53515625" style="29" customWidth="1"/>
    <col min="5123" max="5124" width="16.3828125" style="29" customWidth="1"/>
    <col min="5125" max="5125" width="13.84375" style="29" customWidth="1"/>
    <col min="5126" max="5130" width="16.07421875" style="29" customWidth="1"/>
    <col min="5131" max="5131" width="14.3828125" style="29" customWidth="1"/>
    <col min="5132" max="5132" width="10.07421875" style="29" customWidth="1"/>
    <col min="5133" max="5133" width="14.3828125" style="29" customWidth="1"/>
    <col min="5134" max="5135" width="18.84375" style="29" customWidth="1"/>
    <col min="5136" max="5136" width="14.61328125" style="29" customWidth="1"/>
    <col min="5137" max="5137" width="9.3828125" style="29" customWidth="1"/>
    <col min="5138" max="5361" width="9.23046875" style="29"/>
    <col min="5362" max="5362" width="17.3828125" style="29" customWidth="1"/>
    <col min="5363" max="5363" width="30.61328125" style="29" customWidth="1"/>
    <col min="5364" max="5364" width="24.53515625" style="29" customWidth="1"/>
    <col min="5365" max="5365" width="30.53515625" style="29" customWidth="1"/>
    <col min="5366" max="5366" width="27.07421875" style="29" customWidth="1"/>
    <col min="5367" max="5367" width="34" style="29" customWidth="1"/>
    <col min="5368" max="5368" width="31.3828125" style="29" customWidth="1"/>
    <col min="5369" max="5369" width="82.07421875" style="29" customWidth="1"/>
    <col min="5370" max="5370" width="23.07421875" style="29" customWidth="1"/>
    <col min="5371" max="5371" width="14.61328125" style="29" customWidth="1"/>
    <col min="5372" max="5372" width="10.07421875" style="29" customWidth="1"/>
    <col min="5373" max="5373" width="15.84375" style="29" customWidth="1"/>
    <col min="5374" max="5374" width="9.84375" style="29" customWidth="1"/>
    <col min="5375" max="5375" width="14" style="29" customWidth="1"/>
    <col min="5376" max="5376" width="14.53515625" style="29" customWidth="1"/>
    <col min="5377" max="5377" width="9.53515625" style="29" customWidth="1"/>
    <col min="5378" max="5378" width="14.53515625" style="29" customWidth="1"/>
    <col min="5379" max="5380" width="16.3828125" style="29" customWidth="1"/>
    <col min="5381" max="5381" width="13.84375" style="29" customWidth="1"/>
    <col min="5382" max="5386" width="16.07421875" style="29" customWidth="1"/>
    <col min="5387" max="5387" width="14.3828125" style="29" customWidth="1"/>
    <col min="5388" max="5388" width="10.07421875" style="29" customWidth="1"/>
    <col min="5389" max="5389" width="14.3828125" style="29" customWidth="1"/>
    <col min="5390" max="5391" width="18.84375" style="29" customWidth="1"/>
    <col min="5392" max="5392" width="14.61328125" style="29" customWidth="1"/>
    <col min="5393" max="5393" width="9.3828125" style="29" customWidth="1"/>
    <col min="5394" max="5617" width="9.23046875" style="29"/>
    <col min="5618" max="5618" width="17.3828125" style="29" customWidth="1"/>
    <col min="5619" max="5619" width="30.61328125" style="29" customWidth="1"/>
    <col min="5620" max="5620" width="24.53515625" style="29" customWidth="1"/>
    <col min="5621" max="5621" width="30.53515625" style="29" customWidth="1"/>
    <col min="5622" max="5622" width="27.07421875" style="29" customWidth="1"/>
    <col min="5623" max="5623" width="34" style="29" customWidth="1"/>
    <col min="5624" max="5624" width="31.3828125" style="29" customWidth="1"/>
    <col min="5625" max="5625" width="82.07421875" style="29" customWidth="1"/>
    <col min="5626" max="5626" width="23.07421875" style="29" customWidth="1"/>
    <col min="5627" max="5627" width="14.61328125" style="29" customWidth="1"/>
    <col min="5628" max="5628" width="10.07421875" style="29" customWidth="1"/>
    <col min="5629" max="5629" width="15.84375" style="29" customWidth="1"/>
    <col min="5630" max="5630" width="9.84375" style="29" customWidth="1"/>
    <col min="5631" max="5631" width="14" style="29" customWidth="1"/>
    <col min="5632" max="5632" width="14.53515625" style="29" customWidth="1"/>
    <col min="5633" max="5633" width="9.53515625" style="29" customWidth="1"/>
    <col min="5634" max="5634" width="14.53515625" style="29" customWidth="1"/>
    <col min="5635" max="5636" width="16.3828125" style="29" customWidth="1"/>
    <col min="5637" max="5637" width="13.84375" style="29" customWidth="1"/>
    <col min="5638" max="5642" width="16.07421875" style="29" customWidth="1"/>
    <col min="5643" max="5643" width="14.3828125" style="29" customWidth="1"/>
    <col min="5644" max="5644" width="10.07421875" style="29" customWidth="1"/>
    <col min="5645" max="5645" width="14.3828125" style="29" customWidth="1"/>
    <col min="5646" max="5647" width="18.84375" style="29" customWidth="1"/>
    <col min="5648" max="5648" width="14.61328125" style="29" customWidth="1"/>
    <col min="5649" max="5649" width="9.3828125" style="29" customWidth="1"/>
    <col min="5650" max="5873" width="9.23046875" style="29"/>
    <col min="5874" max="5874" width="17.3828125" style="29" customWidth="1"/>
    <col min="5875" max="5875" width="30.61328125" style="29" customWidth="1"/>
    <col min="5876" max="5876" width="24.53515625" style="29" customWidth="1"/>
    <col min="5877" max="5877" width="30.53515625" style="29" customWidth="1"/>
    <col min="5878" max="5878" width="27.07421875" style="29" customWidth="1"/>
    <col min="5879" max="5879" width="34" style="29" customWidth="1"/>
    <col min="5880" max="5880" width="31.3828125" style="29" customWidth="1"/>
    <col min="5881" max="5881" width="82.07421875" style="29" customWidth="1"/>
    <col min="5882" max="5882" width="23.07421875" style="29" customWidth="1"/>
    <col min="5883" max="5883" width="14.61328125" style="29" customWidth="1"/>
    <col min="5884" max="5884" width="10.07421875" style="29" customWidth="1"/>
    <col min="5885" max="5885" width="15.84375" style="29" customWidth="1"/>
    <col min="5886" max="5886" width="9.84375" style="29" customWidth="1"/>
    <col min="5887" max="5887" width="14" style="29" customWidth="1"/>
    <col min="5888" max="5888" width="14.53515625" style="29" customWidth="1"/>
    <col min="5889" max="5889" width="9.53515625" style="29" customWidth="1"/>
    <col min="5890" max="5890" width="14.53515625" style="29" customWidth="1"/>
    <col min="5891" max="5892" width="16.3828125" style="29" customWidth="1"/>
    <col min="5893" max="5893" width="13.84375" style="29" customWidth="1"/>
    <col min="5894" max="5898" width="16.07421875" style="29" customWidth="1"/>
    <col min="5899" max="5899" width="14.3828125" style="29" customWidth="1"/>
    <col min="5900" max="5900" width="10.07421875" style="29" customWidth="1"/>
    <col min="5901" max="5901" width="14.3828125" style="29" customWidth="1"/>
    <col min="5902" max="5903" width="18.84375" style="29" customWidth="1"/>
    <col min="5904" max="5904" width="14.61328125" style="29" customWidth="1"/>
    <col min="5905" max="5905" width="9.3828125" style="29" customWidth="1"/>
    <col min="5906" max="6129" width="9.23046875" style="29"/>
    <col min="6130" max="6130" width="17.3828125" style="29" customWidth="1"/>
    <col min="6131" max="6131" width="30.61328125" style="29" customWidth="1"/>
    <col min="6132" max="6132" width="24.53515625" style="29" customWidth="1"/>
    <col min="6133" max="6133" width="30.53515625" style="29" customWidth="1"/>
    <col min="6134" max="6134" width="27.07421875" style="29" customWidth="1"/>
    <col min="6135" max="6135" width="34" style="29" customWidth="1"/>
    <col min="6136" max="6136" width="31.3828125" style="29" customWidth="1"/>
    <col min="6137" max="6137" width="82.07421875" style="29" customWidth="1"/>
    <col min="6138" max="6138" width="23.07421875" style="29" customWidth="1"/>
    <col min="6139" max="6139" width="14.61328125" style="29" customWidth="1"/>
    <col min="6140" max="6140" width="10.07421875" style="29" customWidth="1"/>
    <col min="6141" max="6141" width="15.84375" style="29" customWidth="1"/>
    <col min="6142" max="6142" width="9.84375" style="29" customWidth="1"/>
    <col min="6143" max="6143" width="14" style="29" customWidth="1"/>
    <col min="6144" max="6144" width="14.53515625" style="29" customWidth="1"/>
    <col min="6145" max="6145" width="9.53515625" style="29" customWidth="1"/>
    <col min="6146" max="6146" width="14.53515625" style="29" customWidth="1"/>
    <col min="6147" max="6148" width="16.3828125" style="29" customWidth="1"/>
    <col min="6149" max="6149" width="13.84375" style="29" customWidth="1"/>
    <col min="6150" max="6154" width="16.07421875" style="29" customWidth="1"/>
    <col min="6155" max="6155" width="14.3828125" style="29" customWidth="1"/>
    <col min="6156" max="6156" width="10.07421875" style="29" customWidth="1"/>
    <col min="6157" max="6157" width="14.3828125" style="29" customWidth="1"/>
    <col min="6158" max="6159" width="18.84375" style="29" customWidth="1"/>
    <col min="6160" max="6160" width="14.61328125" style="29" customWidth="1"/>
    <col min="6161" max="6161" width="9.3828125" style="29" customWidth="1"/>
    <col min="6162" max="6385" width="9.23046875" style="29"/>
    <col min="6386" max="6386" width="17.3828125" style="29" customWidth="1"/>
    <col min="6387" max="6387" width="30.61328125" style="29" customWidth="1"/>
    <col min="6388" max="6388" width="24.53515625" style="29" customWidth="1"/>
    <col min="6389" max="6389" width="30.53515625" style="29" customWidth="1"/>
    <col min="6390" max="6390" width="27.07421875" style="29" customWidth="1"/>
    <col min="6391" max="6391" width="34" style="29" customWidth="1"/>
    <col min="6392" max="6392" width="31.3828125" style="29" customWidth="1"/>
    <col min="6393" max="6393" width="82.07421875" style="29" customWidth="1"/>
    <col min="6394" max="6394" width="23.07421875" style="29" customWidth="1"/>
    <col min="6395" max="6395" width="14.61328125" style="29" customWidth="1"/>
    <col min="6396" max="6396" width="10.07421875" style="29" customWidth="1"/>
    <col min="6397" max="6397" width="15.84375" style="29" customWidth="1"/>
    <col min="6398" max="6398" width="9.84375" style="29" customWidth="1"/>
    <col min="6399" max="6399" width="14" style="29" customWidth="1"/>
    <col min="6400" max="6400" width="14.53515625" style="29" customWidth="1"/>
    <col min="6401" max="6401" width="9.53515625" style="29" customWidth="1"/>
    <col min="6402" max="6402" width="14.53515625" style="29" customWidth="1"/>
    <col min="6403" max="6404" width="16.3828125" style="29" customWidth="1"/>
    <col min="6405" max="6405" width="13.84375" style="29" customWidth="1"/>
    <col min="6406" max="6410" width="16.07421875" style="29" customWidth="1"/>
    <col min="6411" max="6411" width="14.3828125" style="29" customWidth="1"/>
    <col min="6412" max="6412" width="10.07421875" style="29" customWidth="1"/>
    <col min="6413" max="6413" width="14.3828125" style="29" customWidth="1"/>
    <col min="6414" max="6415" width="18.84375" style="29" customWidth="1"/>
    <col min="6416" max="6416" width="14.61328125" style="29" customWidth="1"/>
    <col min="6417" max="6417" width="9.3828125" style="29" customWidth="1"/>
    <col min="6418" max="6641" width="9.23046875" style="29"/>
    <col min="6642" max="6642" width="17.3828125" style="29" customWidth="1"/>
    <col min="6643" max="6643" width="30.61328125" style="29" customWidth="1"/>
    <col min="6644" max="6644" width="24.53515625" style="29" customWidth="1"/>
    <col min="6645" max="6645" width="30.53515625" style="29" customWidth="1"/>
    <col min="6646" max="6646" width="27.07421875" style="29" customWidth="1"/>
    <col min="6647" max="6647" width="34" style="29" customWidth="1"/>
    <col min="6648" max="6648" width="31.3828125" style="29" customWidth="1"/>
    <col min="6649" max="6649" width="82.07421875" style="29" customWidth="1"/>
    <col min="6650" max="6650" width="23.07421875" style="29" customWidth="1"/>
    <col min="6651" max="6651" width="14.61328125" style="29" customWidth="1"/>
    <col min="6652" max="6652" width="10.07421875" style="29" customWidth="1"/>
    <col min="6653" max="6653" width="15.84375" style="29" customWidth="1"/>
    <col min="6654" max="6654" width="9.84375" style="29" customWidth="1"/>
    <col min="6655" max="6655" width="14" style="29" customWidth="1"/>
    <col min="6656" max="6656" width="14.53515625" style="29" customWidth="1"/>
    <col min="6657" max="6657" width="9.53515625" style="29" customWidth="1"/>
    <col min="6658" max="6658" width="14.53515625" style="29" customWidth="1"/>
    <col min="6659" max="6660" width="16.3828125" style="29" customWidth="1"/>
    <col min="6661" max="6661" width="13.84375" style="29" customWidth="1"/>
    <col min="6662" max="6666" width="16.07421875" style="29" customWidth="1"/>
    <col min="6667" max="6667" width="14.3828125" style="29" customWidth="1"/>
    <col min="6668" max="6668" width="10.07421875" style="29" customWidth="1"/>
    <col min="6669" max="6669" width="14.3828125" style="29" customWidth="1"/>
    <col min="6670" max="6671" width="18.84375" style="29" customWidth="1"/>
    <col min="6672" max="6672" width="14.61328125" style="29" customWidth="1"/>
    <col min="6673" max="6673" width="9.3828125" style="29" customWidth="1"/>
    <col min="6674" max="6897" width="9.23046875" style="29"/>
    <col min="6898" max="6898" width="17.3828125" style="29" customWidth="1"/>
    <col min="6899" max="6899" width="30.61328125" style="29" customWidth="1"/>
    <col min="6900" max="6900" width="24.53515625" style="29" customWidth="1"/>
    <col min="6901" max="6901" width="30.53515625" style="29" customWidth="1"/>
    <col min="6902" max="6902" width="27.07421875" style="29" customWidth="1"/>
    <col min="6903" max="6903" width="34" style="29" customWidth="1"/>
    <col min="6904" max="6904" width="31.3828125" style="29" customWidth="1"/>
    <col min="6905" max="6905" width="82.07421875" style="29" customWidth="1"/>
    <col min="6906" max="6906" width="23.07421875" style="29" customWidth="1"/>
    <col min="6907" max="6907" width="14.61328125" style="29" customWidth="1"/>
    <col min="6908" max="6908" width="10.07421875" style="29" customWidth="1"/>
    <col min="6909" max="6909" width="15.84375" style="29" customWidth="1"/>
    <col min="6910" max="6910" width="9.84375" style="29" customWidth="1"/>
    <col min="6911" max="6911" width="14" style="29" customWidth="1"/>
    <col min="6912" max="6912" width="14.53515625" style="29" customWidth="1"/>
    <col min="6913" max="6913" width="9.53515625" style="29" customWidth="1"/>
    <col min="6914" max="6914" width="14.53515625" style="29" customWidth="1"/>
    <col min="6915" max="6916" width="16.3828125" style="29" customWidth="1"/>
    <col min="6917" max="6917" width="13.84375" style="29" customWidth="1"/>
    <col min="6918" max="6922" width="16.07421875" style="29" customWidth="1"/>
    <col min="6923" max="6923" width="14.3828125" style="29" customWidth="1"/>
    <col min="6924" max="6924" width="10.07421875" style="29" customWidth="1"/>
    <col min="6925" max="6925" width="14.3828125" style="29" customWidth="1"/>
    <col min="6926" max="6927" width="18.84375" style="29" customWidth="1"/>
    <col min="6928" max="6928" width="14.61328125" style="29" customWidth="1"/>
    <col min="6929" max="6929" width="9.3828125" style="29" customWidth="1"/>
    <col min="6930" max="7153" width="9.23046875" style="29"/>
    <col min="7154" max="7154" width="17.3828125" style="29" customWidth="1"/>
    <col min="7155" max="7155" width="30.61328125" style="29" customWidth="1"/>
    <col min="7156" max="7156" width="24.53515625" style="29" customWidth="1"/>
    <col min="7157" max="7157" width="30.53515625" style="29" customWidth="1"/>
    <col min="7158" max="7158" width="27.07421875" style="29" customWidth="1"/>
    <col min="7159" max="7159" width="34" style="29" customWidth="1"/>
    <col min="7160" max="7160" width="31.3828125" style="29" customWidth="1"/>
    <col min="7161" max="7161" width="82.07421875" style="29" customWidth="1"/>
    <col min="7162" max="7162" width="23.07421875" style="29" customWidth="1"/>
    <col min="7163" max="7163" width="14.61328125" style="29" customWidth="1"/>
    <col min="7164" max="7164" width="10.07421875" style="29" customWidth="1"/>
    <col min="7165" max="7165" width="15.84375" style="29" customWidth="1"/>
    <col min="7166" max="7166" width="9.84375" style="29" customWidth="1"/>
    <col min="7167" max="7167" width="14" style="29" customWidth="1"/>
    <col min="7168" max="7168" width="14.53515625" style="29" customWidth="1"/>
    <col min="7169" max="7169" width="9.53515625" style="29" customWidth="1"/>
    <col min="7170" max="7170" width="14.53515625" style="29" customWidth="1"/>
    <col min="7171" max="7172" width="16.3828125" style="29" customWidth="1"/>
    <col min="7173" max="7173" width="13.84375" style="29" customWidth="1"/>
    <col min="7174" max="7178" width="16.07421875" style="29" customWidth="1"/>
    <col min="7179" max="7179" width="14.3828125" style="29" customWidth="1"/>
    <col min="7180" max="7180" width="10.07421875" style="29" customWidth="1"/>
    <col min="7181" max="7181" width="14.3828125" style="29" customWidth="1"/>
    <col min="7182" max="7183" width="18.84375" style="29" customWidth="1"/>
    <col min="7184" max="7184" width="14.61328125" style="29" customWidth="1"/>
    <col min="7185" max="7185" width="9.3828125" style="29" customWidth="1"/>
    <col min="7186" max="7409" width="9.23046875" style="29"/>
    <col min="7410" max="7410" width="17.3828125" style="29" customWidth="1"/>
    <col min="7411" max="7411" width="30.61328125" style="29" customWidth="1"/>
    <col min="7412" max="7412" width="24.53515625" style="29" customWidth="1"/>
    <col min="7413" max="7413" width="30.53515625" style="29" customWidth="1"/>
    <col min="7414" max="7414" width="27.07421875" style="29" customWidth="1"/>
    <col min="7415" max="7415" width="34" style="29" customWidth="1"/>
    <col min="7416" max="7416" width="31.3828125" style="29" customWidth="1"/>
    <col min="7417" max="7417" width="82.07421875" style="29" customWidth="1"/>
    <col min="7418" max="7418" width="23.07421875" style="29" customWidth="1"/>
    <col min="7419" max="7419" width="14.61328125" style="29" customWidth="1"/>
    <col min="7420" max="7420" width="10.07421875" style="29" customWidth="1"/>
    <col min="7421" max="7421" width="15.84375" style="29" customWidth="1"/>
    <col min="7422" max="7422" width="9.84375" style="29" customWidth="1"/>
    <col min="7423" max="7423" width="14" style="29" customWidth="1"/>
    <col min="7424" max="7424" width="14.53515625" style="29" customWidth="1"/>
    <col min="7425" max="7425" width="9.53515625" style="29" customWidth="1"/>
    <col min="7426" max="7426" width="14.53515625" style="29" customWidth="1"/>
    <col min="7427" max="7428" width="16.3828125" style="29" customWidth="1"/>
    <col min="7429" max="7429" width="13.84375" style="29" customWidth="1"/>
    <col min="7430" max="7434" width="16.07421875" style="29" customWidth="1"/>
    <col min="7435" max="7435" width="14.3828125" style="29" customWidth="1"/>
    <col min="7436" max="7436" width="10.07421875" style="29" customWidth="1"/>
    <col min="7437" max="7437" width="14.3828125" style="29" customWidth="1"/>
    <col min="7438" max="7439" width="18.84375" style="29" customWidth="1"/>
    <col min="7440" max="7440" width="14.61328125" style="29" customWidth="1"/>
    <col min="7441" max="7441" width="9.3828125" style="29" customWidth="1"/>
    <col min="7442" max="7665" width="9.23046875" style="29"/>
    <col min="7666" max="7666" width="17.3828125" style="29" customWidth="1"/>
    <col min="7667" max="7667" width="30.61328125" style="29" customWidth="1"/>
    <col min="7668" max="7668" width="24.53515625" style="29" customWidth="1"/>
    <col min="7669" max="7669" width="30.53515625" style="29" customWidth="1"/>
    <col min="7670" max="7670" width="27.07421875" style="29" customWidth="1"/>
    <col min="7671" max="7671" width="34" style="29" customWidth="1"/>
    <col min="7672" max="7672" width="31.3828125" style="29" customWidth="1"/>
    <col min="7673" max="7673" width="82.07421875" style="29" customWidth="1"/>
    <col min="7674" max="7674" width="23.07421875" style="29" customWidth="1"/>
    <col min="7675" max="7675" width="14.61328125" style="29" customWidth="1"/>
    <col min="7676" max="7676" width="10.07421875" style="29" customWidth="1"/>
    <col min="7677" max="7677" width="15.84375" style="29" customWidth="1"/>
    <col min="7678" max="7678" width="9.84375" style="29" customWidth="1"/>
    <col min="7679" max="7679" width="14" style="29" customWidth="1"/>
    <col min="7680" max="7680" width="14.53515625" style="29" customWidth="1"/>
    <col min="7681" max="7681" width="9.53515625" style="29" customWidth="1"/>
    <col min="7682" max="7682" width="14.53515625" style="29" customWidth="1"/>
    <col min="7683" max="7684" width="16.3828125" style="29" customWidth="1"/>
    <col min="7685" max="7685" width="13.84375" style="29" customWidth="1"/>
    <col min="7686" max="7690" width="16.07421875" style="29" customWidth="1"/>
    <col min="7691" max="7691" width="14.3828125" style="29" customWidth="1"/>
    <col min="7692" max="7692" width="10.07421875" style="29" customWidth="1"/>
    <col min="7693" max="7693" width="14.3828125" style="29" customWidth="1"/>
    <col min="7694" max="7695" width="18.84375" style="29" customWidth="1"/>
    <col min="7696" max="7696" width="14.61328125" style="29" customWidth="1"/>
    <col min="7697" max="7697" width="9.3828125" style="29" customWidth="1"/>
    <col min="7698" max="7921" width="9.23046875" style="29"/>
    <col min="7922" max="7922" width="17.3828125" style="29" customWidth="1"/>
    <col min="7923" max="7923" width="30.61328125" style="29" customWidth="1"/>
    <col min="7924" max="7924" width="24.53515625" style="29" customWidth="1"/>
    <col min="7925" max="7925" width="30.53515625" style="29" customWidth="1"/>
    <col min="7926" max="7926" width="27.07421875" style="29" customWidth="1"/>
    <col min="7927" max="7927" width="34" style="29" customWidth="1"/>
    <col min="7928" max="7928" width="31.3828125" style="29" customWidth="1"/>
    <col min="7929" max="7929" width="82.07421875" style="29" customWidth="1"/>
    <col min="7930" max="7930" width="23.07421875" style="29" customWidth="1"/>
    <col min="7931" max="7931" width="14.61328125" style="29" customWidth="1"/>
    <col min="7932" max="7932" width="10.07421875" style="29" customWidth="1"/>
    <col min="7933" max="7933" width="15.84375" style="29" customWidth="1"/>
    <col min="7934" max="7934" width="9.84375" style="29" customWidth="1"/>
    <col min="7935" max="7935" width="14" style="29" customWidth="1"/>
    <col min="7936" max="7936" width="14.53515625" style="29" customWidth="1"/>
    <col min="7937" max="7937" width="9.53515625" style="29" customWidth="1"/>
    <col min="7938" max="7938" width="14.53515625" style="29" customWidth="1"/>
    <col min="7939" max="7940" width="16.3828125" style="29" customWidth="1"/>
    <col min="7941" max="7941" width="13.84375" style="29" customWidth="1"/>
    <col min="7942" max="7946" width="16.07421875" style="29" customWidth="1"/>
    <col min="7947" max="7947" width="14.3828125" style="29" customWidth="1"/>
    <col min="7948" max="7948" width="10.07421875" style="29" customWidth="1"/>
    <col min="7949" max="7949" width="14.3828125" style="29" customWidth="1"/>
    <col min="7950" max="7951" width="18.84375" style="29" customWidth="1"/>
    <col min="7952" max="7952" width="14.61328125" style="29" customWidth="1"/>
    <col min="7953" max="7953" width="9.3828125" style="29" customWidth="1"/>
    <col min="7954" max="8177" width="9.23046875" style="29"/>
    <col min="8178" max="8178" width="17.3828125" style="29" customWidth="1"/>
    <col min="8179" max="8179" width="30.61328125" style="29" customWidth="1"/>
    <col min="8180" max="8180" width="24.53515625" style="29" customWidth="1"/>
    <col min="8181" max="8181" width="30.53515625" style="29" customWidth="1"/>
    <col min="8182" max="8182" width="27.07421875" style="29" customWidth="1"/>
    <col min="8183" max="8183" width="34" style="29" customWidth="1"/>
    <col min="8184" max="8184" width="31.3828125" style="29" customWidth="1"/>
    <col min="8185" max="8185" width="82.07421875" style="29" customWidth="1"/>
    <col min="8186" max="8186" width="23.07421875" style="29" customWidth="1"/>
    <col min="8187" max="8187" width="14.61328125" style="29" customWidth="1"/>
    <col min="8188" max="8188" width="10.07421875" style="29" customWidth="1"/>
    <col min="8189" max="8189" width="15.84375" style="29" customWidth="1"/>
    <col min="8190" max="8190" width="9.84375" style="29" customWidth="1"/>
    <col min="8191" max="8191" width="14" style="29" customWidth="1"/>
    <col min="8192" max="8192" width="14.53515625" style="29" customWidth="1"/>
    <col min="8193" max="8193" width="9.53515625" style="29" customWidth="1"/>
    <col min="8194" max="8194" width="14.53515625" style="29" customWidth="1"/>
    <col min="8195" max="8196" width="16.3828125" style="29" customWidth="1"/>
    <col min="8197" max="8197" width="13.84375" style="29" customWidth="1"/>
    <col min="8198" max="8202" width="16.07421875" style="29" customWidth="1"/>
    <col min="8203" max="8203" width="14.3828125" style="29" customWidth="1"/>
    <col min="8204" max="8204" width="10.07421875" style="29" customWidth="1"/>
    <col min="8205" max="8205" width="14.3828125" style="29" customWidth="1"/>
    <col min="8206" max="8207" width="18.84375" style="29" customWidth="1"/>
    <col min="8208" max="8208" width="14.61328125" style="29" customWidth="1"/>
    <col min="8209" max="8209" width="9.3828125" style="29" customWidth="1"/>
    <col min="8210" max="8433" width="9.23046875" style="29"/>
    <col min="8434" max="8434" width="17.3828125" style="29" customWidth="1"/>
    <col min="8435" max="8435" width="30.61328125" style="29" customWidth="1"/>
    <col min="8436" max="8436" width="24.53515625" style="29" customWidth="1"/>
    <col min="8437" max="8437" width="30.53515625" style="29" customWidth="1"/>
    <col min="8438" max="8438" width="27.07421875" style="29" customWidth="1"/>
    <col min="8439" max="8439" width="34" style="29" customWidth="1"/>
    <col min="8440" max="8440" width="31.3828125" style="29" customWidth="1"/>
    <col min="8441" max="8441" width="82.07421875" style="29" customWidth="1"/>
    <col min="8442" max="8442" width="23.07421875" style="29" customWidth="1"/>
    <col min="8443" max="8443" width="14.61328125" style="29" customWidth="1"/>
    <col min="8444" max="8444" width="10.07421875" style="29" customWidth="1"/>
    <col min="8445" max="8445" width="15.84375" style="29" customWidth="1"/>
    <col min="8446" max="8446" width="9.84375" style="29" customWidth="1"/>
    <col min="8447" max="8447" width="14" style="29" customWidth="1"/>
    <col min="8448" max="8448" width="14.53515625" style="29" customWidth="1"/>
    <col min="8449" max="8449" width="9.53515625" style="29" customWidth="1"/>
    <col min="8450" max="8450" width="14.53515625" style="29" customWidth="1"/>
    <col min="8451" max="8452" width="16.3828125" style="29" customWidth="1"/>
    <col min="8453" max="8453" width="13.84375" style="29" customWidth="1"/>
    <col min="8454" max="8458" width="16.07421875" style="29" customWidth="1"/>
    <col min="8459" max="8459" width="14.3828125" style="29" customWidth="1"/>
    <col min="8460" max="8460" width="10.07421875" style="29" customWidth="1"/>
    <col min="8461" max="8461" width="14.3828125" style="29" customWidth="1"/>
    <col min="8462" max="8463" width="18.84375" style="29" customWidth="1"/>
    <col min="8464" max="8464" width="14.61328125" style="29" customWidth="1"/>
    <col min="8465" max="8465" width="9.3828125" style="29" customWidth="1"/>
    <col min="8466" max="8689" width="9.23046875" style="29"/>
    <col min="8690" max="8690" width="17.3828125" style="29" customWidth="1"/>
    <col min="8691" max="8691" width="30.61328125" style="29" customWidth="1"/>
    <col min="8692" max="8692" width="24.53515625" style="29" customWidth="1"/>
    <col min="8693" max="8693" width="30.53515625" style="29" customWidth="1"/>
    <col min="8694" max="8694" width="27.07421875" style="29" customWidth="1"/>
    <col min="8695" max="8695" width="34" style="29" customWidth="1"/>
    <col min="8696" max="8696" width="31.3828125" style="29" customWidth="1"/>
    <col min="8697" max="8697" width="82.07421875" style="29" customWidth="1"/>
    <col min="8698" max="8698" width="23.07421875" style="29" customWidth="1"/>
    <col min="8699" max="8699" width="14.61328125" style="29" customWidth="1"/>
    <col min="8700" max="8700" width="10.07421875" style="29" customWidth="1"/>
    <col min="8701" max="8701" width="15.84375" style="29" customWidth="1"/>
    <col min="8702" max="8702" width="9.84375" style="29" customWidth="1"/>
    <col min="8703" max="8703" width="14" style="29" customWidth="1"/>
    <col min="8704" max="8704" width="14.53515625" style="29" customWidth="1"/>
    <col min="8705" max="8705" width="9.53515625" style="29" customWidth="1"/>
    <col min="8706" max="8706" width="14.53515625" style="29" customWidth="1"/>
    <col min="8707" max="8708" width="16.3828125" style="29" customWidth="1"/>
    <col min="8709" max="8709" width="13.84375" style="29" customWidth="1"/>
    <col min="8710" max="8714" width="16.07421875" style="29" customWidth="1"/>
    <col min="8715" max="8715" width="14.3828125" style="29" customWidth="1"/>
    <col min="8716" max="8716" width="10.07421875" style="29" customWidth="1"/>
    <col min="8717" max="8717" width="14.3828125" style="29" customWidth="1"/>
    <col min="8718" max="8719" width="18.84375" style="29" customWidth="1"/>
    <col min="8720" max="8720" width="14.61328125" style="29" customWidth="1"/>
    <col min="8721" max="8721" width="9.3828125" style="29" customWidth="1"/>
    <col min="8722" max="8945" width="9.23046875" style="29"/>
    <col min="8946" max="8946" width="17.3828125" style="29" customWidth="1"/>
    <col min="8947" max="8947" width="30.61328125" style="29" customWidth="1"/>
    <col min="8948" max="8948" width="24.53515625" style="29" customWidth="1"/>
    <col min="8949" max="8949" width="30.53515625" style="29" customWidth="1"/>
    <col min="8950" max="8950" width="27.07421875" style="29" customWidth="1"/>
    <col min="8951" max="8951" width="34" style="29" customWidth="1"/>
    <col min="8952" max="8952" width="31.3828125" style="29" customWidth="1"/>
    <col min="8953" max="8953" width="82.07421875" style="29" customWidth="1"/>
    <col min="8954" max="8954" width="23.07421875" style="29" customWidth="1"/>
    <col min="8955" max="8955" width="14.61328125" style="29" customWidth="1"/>
    <col min="8956" max="8956" width="10.07421875" style="29" customWidth="1"/>
    <col min="8957" max="8957" width="15.84375" style="29" customWidth="1"/>
    <col min="8958" max="8958" width="9.84375" style="29" customWidth="1"/>
    <col min="8959" max="8959" width="14" style="29" customWidth="1"/>
    <col min="8960" max="8960" width="14.53515625" style="29" customWidth="1"/>
    <col min="8961" max="8961" width="9.53515625" style="29" customWidth="1"/>
    <col min="8962" max="8962" width="14.53515625" style="29" customWidth="1"/>
    <col min="8963" max="8964" width="16.3828125" style="29" customWidth="1"/>
    <col min="8965" max="8965" width="13.84375" style="29" customWidth="1"/>
    <col min="8966" max="8970" width="16.07421875" style="29" customWidth="1"/>
    <col min="8971" max="8971" width="14.3828125" style="29" customWidth="1"/>
    <col min="8972" max="8972" width="10.07421875" style="29" customWidth="1"/>
    <col min="8973" max="8973" width="14.3828125" style="29" customWidth="1"/>
    <col min="8974" max="8975" width="18.84375" style="29" customWidth="1"/>
    <col min="8976" max="8976" width="14.61328125" style="29" customWidth="1"/>
    <col min="8977" max="8977" width="9.3828125" style="29" customWidth="1"/>
    <col min="8978" max="9201" width="9.23046875" style="29"/>
    <col min="9202" max="9202" width="17.3828125" style="29" customWidth="1"/>
    <col min="9203" max="9203" width="30.61328125" style="29" customWidth="1"/>
    <col min="9204" max="9204" width="24.53515625" style="29" customWidth="1"/>
    <col min="9205" max="9205" width="30.53515625" style="29" customWidth="1"/>
    <col min="9206" max="9206" width="27.07421875" style="29" customWidth="1"/>
    <col min="9207" max="9207" width="34" style="29" customWidth="1"/>
    <col min="9208" max="9208" width="31.3828125" style="29" customWidth="1"/>
    <col min="9209" max="9209" width="82.07421875" style="29" customWidth="1"/>
    <col min="9210" max="9210" width="23.07421875" style="29" customWidth="1"/>
    <col min="9211" max="9211" width="14.61328125" style="29" customWidth="1"/>
    <col min="9212" max="9212" width="10.07421875" style="29" customWidth="1"/>
    <col min="9213" max="9213" width="15.84375" style="29" customWidth="1"/>
    <col min="9214" max="9214" width="9.84375" style="29" customWidth="1"/>
    <col min="9215" max="9215" width="14" style="29" customWidth="1"/>
    <col min="9216" max="9216" width="14.53515625" style="29" customWidth="1"/>
    <col min="9217" max="9217" width="9.53515625" style="29" customWidth="1"/>
    <col min="9218" max="9218" width="14.53515625" style="29" customWidth="1"/>
    <col min="9219" max="9220" width="16.3828125" style="29" customWidth="1"/>
    <col min="9221" max="9221" width="13.84375" style="29" customWidth="1"/>
    <col min="9222" max="9226" width="16.07421875" style="29" customWidth="1"/>
    <col min="9227" max="9227" width="14.3828125" style="29" customWidth="1"/>
    <col min="9228" max="9228" width="10.07421875" style="29" customWidth="1"/>
    <col min="9229" max="9229" width="14.3828125" style="29" customWidth="1"/>
    <col min="9230" max="9231" width="18.84375" style="29" customWidth="1"/>
    <col min="9232" max="9232" width="14.61328125" style="29" customWidth="1"/>
    <col min="9233" max="9233" width="9.3828125" style="29" customWidth="1"/>
    <col min="9234" max="9457" width="9.23046875" style="29"/>
    <col min="9458" max="9458" width="17.3828125" style="29" customWidth="1"/>
    <col min="9459" max="9459" width="30.61328125" style="29" customWidth="1"/>
    <col min="9460" max="9460" width="24.53515625" style="29" customWidth="1"/>
    <col min="9461" max="9461" width="30.53515625" style="29" customWidth="1"/>
    <col min="9462" max="9462" width="27.07421875" style="29" customWidth="1"/>
    <col min="9463" max="9463" width="34" style="29" customWidth="1"/>
    <col min="9464" max="9464" width="31.3828125" style="29" customWidth="1"/>
    <col min="9465" max="9465" width="82.07421875" style="29" customWidth="1"/>
    <col min="9466" max="9466" width="23.07421875" style="29" customWidth="1"/>
    <col min="9467" max="9467" width="14.61328125" style="29" customWidth="1"/>
    <col min="9468" max="9468" width="10.07421875" style="29" customWidth="1"/>
    <col min="9469" max="9469" width="15.84375" style="29" customWidth="1"/>
    <col min="9470" max="9470" width="9.84375" style="29" customWidth="1"/>
    <col min="9471" max="9471" width="14" style="29" customWidth="1"/>
    <col min="9472" max="9472" width="14.53515625" style="29" customWidth="1"/>
    <col min="9473" max="9473" width="9.53515625" style="29" customWidth="1"/>
    <col min="9474" max="9474" width="14.53515625" style="29" customWidth="1"/>
    <col min="9475" max="9476" width="16.3828125" style="29" customWidth="1"/>
    <col min="9477" max="9477" width="13.84375" style="29" customWidth="1"/>
    <col min="9478" max="9482" width="16.07421875" style="29" customWidth="1"/>
    <col min="9483" max="9483" width="14.3828125" style="29" customWidth="1"/>
    <col min="9484" max="9484" width="10.07421875" style="29" customWidth="1"/>
    <col min="9485" max="9485" width="14.3828125" style="29" customWidth="1"/>
    <col min="9486" max="9487" width="18.84375" style="29" customWidth="1"/>
    <col min="9488" max="9488" width="14.61328125" style="29" customWidth="1"/>
    <col min="9489" max="9489" width="9.3828125" style="29" customWidth="1"/>
    <col min="9490" max="9713" width="9.23046875" style="29"/>
    <col min="9714" max="9714" width="17.3828125" style="29" customWidth="1"/>
    <col min="9715" max="9715" width="30.61328125" style="29" customWidth="1"/>
    <col min="9716" max="9716" width="24.53515625" style="29" customWidth="1"/>
    <col min="9717" max="9717" width="30.53515625" style="29" customWidth="1"/>
    <col min="9718" max="9718" width="27.07421875" style="29" customWidth="1"/>
    <col min="9719" max="9719" width="34" style="29" customWidth="1"/>
    <col min="9720" max="9720" width="31.3828125" style="29" customWidth="1"/>
    <col min="9721" max="9721" width="82.07421875" style="29" customWidth="1"/>
    <col min="9722" max="9722" width="23.07421875" style="29" customWidth="1"/>
    <col min="9723" max="9723" width="14.61328125" style="29" customWidth="1"/>
    <col min="9724" max="9724" width="10.07421875" style="29" customWidth="1"/>
    <col min="9725" max="9725" width="15.84375" style="29" customWidth="1"/>
    <col min="9726" max="9726" width="9.84375" style="29" customWidth="1"/>
    <col min="9727" max="9727" width="14" style="29" customWidth="1"/>
    <col min="9728" max="9728" width="14.53515625" style="29" customWidth="1"/>
    <col min="9729" max="9729" width="9.53515625" style="29" customWidth="1"/>
    <col min="9730" max="9730" width="14.53515625" style="29" customWidth="1"/>
    <col min="9731" max="9732" width="16.3828125" style="29" customWidth="1"/>
    <col min="9733" max="9733" width="13.84375" style="29" customWidth="1"/>
    <col min="9734" max="9738" width="16.07421875" style="29" customWidth="1"/>
    <col min="9739" max="9739" width="14.3828125" style="29" customWidth="1"/>
    <col min="9740" max="9740" width="10.07421875" style="29" customWidth="1"/>
    <col min="9741" max="9741" width="14.3828125" style="29" customWidth="1"/>
    <col min="9742" max="9743" width="18.84375" style="29" customWidth="1"/>
    <col min="9744" max="9744" width="14.61328125" style="29" customWidth="1"/>
    <col min="9745" max="9745" width="9.3828125" style="29" customWidth="1"/>
    <col min="9746" max="9969" width="9.23046875" style="29"/>
    <col min="9970" max="9970" width="17.3828125" style="29" customWidth="1"/>
    <col min="9971" max="9971" width="30.61328125" style="29" customWidth="1"/>
    <col min="9972" max="9972" width="24.53515625" style="29" customWidth="1"/>
    <col min="9973" max="9973" width="30.53515625" style="29" customWidth="1"/>
    <col min="9974" max="9974" width="27.07421875" style="29" customWidth="1"/>
    <col min="9975" max="9975" width="34" style="29" customWidth="1"/>
    <col min="9976" max="9976" width="31.3828125" style="29" customWidth="1"/>
    <col min="9977" max="9977" width="82.07421875" style="29" customWidth="1"/>
    <col min="9978" max="9978" width="23.07421875" style="29" customWidth="1"/>
    <col min="9979" max="9979" width="14.61328125" style="29" customWidth="1"/>
    <col min="9980" max="9980" width="10.07421875" style="29" customWidth="1"/>
    <col min="9981" max="9981" width="15.84375" style="29" customWidth="1"/>
    <col min="9982" max="9982" width="9.84375" style="29" customWidth="1"/>
    <col min="9983" max="9983" width="14" style="29" customWidth="1"/>
    <col min="9984" max="9984" width="14.53515625" style="29" customWidth="1"/>
    <col min="9985" max="9985" width="9.53515625" style="29" customWidth="1"/>
    <col min="9986" max="9986" width="14.53515625" style="29" customWidth="1"/>
    <col min="9987" max="9988" width="16.3828125" style="29" customWidth="1"/>
    <col min="9989" max="9989" width="13.84375" style="29" customWidth="1"/>
    <col min="9990" max="9994" width="16.07421875" style="29" customWidth="1"/>
    <col min="9995" max="9995" width="14.3828125" style="29" customWidth="1"/>
    <col min="9996" max="9996" width="10.07421875" style="29" customWidth="1"/>
    <col min="9997" max="9997" width="14.3828125" style="29" customWidth="1"/>
    <col min="9998" max="9999" width="18.84375" style="29" customWidth="1"/>
    <col min="10000" max="10000" width="14.61328125" style="29" customWidth="1"/>
    <col min="10001" max="10001" width="9.3828125" style="29" customWidth="1"/>
    <col min="10002" max="10225" width="9.23046875" style="29"/>
    <col min="10226" max="10226" width="17.3828125" style="29" customWidth="1"/>
    <col min="10227" max="10227" width="30.61328125" style="29" customWidth="1"/>
    <col min="10228" max="10228" width="24.53515625" style="29" customWidth="1"/>
    <col min="10229" max="10229" width="30.53515625" style="29" customWidth="1"/>
    <col min="10230" max="10230" width="27.07421875" style="29" customWidth="1"/>
    <col min="10231" max="10231" width="34" style="29" customWidth="1"/>
    <col min="10232" max="10232" width="31.3828125" style="29" customWidth="1"/>
    <col min="10233" max="10233" width="82.07421875" style="29" customWidth="1"/>
    <col min="10234" max="10234" width="23.07421875" style="29" customWidth="1"/>
    <col min="10235" max="10235" width="14.61328125" style="29" customWidth="1"/>
    <col min="10236" max="10236" width="10.07421875" style="29" customWidth="1"/>
    <col min="10237" max="10237" width="15.84375" style="29" customWidth="1"/>
    <col min="10238" max="10238" width="9.84375" style="29" customWidth="1"/>
    <col min="10239" max="10239" width="14" style="29" customWidth="1"/>
    <col min="10240" max="10240" width="14.53515625" style="29" customWidth="1"/>
    <col min="10241" max="10241" width="9.53515625" style="29" customWidth="1"/>
    <col min="10242" max="10242" width="14.53515625" style="29" customWidth="1"/>
    <col min="10243" max="10244" width="16.3828125" style="29" customWidth="1"/>
    <col min="10245" max="10245" width="13.84375" style="29" customWidth="1"/>
    <col min="10246" max="10250" width="16.07421875" style="29" customWidth="1"/>
    <col min="10251" max="10251" width="14.3828125" style="29" customWidth="1"/>
    <col min="10252" max="10252" width="10.07421875" style="29" customWidth="1"/>
    <col min="10253" max="10253" width="14.3828125" style="29" customWidth="1"/>
    <col min="10254" max="10255" width="18.84375" style="29" customWidth="1"/>
    <col min="10256" max="10256" width="14.61328125" style="29" customWidth="1"/>
    <col min="10257" max="10257" width="9.3828125" style="29" customWidth="1"/>
    <col min="10258" max="10481" width="9.23046875" style="29"/>
    <col min="10482" max="10482" width="17.3828125" style="29" customWidth="1"/>
    <col min="10483" max="10483" width="30.61328125" style="29" customWidth="1"/>
    <col min="10484" max="10484" width="24.53515625" style="29" customWidth="1"/>
    <col min="10485" max="10485" width="30.53515625" style="29" customWidth="1"/>
    <col min="10486" max="10486" width="27.07421875" style="29" customWidth="1"/>
    <col min="10487" max="10487" width="34" style="29" customWidth="1"/>
    <col min="10488" max="10488" width="31.3828125" style="29" customWidth="1"/>
    <col min="10489" max="10489" width="82.07421875" style="29" customWidth="1"/>
    <col min="10490" max="10490" width="23.07421875" style="29" customWidth="1"/>
    <col min="10491" max="10491" width="14.61328125" style="29" customWidth="1"/>
    <col min="10492" max="10492" width="10.07421875" style="29" customWidth="1"/>
    <col min="10493" max="10493" width="15.84375" style="29" customWidth="1"/>
    <col min="10494" max="10494" width="9.84375" style="29" customWidth="1"/>
    <col min="10495" max="10495" width="14" style="29" customWidth="1"/>
    <col min="10496" max="10496" width="14.53515625" style="29" customWidth="1"/>
    <col min="10497" max="10497" width="9.53515625" style="29" customWidth="1"/>
    <col min="10498" max="10498" width="14.53515625" style="29" customWidth="1"/>
    <col min="10499" max="10500" width="16.3828125" style="29" customWidth="1"/>
    <col min="10501" max="10501" width="13.84375" style="29" customWidth="1"/>
    <col min="10502" max="10506" width="16.07421875" style="29" customWidth="1"/>
    <col min="10507" max="10507" width="14.3828125" style="29" customWidth="1"/>
    <col min="10508" max="10508" width="10.07421875" style="29" customWidth="1"/>
    <col min="10509" max="10509" width="14.3828125" style="29" customWidth="1"/>
    <col min="10510" max="10511" width="18.84375" style="29" customWidth="1"/>
    <col min="10512" max="10512" width="14.61328125" style="29" customWidth="1"/>
    <col min="10513" max="10513" width="9.3828125" style="29" customWidth="1"/>
    <col min="10514" max="10737" width="9.23046875" style="29"/>
    <col min="10738" max="10738" width="17.3828125" style="29" customWidth="1"/>
    <col min="10739" max="10739" width="30.61328125" style="29" customWidth="1"/>
    <col min="10740" max="10740" width="24.53515625" style="29" customWidth="1"/>
    <col min="10741" max="10741" width="30.53515625" style="29" customWidth="1"/>
    <col min="10742" max="10742" width="27.07421875" style="29" customWidth="1"/>
    <col min="10743" max="10743" width="34" style="29" customWidth="1"/>
    <col min="10744" max="10744" width="31.3828125" style="29" customWidth="1"/>
    <col min="10745" max="10745" width="82.07421875" style="29" customWidth="1"/>
    <col min="10746" max="10746" width="23.07421875" style="29" customWidth="1"/>
    <col min="10747" max="10747" width="14.61328125" style="29" customWidth="1"/>
    <col min="10748" max="10748" width="10.07421875" style="29" customWidth="1"/>
    <col min="10749" max="10749" width="15.84375" style="29" customWidth="1"/>
    <col min="10750" max="10750" width="9.84375" style="29" customWidth="1"/>
    <col min="10751" max="10751" width="14" style="29" customWidth="1"/>
    <col min="10752" max="10752" width="14.53515625" style="29" customWidth="1"/>
    <col min="10753" max="10753" width="9.53515625" style="29" customWidth="1"/>
    <col min="10754" max="10754" width="14.53515625" style="29" customWidth="1"/>
    <col min="10755" max="10756" width="16.3828125" style="29" customWidth="1"/>
    <col min="10757" max="10757" width="13.84375" style="29" customWidth="1"/>
    <col min="10758" max="10762" width="16.07421875" style="29" customWidth="1"/>
    <col min="10763" max="10763" width="14.3828125" style="29" customWidth="1"/>
    <col min="10764" max="10764" width="10.07421875" style="29" customWidth="1"/>
    <col min="10765" max="10765" width="14.3828125" style="29" customWidth="1"/>
    <col min="10766" max="10767" width="18.84375" style="29" customWidth="1"/>
    <col min="10768" max="10768" width="14.61328125" style="29" customWidth="1"/>
    <col min="10769" max="10769" width="9.3828125" style="29" customWidth="1"/>
    <col min="10770" max="10993" width="9.23046875" style="29"/>
    <col min="10994" max="10994" width="17.3828125" style="29" customWidth="1"/>
    <col min="10995" max="10995" width="30.61328125" style="29" customWidth="1"/>
    <col min="10996" max="10996" width="24.53515625" style="29" customWidth="1"/>
    <col min="10997" max="10997" width="30.53515625" style="29" customWidth="1"/>
    <col min="10998" max="10998" width="27.07421875" style="29" customWidth="1"/>
    <col min="10999" max="10999" width="34" style="29" customWidth="1"/>
    <col min="11000" max="11000" width="31.3828125" style="29" customWidth="1"/>
    <col min="11001" max="11001" width="82.07421875" style="29" customWidth="1"/>
    <col min="11002" max="11002" width="23.07421875" style="29" customWidth="1"/>
    <col min="11003" max="11003" width="14.61328125" style="29" customWidth="1"/>
    <col min="11004" max="11004" width="10.07421875" style="29" customWidth="1"/>
    <col min="11005" max="11005" width="15.84375" style="29" customWidth="1"/>
    <col min="11006" max="11006" width="9.84375" style="29" customWidth="1"/>
    <col min="11007" max="11007" width="14" style="29" customWidth="1"/>
    <col min="11008" max="11008" width="14.53515625" style="29" customWidth="1"/>
    <col min="11009" max="11009" width="9.53515625" style="29" customWidth="1"/>
    <col min="11010" max="11010" width="14.53515625" style="29" customWidth="1"/>
    <col min="11011" max="11012" width="16.3828125" style="29" customWidth="1"/>
    <col min="11013" max="11013" width="13.84375" style="29" customWidth="1"/>
    <col min="11014" max="11018" width="16.07421875" style="29" customWidth="1"/>
    <col min="11019" max="11019" width="14.3828125" style="29" customWidth="1"/>
    <col min="11020" max="11020" width="10.07421875" style="29" customWidth="1"/>
    <col min="11021" max="11021" width="14.3828125" style="29" customWidth="1"/>
    <col min="11022" max="11023" width="18.84375" style="29" customWidth="1"/>
    <col min="11024" max="11024" width="14.61328125" style="29" customWidth="1"/>
    <col min="11025" max="11025" width="9.3828125" style="29" customWidth="1"/>
    <col min="11026" max="11249" width="9.23046875" style="29"/>
    <col min="11250" max="11250" width="17.3828125" style="29" customWidth="1"/>
    <col min="11251" max="11251" width="30.61328125" style="29" customWidth="1"/>
    <col min="11252" max="11252" width="24.53515625" style="29" customWidth="1"/>
    <col min="11253" max="11253" width="30.53515625" style="29" customWidth="1"/>
    <col min="11254" max="11254" width="27.07421875" style="29" customWidth="1"/>
    <col min="11255" max="11255" width="34" style="29" customWidth="1"/>
    <col min="11256" max="11256" width="31.3828125" style="29" customWidth="1"/>
    <col min="11257" max="11257" width="82.07421875" style="29" customWidth="1"/>
    <col min="11258" max="11258" width="23.07421875" style="29" customWidth="1"/>
    <col min="11259" max="11259" width="14.61328125" style="29" customWidth="1"/>
    <col min="11260" max="11260" width="10.07421875" style="29" customWidth="1"/>
    <col min="11261" max="11261" width="15.84375" style="29" customWidth="1"/>
    <col min="11262" max="11262" width="9.84375" style="29" customWidth="1"/>
    <col min="11263" max="11263" width="14" style="29" customWidth="1"/>
    <col min="11264" max="11264" width="14.53515625" style="29" customWidth="1"/>
    <col min="11265" max="11265" width="9.53515625" style="29" customWidth="1"/>
    <col min="11266" max="11266" width="14.53515625" style="29" customWidth="1"/>
    <col min="11267" max="11268" width="16.3828125" style="29" customWidth="1"/>
    <col min="11269" max="11269" width="13.84375" style="29" customWidth="1"/>
    <col min="11270" max="11274" width="16.07421875" style="29" customWidth="1"/>
    <col min="11275" max="11275" width="14.3828125" style="29" customWidth="1"/>
    <col min="11276" max="11276" width="10.07421875" style="29" customWidth="1"/>
    <col min="11277" max="11277" width="14.3828125" style="29" customWidth="1"/>
    <col min="11278" max="11279" width="18.84375" style="29" customWidth="1"/>
    <col min="11280" max="11280" width="14.61328125" style="29" customWidth="1"/>
    <col min="11281" max="11281" width="9.3828125" style="29" customWidth="1"/>
    <col min="11282" max="11505" width="9.23046875" style="29"/>
    <col min="11506" max="11506" width="17.3828125" style="29" customWidth="1"/>
    <col min="11507" max="11507" width="30.61328125" style="29" customWidth="1"/>
    <col min="11508" max="11508" width="24.53515625" style="29" customWidth="1"/>
    <col min="11509" max="11509" width="30.53515625" style="29" customWidth="1"/>
    <col min="11510" max="11510" width="27.07421875" style="29" customWidth="1"/>
    <col min="11511" max="11511" width="34" style="29" customWidth="1"/>
    <col min="11512" max="11512" width="31.3828125" style="29" customWidth="1"/>
    <col min="11513" max="11513" width="82.07421875" style="29" customWidth="1"/>
    <col min="11514" max="11514" width="23.07421875" style="29" customWidth="1"/>
    <col min="11515" max="11515" width="14.61328125" style="29" customWidth="1"/>
    <col min="11516" max="11516" width="10.07421875" style="29" customWidth="1"/>
    <col min="11517" max="11517" width="15.84375" style="29" customWidth="1"/>
    <col min="11518" max="11518" width="9.84375" style="29" customWidth="1"/>
    <col min="11519" max="11519" width="14" style="29" customWidth="1"/>
    <col min="11520" max="11520" width="14.53515625" style="29" customWidth="1"/>
    <col min="11521" max="11521" width="9.53515625" style="29" customWidth="1"/>
    <col min="11522" max="11522" width="14.53515625" style="29" customWidth="1"/>
    <col min="11523" max="11524" width="16.3828125" style="29" customWidth="1"/>
    <col min="11525" max="11525" width="13.84375" style="29" customWidth="1"/>
    <col min="11526" max="11530" width="16.07421875" style="29" customWidth="1"/>
    <col min="11531" max="11531" width="14.3828125" style="29" customWidth="1"/>
    <col min="11532" max="11532" width="10.07421875" style="29" customWidth="1"/>
    <col min="11533" max="11533" width="14.3828125" style="29" customWidth="1"/>
    <col min="11534" max="11535" width="18.84375" style="29" customWidth="1"/>
    <col min="11536" max="11536" width="14.61328125" style="29" customWidth="1"/>
    <col min="11537" max="11537" width="9.3828125" style="29" customWidth="1"/>
    <col min="11538" max="11761" width="9.23046875" style="29"/>
    <col min="11762" max="11762" width="17.3828125" style="29" customWidth="1"/>
    <col min="11763" max="11763" width="30.61328125" style="29" customWidth="1"/>
    <col min="11764" max="11764" width="24.53515625" style="29" customWidth="1"/>
    <col min="11765" max="11765" width="30.53515625" style="29" customWidth="1"/>
    <col min="11766" max="11766" width="27.07421875" style="29" customWidth="1"/>
    <col min="11767" max="11767" width="34" style="29" customWidth="1"/>
    <col min="11768" max="11768" width="31.3828125" style="29" customWidth="1"/>
    <col min="11769" max="11769" width="82.07421875" style="29" customWidth="1"/>
    <col min="11770" max="11770" width="23.07421875" style="29" customWidth="1"/>
    <col min="11771" max="11771" width="14.61328125" style="29" customWidth="1"/>
    <col min="11772" max="11772" width="10.07421875" style="29" customWidth="1"/>
    <col min="11773" max="11773" width="15.84375" style="29" customWidth="1"/>
    <col min="11774" max="11774" width="9.84375" style="29" customWidth="1"/>
    <col min="11775" max="11775" width="14" style="29" customWidth="1"/>
    <col min="11776" max="11776" width="14.53515625" style="29" customWidth="1"/>
    <col min="11777" max="11777" width="9.53515625" style="29" customWidth="1"/>
    <col min="11778" max="11778" width="14.53515625" style="29" customWidth="1"/>
    <col min="11779" max="11780" width="16.3828125" style="29" customWidth="1"/>
    <col min="11781" max="11781" width="13.84375" style="29" customWidth="1"/>
    <col min="11782" max="11786" width="16.07421875" style="29" customWidth="1"/>
    <col min="11787" max="11787" width="14.3828125" style="29" customWidth="1"/>
    <col min="11788" max="11788" width="10.07421875" style="29" customWidth="1"/>
    <col min="11789" max="11789" width="14.3828125" style="29" customWidth="1"/>
    <col min="11790" max="11791" width="18.84375" style="29" customWidth="1"/>
    <col min="11792" max="11792" width="14.61328125" style="29" customWidth="1"/>
    <col min="11793" max="11793" width="9.3828125" style="29" customWidth="1"/>
    <col min="11794" max="12017" width="9.23046875" style="29"/>
    <col min="12018" max="12018" width="17.3828125" style="29" customWidth="1"/>
    <col min="12019" max="12019" width="30.61328125" style="29" customWidth="1"/>
    <col min="12020" max="12020" width="24.53515625" style="29" customWidth="1"/>
    <col min="12021" max="12021" width="30.53515625" style="29" customWidth="1"/>
    <col min="12022" max="12022" width="27.07421875" style="29" customWidth="1"/>
    <col min="12023" max="12023" width="34" style="29" customWidth="1"/>
    <col min="12024" max="12024" width="31.3828125" style="29" customWidth="1"/>
    <col min="12025" max="12025" width="82.07421875" style="29" customWidth="1"/>
    <col min="12026" max="12026" width="23.07421875" style="29" customWidth="1"/>
    <col min="12027" max="12027" width="14.61328125" style="29" customWidth="1"/>
    <col min="12028" max="12028" width="10.07421875" style="29" customWidth="1"/>
    <col min="12029" max="12029" width="15.84375" style="29" customWidth="1"/>
    <col min="12030" max="12030" width="9.84375" style="29" customWidth="1"/>
    <col min="12031" max="12031" width="14" style="29" customWidth="1"/>
    <col min="12032" max="12032" width="14.53515625" style="29" customWidth="1"/>
    <col min="12033" max="12033" width="9.53515625" style="29" customWidth="1"/>
    <col min="12034" max="12034" width="14.53515625" style="29" customWidth="1"/>
    <col min="12035" max="12036" width="16.3828125" style="29" customWidth="1"/>
    <col min="12037" max="12037" width="13.84375" style="29" customWidth="1"/>
    <col min="12038" max="12042" width="16.07421875" style="29" customWidth="1"/>
    <col min="12043" max="12043" width="14.3828125" style="29" customWidth="1"/>
    <col min="12044" max="12044" width="10.07421875" style="29" customWidth="1"/>
    <col min="12045" max="12045" width="14.3828125" style="29" customWidth="1"/>
    <col min="12046" max="12047" width="18.84375" style="29" customWidth="1"/>
    <col min="12048" max="12048" width="14.61328125" style="29" customWidth="1"/>
    <col min="12049" max="12049" width="9.3828125" style="29" customWidth="1"/>
    <col min="12050" max="12273" width="9.23046875" style="29"/>
    <col min="12274" max="12274" width="17.3828125" style="29" customWidth="1"/>
    <col min="12275" max="12275" width="30.61328125" style="29" customWidth="1"/>
    <col min="12276" max="12276" width="24.53515625" style="29" customWidth="1"/>
    <col min="12277" max="12277" width="30.53515625" style="29" customWidth="1"/>
    <col min="12278" max="12278" width="27.07421875" style="29" customWidth="1"/>
    <col min="12279" max="12279" width="34" style="29" customWidth="1"/>
    <col min="12280" max="12280" width="31.3828125" style="29" customWidth="1"/>
    <col min="12281" max="12281" width="82.07421875" style="29" customWidth="1"/>
    <col min="12282" max="12282" width="23.07421875" style="29" customWidth="1"/>
    <col min="12283" max="12283" width="14.61328125" style="29" customWidth="1"/>
    <col min="12284" max="12284" width="10.07421875" style="29" customWidth="1"/>
    <col min="12285" max="12285" width="15.84375" style="29" customWidth="1"/>
    <col min="12286" max="12286" width="9.84375" style="29" customWidth="1"/>
    <col min="12287" max="12287" width="14" style="29" customWidth="1"/>
    <col min="12288" max="12288" width="14.53515625" style="29" customWidth="1"/>
    <col min="12289" max="12289" width="9.53515625" style="29" customWidth="1"/>
    <col min="12290" max="12290" width="14.53515625" style="29" customWidth="1"/>
    <col min="12291" max="12292" width="16.3828125" style="29" customWidth="1"/>
    <col min="12293" max="12293" width="13.84375" style="29" customWidth="1"/>
    <col min="12294" max="12298" width="16.07421875" style="29" customWidth="1"/>
    <col min="12299" max="12299" width="14.3828125" style="29" customWidth="1"/>
    <col min="12300" max="12300" width="10.07421875" style="29" customWidth="1"/>
    <col min="12301" max="12301" width="14.3828125" style="29" customWidth="1"/>
    <col min="12302" max="12303" width="18.84375" style="29" customWidth="1"/>
    <col min="12304" max="12304" width="14.61328125" style="29" customWidth="1"/>
    <col min="12305" max="12305" width="9.3828125" style="29" customWidth="1"/>
    <col min="12306" max="12529" width="9.23046875" style="29"/>
    <col min="12530" max="12530" width="17.3828125" style="29" customWidth="1"/>
    <col min="12531" max="12531" width="30.61328125" style="29" customWidth="1"/>
    <col min="12532" max="12532" width="24.53515625" style="29" customWidth="1"/>
    <col min="12533" max="12533" width="30.53515625" style="29" customWidth="1"/>
    <col min="12534" max="12534" width="27.07421875" style="29" customWidth="1"/>
    <col min="12535" max="12535" width="34" style="29" customWidth="1"/>
    <col min="12536" max="12536" width="31.3828125" style="29" customWidth="1"/>
    <col min="12537" max="12537" width="82.07421875" style="29" customWidth="1"/>
    <col min="12538" max="12538" width="23.07421875" style="29" customWidth="1"/>
    <col min="12539" max="12539" width="14.61328125" style="29" customWidth="1"/>
    <col min="12540" max="12540" width="10.07421875" style="29" customWidth="1"/>
    <col min="12541" max="12541" width="15.84375" style="29" customWidth="1"/>
    <col min="12542" max="12542" width="9.84375" style="29" customWidth="1"/>
    <col min="12543" max="12543" width="14" style="29" customWidth="1"/>
    <col min="12544" max="12544" width="14.53515625" style="29" customWidth="1"/>
    <col min="12545" max="12545" width="9.53515625" style="29" customWidth="1"/>
    <col min="12546" max="12546" width="14.53515625" style="29" customWidth="1"/>
    <col min="12547" max="12548" width="16.3828125" style="29" customWidth="1"/>
    <col min="12549" max="12549" width="13.84375" style="29" customWidth="1"/>
    <col min="12550" max="12554" width="16.07421875" style="29" customWidth="1"/>
    <col min="12555" max="12555" width="14.3828125" style="29" customWidth="1"/>
    <col min="12556" max="12556" width="10.07421875" style="29" customWidth="1"/>
    <col min="12557" max="12557" width="14.3828125" style="29" customWidth="1"/>
    <col min="12558" max="12559" width="18.84375" style="29" customWidth="1"/>
    <col min="12560" max="12560" width="14.61328125" style="29" customWidth="1"/>
    <col min="12561" max="12561" width="9.3828125" style="29" customWidth="1"/>
    <col min="12562" max="12785" width="9.23046875" style="29"/>
    <col min="12786" max="12786" width="17.3828125" style="29" customWidth="1"/>
    <col min="12787" max="12787" width="30.61328125" style="29" customWidth="1"/>
    <col min="12788" max="12788" width="24.53515625" style="29" customWidth="1"/>
    <col min="12789" max="12789" width="30.53515625" style="29" customWidth="1"/>
    <col min="12790" max="12790" width="27.07421875" style="29" customWidth="1"/>
    <col min="12791" max="12791" width="34" style="29" customWidth="1"/>
    <col min="12792" max="12792" width="31.3828125" style="29" customWidth="1"/>
    <col min="12793" max="12793" width="82.07421875" style="29" customWidth="1"/>
    <col min="12794" max="12794" width="23.07421875" style="29" customWidth="1"/>
    <col min="12795" max="12795" width="14.61328125" style="29" customWidth="1"/>
    <col min="12796" max="12796" width="10.07421875" style="29" customWidth="1"/>
    <col min="12797" max="12797" width="15.84375" style="29" customWidth="1"/>
    <col min="12798" max="12798" width="9.84375" style="29" customWidth="1"/>
    <col min="12799" max="12799" width="14" style="29" customWidth="1"/>
    <col min="12800" max="12800" width="14.53515625" style="29" customWidth="1"/>
    <col min="12801" max="12801" width="9.53515625" style="29" customWidth="1"/>
    <col min="12802" max="12802" width="14.53515625" style="29" customWidth="1"/>
    <col min="12803" max="12804" width="16.3828125" style="29" customWidth="1"/>
    <col min="12805" max="12805" width="13.84375" style="29" customWidth="1"/>
    <col min="12806" max="12810" width="16.07421875" style="29" customWidth="1"/>
    <col min="12811" max="12811" width="14.3828125" style="29" customWidth="1"/>
    <col min="12812" max="12812" width="10.07421875" style="29" customWidth="1"/>
    <col min="12813" max="12813" width="14.3828125" style="29" customWidth="1"/>
    <col min="12814" max="12815" width="18.84375" style="29" customWidth="1"/>
    <col min="12816" max="12816" width="14.61328125" style="29" customWidth="1"/>
    <col min="12817" max="12817" width="9.3828125" style="29" customWidth="1"/>
    <col min="12818" max="13041" width="9.23046875" style="29"/>
    <col min="13042" max="13042" width="17.3828125" style="29" customWidth="1"/>
    <col min="13043" max="13043" width="30.61328125" style="29" customWidth="1"/>
    <col min="13044" max="13044" width="24.53515625" style="29" customWidth="1"/>
    <col min="13045" max="13045" width="30.53515625" style="29" customWidth="1"/>
    <col min="13046" max="13046" width="27.07421875" style="29" customWidth="1"/>
    <col min="13047" max="13047" width="34" style="29" customWidth="1"/>
    <col min="13048" max="13048" width="31.3828125" style="29" customWidth="1"/>
    <col min="13049" max="13049" width="82.07421875" style="29" customWidth="1"/>
    <col min="13050" max="13050" width="23.07421875" style="29" customWidth="1"/>
    <col min="13051" max="13051" width="14.61328125" style="29" customWidth="1"/>
    <col min="13052" max="13052" width="10.07421875" style="29" customWidth="1"/>
    <col min="13053" max="13053" width="15.84375" style="29" customWidth="1"/>
    <col min="13054" max="13054" width="9.84375" style="29" customWidth="1"/>
    <col min="13055" max="13055" width="14" style="29" customWidth="1"/>
    <col min="13056" max="13056" width="14.53515625" style="29" customWidth="1"/>
    <col min="13057" max="13057" width="9.53515625" style="29" customWidth="1"/>
    <col min="13058" max="13058" width="14.53515625" style="29" customWidth="1"/>
    <col min="13059" max="13060" width="16.3828125" style="29" customWidth="1"/>
    <col min="13061" max="13061" width="13.84375" style="29" customWidth="1"/>
    <col min="13062" max="13066" width="16.07421875" style="29" customWidth="1"/>
    <col min="13067" max="13067" width="14.3828125" style="29" customWidth="1"/>
    <col min="13068" max="13068" width="10.07421875" style="29" customWidth="1"/>
    <col min="13069" max="13069" width="14.3828125" style="29" customWidth="1"/>
    <col min="13070" max="13071" width="18.84375" style="29" customWidth="1"/>
    <col min="13072" max="13072" width="14.61328125" style="29" customWidth="1"/>
    <col min="13073" max="13073" width="9.3828125" style="29" customWidth="1"/>
    <col min="13074" max="13297" width="9.23046875" style="29"/>
    <col min="13298" max="13298" width="17.3828125" style="29" customWidth="1"/>
    <col min="13299" max="13299" width="30.61328125" style="29" customWidth="1"/>
    <col min="13300" max="13300" width="24.53515625" style="29" customWidth="1"/>
    <col min="13301" max="13301" width="30.53515625" style="29" customWidth="1"/>
    <col min="13302" max="13302" width="27.07421875" style="29" customWidth="1"/>
    <col min="13303" max="13303" width="34" style="29" customWidth="1"/>
    <col min="13304" max="13304" width="31.3828125" style="29" customWidth="1"/>
    <col min="13305" max="13305" width="82.07421875" style="29" customWidth="1"/>
    <col min="13306" max="13306" width="23.07421875" style="29" customWidth="1"/>
    <col min="13307" max="13307" width="14.61328125" style="29" customWidth="1"/>
    <col min="13308" max="13308" width="10.07421875" style="29" customWidth="1"/>
    <col min="13309" max="13309" width="15.84375" style="29" customWidth="1"/>
    <col min="13310" max="13310" width="9.84375" style="29" customWidth="1"/>
    <col min="13311" max="13311" width="14" style="29" customWidth="1"/>
    <col min="13312" max="13312" width="14.53515625" style="29" customWidth="1"/>
    <col min="13313" max="13313" width="9.53515625" style="29" customWidth="1"/>
    <col min="13314" max="13314" width="14.53515625" style="29" customWidth="1"/>
    <col min="13315" max="13316" width="16.3828125" style="29" customWidth="1"/>
    <col min="13317" max="13317" width="13.84375" style="29" customWidth="1"/>
    <col min="13318" max="13322" width="16.07421875" style="29" customWidth="1"/>
    <col min="13323" max="13323" width="14.3828125" style="29" customWidth="1"/>
    <col min="13324" max="13324" width="10.07421875" style="29" customWidth="1"/>
    <col min="13325" max="13325" width="14.3828125" style="29" customWidth="1"/>
    <col min="13326" max="13327" width="18.84375" style="29" customWidth="1"/>
    <col min="13328" max="13328" width="14.61328125" style="29" customWidth="1"/>
    <col min="13329" max="13329" width="9.3828125" style="29" customWidth="1"/>
    <col min="13330" max="13553" width="9.23046875" style="29"/>
    <col min="13554" max="13554" width="17.3828125" style="29" customWidth="1"/>
    <col min="13555" max="13555" width="30.61328125" style="29" customWidth="1"/>
    <col min="13556" max="13556" width="24.53515625" style="29" customWidth="1"/>
    <col min="13557" max="13557" width="30.53515625" style="29" customWidth="1"/>
    <col min="13558" max="13558" width="27.07421875" style="29" customWidth="1"/>
    <col min="13559" max="13559" width="34" style="29" customWidth="1"/>
    <col min="13560" max="13560" width="31.3828125" style="29" customWidth="1"/>
    <col min="13561" max="13561" width="82.07421875" style="29" customWidth="1"/>
    <col min="13562" max="13562" width="23.07421875" style="29" customWidth="1"/>
    <col min="13563" max="13563" width="14.61328125" style="29" customWidth="1"/>
    <col min="13564" max="13564" width="10.07421875" style="29" customWidth="1"/>
    <col min="13565" max="13565" width="15.84375" style="29" customWidth="1"/>
    <col min="13566" max="13566" width="9.84375" style="29" customWidth="1"/>
    <col min="13567" max="13567" width="14" style="29" customWidth="1"/>
    <col min="13568" max="13568" width="14.53515625" style="29" customWidth="1"/>
    <col min="13569" max="13569" width="9.53515625" style="29" customWidth="1"/>
    <col min="13570" max="13570" width="14.53515625" style="29" customWidth="1"/>
    <col min="13571" max="13572" width="16.3828125" style="29" customWidth="1"/>
    <col min="13573" max="13573" width="13.84375" style="29" customWidth="1"/>
    <col min="13574" max="13578" width="16.07421875" style="29" customWidth="1"/>
    <col min="13579" max="13579" width="14.3828125" style="29" customWidth="1"/>
    <col min="13580" max="13580" width="10.07421875" style="29" customWidth="1"/>
    <col min="13581" max="13581" width="14.3828125" style="29" customWidth="1"/>
    <col min="13582" max="13583" width="18.84375" style="29" customWidth="1"/>
    <col min="13584" max="13584" width="14.61328125" style="29" customWidth="1"/>
    <col min="13585" max="13585" width="9.3828125" style="29" customWidth="1"/>
    <col min="13586" max="13809" width="9.23046875" style="29"/>
    <col min="13810" max="13810" width="17.3828125" style="29" customWidth="1"/>
    <col min="13811" max="13811" width="30.61328125" style="29" customWidth="1"/>
    <col min="13812" max="13812" width="24.53515625" style="29" customWidth="1"/>
    <col min="13813" max="13813" width="30.53515625" style="29" customWidth="1"/>
    <col min="13814" max="13814" width="27.07421875" style="29" customWidth="1"/>
    <col min="13815" max="13815" width="34" style="29" customWidth="1"/>
    <col min="13816" max="13816" width="31.3828125" style="29" customWidth="1"/>
    <col min="13817" max="13817" width="82.07421875" style="29" customWidth="1"/>
    <col min="13818" max="13818" width="23.07421875" style="29" customWidth="1"/>
    <col min="13819" max="13819" width="14.61328125" style="29" customWidth="1"/>
    <col min="13820" max="13820" width="10.07421875" style="29" customWidth="1"/>
    <col min="13821" max="13821" width="15.84375" style="29" customWidth="1"/>
    <col min="13822" max="13822" width="9.84375" style="29" customWidth="1"/>
    <col min="13823" max="13823" width="14" style="29" customWidth="1"/>
    <col min="13824" max="13824" width="14.53515625" style="29" customWidth="1"/>
    <col min="13825" max="13825" width="9.53515625" style="29" customWidth="1"/>
    <col min="13826" max="13826" width="14.53515625" style="29" customWidth="1"/>
    <col min="13827" max="13828" width="16.3828125" style="29" customWidth="1"/>
    <col min="13829" max="13829" width="13.84375" style="29" customWidth="1"/>
    <col min="13830" max="13834" width="16.07421875" style="29" customWidth="1"/>
    <col min="13835" max="13835" width="14.3828125" style="29" customWidth="1"/>
    <col min="13836" max="13836" width="10.07421875" style="29" customWidth="1"/>
    <col min="13837" max="13837" width="14.3828125" style="29" customWidth="1"/>
    <col min="13838" max="13839" width="18.84375" style="29" customWidth="1"/>
    <col min="13840" max="13840" width="14.61328125" style="29" customWidth="1"/>
    <col min="13841" max="13841" width="9.3828125" style="29" customWidth="1"/>
    <col min="13842" max="14065" width="9.23046875" style="29"/>
    <col min="14066" max="14066" width="17.3828125" style="29" customWidth="1"/>
    <col min="14067" max="14067" width="30.61328125" style="29" customWidth="1"/>
    <col min="14068" max="14068" width="24.53515625" style="29" customWidth="1"/>
    <col min="14069" max="14069" width="30.53515625" style="29" customWidth="1"/>
    <col min="14070" max="14070" width="27.07421875" style="29" customWidth="1"/>
    <col min="14071" max="14071" width="34" style="29" customWidth="1"/>
    <col min="14072" max="14072" width="31.3828125" style="29" customWidth="1"/>
    <col min="14073" max="14073" width="82.07421875" style="29" customWidth="1"/>
    <col min="14074" max="14074" width="23.07421875" style="29" customWidth="1"/>
    <col min="14075" max="14075" width="14.61328125" style="29" customWidth="1"/>
    <col min="14076" max="14076" width="10.07421875" style="29" customWidth="1"/>
    <col min="14077" max="14077" width="15.84375" style="29" customWidth="1"/>
    <col min="14078" max="14078" width="9.84375" style="29" customWidth="1"/>
    <col min="14079" max="14079" width="14" style="29" customWidth="1"/>
    <col min="14080" max="14080" width="14.53515625" style="29" customWidth="1"/>
    <col min="14081" max="14081" width="9.53515625" style="29" customWidth="1"/>
    <col min="14082" max="14082" width="14.53515625" style="29" customWidth="1"/>
    <col min="14083" max="14084" width="16.3828125" style="29" customWidth="1"/>
    <col min="14085" max="14085" width="13.84375" style="29" customWidth="1"/>
    <col min="14086" max="14090" width="16.07421875" style="29" customWidth="1"/>
    <col min="14091" max="14091" width="14.3828125" style="29" customWidth="1"/>
    <col min="14092" max="14092" width="10.07421875" style="29" customWidth="1"/>
    <col min="14093" max="14093" width="14.3828125" style="29" customWidth="1"/>
    <col min="14094" max="14095" width="18.84375" style="29" customWidth="1"/>
    <col min="14096" max="14096" width="14.61328125" style="29" customWidth="1"/>
    <col min="14097" max="14097" width="9.3828125" style="29" customWidth="1"/>
    <col min="14098" max="14321" width="9.23046875" style="29"/>
    <col min="14322" max="14322" width="17.3828125" style="29" customWidth="1"/>
    <col min="14323" max="14323" width="30.61328125" style="29" customWidth="1"/>
    <col min="14324" max="14324" width="24.53515625" style="29" customWidth="1"/>
    <col min="14325" max="14325" width="30.53515625" style="29" customWidth="1"/>
    <col min="14326" max="14326" width="27.07421875" style="29" customWidth="1"/>
    <col min="14327" max="14327" width="34" style="29" customWidth="1"/>
    <col min="14328" max="14328" width="31.3828125" style="29" customWidth="1"/>
    <col min="14329" max="14329" width="82.07421875" style="29" customWidth="1"/>
    <col min="14330" max="14330" width="23.07421875" style="29" customWidth="1"/>
    <col min="14331" max="14331" width="14.61328125" style="29" customWidth="1"/>
    <col min="14332" max="14332" width="10.07421875" style="29" customWidth="1"/>
    <col min="14333" max="14333" width="15.84375" style="29" customWidth="1"/>
    <col min="14334" max="14334" width="9.84375" style="29" customWidth="1"/>
    <col min="14335" max="14335" width="14" style="29" customWidth="1"/>
    <col min="14336" max="14336" width="14.53515625" style="29" customWidth="1"/>
    <col min="14337" max="14337" width="9.53515625" style="29" customWidth="1"/>
    <col min="14338" max="14338" width="14.53515625" style="29" customWidth="1"/>
    <col min="14339" max="14340" width="16.3828125" style="29" customWidth="1"/>
    <col min="14341" max="14341" width="13.84375" style="29" customWidth="1"/>
    <col min="14342" max="14346" width="16.07421875" style="29" customWidth="1"/>
    <col min="14347" max="14347" width="14.3828125" style="29" customWidth="1"/>
    <col min="14348" max="14348" width="10.07421875" style="29" customWidth="1"/>
    <col min="14349" max="14349" width="14.3828125" style="29" customWidth="1"/>
    <col min="14350" max="14351" width="18.84375" style="29" customWidth="1"/>
    <col min="14352" max="14352" width="14.61328125" style="29" customWidth="1"/>
    <col min="14353" max="14353" width="9.3828125" style="29" customWidth="1"/>
    <col min="14354" max="14577" width="9.23046875" style="29"/>
    <col min="14578" max="14578" width="17.3828125" style="29" customWidth="1"/>
    <col min="14579" max="14579" width="30.61328125" style="29" customWidth="1"/>
    <col min="14580" max="14580" width="24.53515625" style="29" customWidth="1"/>
    <col min="14581" max="14581" width="30.53515625" style="29" customWidth="1"/>
    <col min="14582" max="14582" width="27.07421875" style="29" customWidth="1"/>
    <col min="14583" max="14583" width="34" style="29" customWidth="1"/>
    <col min="14584" max="14584" width="31.3828125" style="29" customWidth="1"/>
    <col min="14585" max="14585" width="82.07421875" style="29" customWidth="1"/>
    <col min="14586" max="14586" width="23.07421875" style="29" customWidth="1"/>
    <col min="14587" max="14587" width="14.61328125" style="29" customWidth="1"/>
    <col min="14588" max="14588" width="10.07421875" style="29" customWidth="1"/>
    <col min="14589" max="14589" width="15.84375" style="29" customWidth="1"/>
    <col min="14590" max="14590" width="9.84375" style="29" customWidth="1"/>
    <col min="14591" max="14591" width="14" style="29" customWidth="1"/>
    <col min="14592" max="14592" width="14.53515625" style="29" customWidth="1"/>
    <col min="14593" max="14593" width="9.53515625" style="29" customWidth="1"/>
    <col min="14594" max="14594" width="14.53515625" style="29" customWidth="1"/>
    <col min="14595" max="14596" width="16.3828125" style="29" customWidth="1"/>
    <col min="14597" max="14597" width="13.84375" style="29" customWidth="1"/>
    <col min="14598" max="14602" width="16.07421875" style="29" customWidth="1"/>
    <col min="14603" max="14603" width="14.3828125" style="29" customWidth="1"/>
    <col min="14604" max="14604" width="10.07421875" style="29" customWidth="1"/>
    <col min="14605" max="14605" width="14.3828125" style="29" customWidth="1"/>
    <col min="14606" max="14607" width="18.84375" style="29" customWidth="1"/>
    <col min="14608" max="14608" width="14.61328125" style="29" customWidth="1"/>
    <col min="14609" max="14609" width="9.3828125" style="29" customWidth="1"/>
    <col min="14610" max="14833" width="9.23046875" style="29"/>
    <col min="14834" max="14834" width="17.3828125" style="29" customWidth="1"/>
    <col min="14835" max="14835" width="30.61328125" style="29" customWidth="1"/>
    <col min="14836" max="14836" width="24.53515625" style="29" customWidth="1"/>
    <col min="14837" max="14837" width="30.53515625" style="29" customWidth="1"/>
    <col min="14838" max="14838" width="27.07421875" style="29" customWidth="1"/>
    <col min="14839" max="14839" width="34" style="29" customWidth="1"/>
    <col min="14840" max="14840" width="31.3828125" style="29" customWidth="1"/>
    <col min="14841" max="14841" width="82.07421875" style="29" customWidth="1"/>
    <col min="14842" max="14842" width="23.07421875" style="29" customWidth="1"/>
    <col min="14843" max="14843" width="14.61328125" style="29" customWidth="1"/>
    <col min="14844" max="14844" width="10.07421875" style="29" customWidth="1"/>
    <col min="14845" max="14845" width="15.84375" style="29" customWidth="1"/>
    <col min="14846" max="14846" width="9.84375" style="29" customWidth="1"/>
    <col min="14847" max="14847" width="14" style="29" customWidth="1"/>
    <col min="14848" max="14848" width="14.53515625" style="29" customWidth="1"/>
    <col min="14849" max="14849" width="9.53515625" style="29" customWidth="1"/>
    <col min="14850" max="14850" width="14.53515625" style="29" customWidth="1"/>
    <col min="14851" max="14852" width="16.3828125" style="29" customWidth="1"/>
    <col min="14853" max="14853" width="13.84375" style="29" customWidth="1"/>
    <col min="14854" max="14858" width="16.07421875" style="29" customWidth="1"/>
    <col min="14859" max="14859" width="14.3828125" style="29" customWidth="1"/>
    <col min="14860" max="14860" width="10.07421875" style="29" customWidth="1"/>
    <col min="14861" max="14861" width="14.3828125" style="29" customWidth="1"/>
    <col min="14862" max="14863" width="18.84375" style="29" customWidth="1"/>
    <col min="14864" max="14864" width="14.61328125" style="29" customWidth="1"/>
    <col min="14865" max="14865" width="9.3828125" style="29" customWidth="1"/>
    <col min="14866" max="15089" width="9.23046875" style="29"/>
    <col min="15090" max="15090" width="17.3828125" style="29" customWidth="1"/>
    <col min="15091" max="15091" width="30.61328125" style="29" customWidth="1"/>
    <col min="15092" max="15092" width="24.53515625" style="29" customWidth="1"/>
    <col min="15093" max="15093" width="30.53515625" style="29" customWidth="1"/>
    <col min="15094" max="15094" width="27.07421875" style="29" customWidth="1"/>
    <col min="15095" max="15095" width="34" style="29" customWidth="1"/>
    <col min="15096" max="15096" width="31.3828125" style="29" customWidth="1"/>
    <col min="15097" max="15097" width="82.07421875" style="29" customWidth="1"/>
    <col min="15098" max="15098" width="23.07421875" style="29" customWidth="1"/>
    <col min="15099" max="15099" width="14.61328125" style="29" customWidth="1"/>
    <col min="15100" max="15100" width="10.07421875" style="29" customWidth="1"/>
    <col min="15101" max="15101" width="15.84375" style="29" customWidth="1"/>
    <col min="15102" max="15102" width="9.84375" style="29" customWidth="1"/>
    <col min="15103" max="15103" width="14" style="29" customWidth="1"/>
    <col min="15104" max="15104" width="14.53515625" style="29" customWidth="1"/>
    <col min="15105" max="15105" width="9.53515625" style="29" customWidth="1"/>
    <col min="15106" max="15106" width="14.53515625" style="29" customWidth="1"/>
    <col min="15107" max="15108" width="16.3828125" style="29" customWidth="1"/>
    <col min="15109" max="15109" width="13.84375" style="29" customWidth="1"/>
    <col min="15110" max="15114" width="16.07421875" style="29" customWidth="1"/>
    <col min="15115" max="15115" width="14.3828125" style="29" customWidth="1"/>
    <col min="15116" max="15116" width="10.07421875" style="29" customWidth="1"/>
    <col min="15117" max="15117" width="14.3828125" style="29" customWidth="1"/>
    <col min="15118" max="15119" width="18.84375" style="29" customWidth="1"/>
    <col min="15120" max="15120" width="14.61328125" style="29" customWidth="1"/>
    <col min="15121" max="15121" width="9.3828125" style="29" customWidth="1"/>
    <col min="15122" max="15345" width="9.23046875" style="29"/>
    <col min="15346" max="15346" width="17.3828125" style="29" customWidth="1"/>
    <col min="15347" max="15347" width="30.61328125" style="29" customWidth="1"/>
    <col min="15348" max="15348" width="24.53515625" style="29" customWidth="1"/>
    <col min="15349" max="15349" width="30.53515625" style="29" customWidth="1"/>
    <col min="15350" max="15350" width="27.07421875" style="29" customWidth="1"/>
    <col min="15351" max="15351" width="34" style="29" customWidth="1"/>
    <col min="15352" max="15352" width="31.3828125" style="29" customWidth="1"/>
    <col min="15353" max="15353" width="82.07421875" style="29" customWidth="1"/>
    <col min="15354" max="15354" width="23.07421875" style="29" customWidth="1"/>
    <col min="15355" max="15355" width="14.61328125" style="29" customWidth="1"/>
    <col min="15356" max="15356" width="10.07421875" style="29" customWidth="1"/>
    <col min="15357" max="15357" width="15.84375" style="29" customWidth="1"/>
    <col min="15358" max="15358" width="9.84375" style="29" customWidth="1"/>
    <col min="15359" max="15359" width="14" style="29" customWidth="1"/>
    <col min="15360" max="15360" width="14.53515625" style="29" customWidth="1"/>
    <col min="15361" max="15361" width="9.53515625" style="29" customWidth="1"/>
    <col min="15362" max="15362" width="14.53515625" style="29" customWidth="1"/>
    <col min="15363" max="15364" width="16.3828125" style="29" customWidth="1"/>
    <col min="15365" max="15365" width="13.84375" style="29" customWidth="1"/>
    <col min="15366" max="15370" width="16.07421875" style="29" customWidth="1"/>
    <col min="15371" max="15371" width="14.3828125" style="29" customWidth="1"/>
    <col min="15372" max="15372" width="10.07421875" style="29" customWidth="1"/>
    <col min="15373" max="15373" width="14.3828125" style="29" customWidth="1"/>
    <col min="15374" max="15375" width="18.84375" style="29" customWidth="1"/>
    <col min="15376" max="15376" width="14.61328125" style="29" customWidth="1"/>
    <col min="15377" max="15377" width="9.3828125" style="29" customWidth="1"/>
    <col min="15378" max="15601" width="9.23046875" style="29"/>
    <col min="15602" max="15602" width="17.3828125" style="29" customWidth="1"/>
    <col min="15603" max="15603" width="30.61328125" style="29" customWidth="1"/>
    <col min="15604" max="15604" width="24.53515625" style="29" customWidth="1"/>
    <col min="15605" max="15605" width="30.53515625" style="29" customWidth="1"/>
    <col min="15606" max="15606" width="27.07421875" style="29" customWidth="1"/>
    <col min="15607" max="15607" width="34" style="29" customWidth="1"/>
    <col min="15608" max="15608" width="31.3828125" style="29" customWidth="1"/>
    <col min="15609" max="15609" width="82.07421875" style="29" customWidth="1"/>
    <col min="15610" max="15610" width="23.07421875" style="29" customWidth="1"/>
    <col min="15611" max="15611" width="14.61328125" style="29" customWidth="1"/>
    <col min="15612" max="15612" width="10.07421875" style="29" customWidth="1"/>
    <col min="15613" max="15613" width="15.84375" style="29" customWidth="1"/>
    <col min="15614" max="15614" width="9.84375" style="29" customWidth="1"/>
    <col min="15615" max="15615" width="14" style="29" customWidth="1"/>
    <col min="15616" max="15616" width="14.53515625" style="29" customWidth="1"/>
    <col min="15617" max="15617" width="9.53515625" style="29" customWidth="1"/>
    <col min="15618" max="15618" width="14.53515625" style="29" customWidth="1"/>
    <col min="15619" max="15620" width="16.3828125" style="29" customWidth="1"/>
    <col min="15621" max="15621" width="13.84375" style="29" customWidth="1"/>
    <col min="15622" max="15626" width="16.07421875" style="29" customWidth="1"/>
    <col min="15627" max="15627" width="14.3828125" style="29" customWidth="1"/>
    <col min="15628" max="15628" width="10.07421875" style="29" customWidth="1"/>
    <col min="15629" max="15629" width="14.3828125" style="29" customWidth="1"/>
    <col min="15630" max="15631" width="18.84375" style="29" customWidth="1"/>
    <col min="15632" max="15632" width="14.61328125" style="29" customWidth="1"/>
    <col min="15633" max="15633" width="9.3828125" style="29" customWidth="1"/>
    <col min="15634" max="15857" width="9.23046875" style="29"/>
    <col min="15858" max="15858" width="17.3828125" style="29" customWidth="1"/>
    <col min="15859" max="15859" width="30.61328125" style="29" customWidth="1"/>
    <col min="15860" max="15860" width="24.53515625" style="29" customWidth="1"/>
    <col min="15861" max="15861" width="30.53515625" style="29" customWidth="1"/>
    <col min="15862" max="15862" width="27.07421875" style="29" customWidth="1"/>
    <col min="15863" max="15863" width="34" style="29" customWidth="1"/>
    <col min="15864" max="15864" width="31.3828125" style="29" customWidth="1"/>
    <col min="15865" max="15865" width="82.07421875" style="29" customWidth="1"/>
    <col min="15866" max="15866" width="23.07421875" style="29" customWidth="1"/>
    <col min="15867" max="15867" width="14.61328125" style="29" customWidth="1"/>
    <col min="15868" max="15868" width="10.07421875" style="29" customWidth="1"/>
    <col min="15869" max="15869" width="15.84375" style="29" customWidth="1"/>
    <col min="15870" max="15870" width="9.84375" style="29" customWidth="1"/>
    <col min="15871" max="15871" width="14" style="29" customWidth="1"/>
    <col min="15872" max="15872" width="14.53515625" style="29" customWidth="1"/>
    <col min="15873" max="15873" width="9.53515625" style="29" customWidth="1"/>
    <col min="15874" max="15874" width="14.53515625" style="29" customWidth="1"/>
    <col min="15875" max="15876" width="16.3828125" style="29" customWidth="1"/>
    <col min="15877" max="15877" width="13.84375" style="29" customWidth="1"/>
    <col min="15878" max="15882" width="16.07421875" style="29" customWidth="1"/>
    <col min="15883" max="15883" width="14.3828125" style="29" customWidth="1"/>
    <col min="15884" max="15884" width="10.07421875" style="29" customWidth="1"/>
    <col min="15885" max="15885" width="14.3828125" style="29" customWidth="1"/>
    <col min="15886" max="15887" width="18.84375" style="29" customWidth="1"/>
    <col min="15888" max="15888" width="14.61328125" style="29" customWidth="1"/>
    <col min="15889" max="15889" width="9.3828125" style="29" customWidth="1"/>
    <col min="15890" max="16113" width="9.23046875" style="29"/>
    <col min="16114" max="16114" width="17.3828125" style="29" customWidth="1"/>
    <col min="16115" max="16115" width="30.61328125" style="29" customWidth="1"/>
    <col min="16116" max="16116" width="24.53515625" style="29" customWidth="1"/>
    <col min="16117" max="16117" width="30.53515625" style="29" customWidth="1"/>
    <col min="16118" max="16118" width="27.07421875" style="29" customWidth="1"/>
    <col min="16119" max="16119" width="34" style="29" customWidth="1"/>
    <col min="16120" max="16120" width="31.3828125" style="29" customWidth="1"/>
    <col min="16121" max="16121" width="82.07421875" style="29" customWidth="1"/>
    <col min="16122" max="16122" width="23.07421875" style="29" customWidth="1"/>
    <col min="16123" max="16123" width="14.61328125" style="29" customWidth="1"/>
    <col min="16124" max="16124" width="10.07421875" style="29" customWidth="1"/>
    <col min="16125" max="16125" width="15.84375" style="29" customWidth="1"/>
    <col min="16126" max="16126" width="9.84375" style="29" customWidth="1"/>
    <col min="16127" max="16127" width="14" style="29" customWidth="1"/>
    <col min="16128" max="16128" width="14.53515625" style="29" customWidth="1"/>
    <col min="16129" max="16129" width="9.53515625" style="29" customWidth="1"/>
    <col min="16130" max="16130" width="14.53515625" style="29" customWidth="1"/>
    <col min="16131" max="16132" width="16.3828125" style="29" customWidth="1"/>
    <col min="16133" max="16133" width="13.84375" style="29" customWidth="1"/>
    <col min="16134" max="16138" width="16.07421875" style="29" customWidth="1"/>
    <col min="16139" max="16139" width="14.3828125" style="29" customWidth="1"/>
    <col min="16140" max="16140" width="10.07421875" style="29" customWidth="1"/>
    <col min="16141" max="16141" width="14.3828125" style="29" customWidth="1"/>
    <col min="16142" max="16143" width="18.84375" style="29" customWidth="1"/>
    <col min="16144" max="16144" width="14.61328125" style="29" customWidth="1"/>
    <col min="16145" max="16145" width="9.3828125" style="29" customWidth="1"/>
    <col min="16146" max="16360" width="9.23046875" style="29"/>
    <col min="16361" max="16384" width="9.07421875" style="29" customWidth="1"/>
  </cols>
  <sheetData>
    <row r="1" spans="1:33" ht="3" customHeight="1" thickBot="1" x14ac:dyDescent="0.55000000000000004">
      <c r="A1" s="27"/>
      <c r="C1" s="320"/>
      <c r="D1" s="321"/>
      <c r="E1" s="321"/>
      <c r="H1" s="27"/>
    </row>
    <row r="2" spans="1:33" ht="32.15" customHeight="1" thickBot="1" x14ac:dyDescent="0.8">
      <c r="A2" s="27"/>
      <c r="B2" s="230" t="str">
        <f>Date!B2</f>
        <v>010125</v>
      </c>
      <c r="C2" s="322">
        <v>-5</v>
      </c>
      <c r="D2" s="323"/>
      <c r="E2" s="324"/>
      <c r="F2" s="210" t="s">
        <v>83</v>
      </c>
      <c r="G2" s="211">
        <v>10</v>
      </c>
      <c r="H2" s="30"/>
      <c r="AB2" s="31"/>
      <c r="AC2" s="2"/>
      <c r="AD2" s="17"/>
    </row>
    <row r="3" spans="1:33" ht="32.25" customHeight="1" thickBot="1" x14ac:dyDescent="0.45">
      <c r="A3" s="27"/>
      <c r="B3" s="325" t="s">
        <v>127</v>
      </c>
      <c r="C3" s="326"/>
      <c r="D3" s="327" t="s">
        <v>218</v>
      </c>
      <c r="E3" s="328"/>
      <c r="F3" s="213" t="s">
        <v>219</v>
      </c>
      <c r="G3" s="212">
        <v>60</v>
      </c>
      <c r="H3" s="30"/>
      <c r="AB3" s="31"/>
      <c r="AC3" s="2"/>
      <c r="AD3" s="17"/>
    </row>
    <row r="4" spans="1:33" ht="32.25" customHeight="1" x14ac:dyDescent="0.7">
      <c r="A4" s="27"/>
      <c r="B4" s="299" t="s">
        <v>161</v>
      </c>
      <c r="C4" s="300"/>
      <c r="D4" s="329" t="s">
        <v>12</v>
      </c>
      <c r="E4" s="330"/>
      <c r="F4" s="311" t="s">
        <v>138</v>
      </c>
      <c r="G4" s="312"/>
      <c r="H4" s="32"/>
      <c r="W4" s="313"/>
      <c r="X4" s="313"/>
      <c r="Y4" s="313"/>
      <c r="Z4" s="55"/>
      <c r="AA4" s="314"/>
      <c r="AB4" s="314"/>
      <c r="AC4" s="315"/>
    </row>
    <row r="5" spans="1:33" ht="18" customHeight="1" thickBot="1" x14ac:dyDescent="0.55000000000000004">
      <c r="A5" s="27"/>
      <c r="B5" s="293">
        <f>SUM(B7/C7)</f>
        <v>7.8011192942566385</v>
      </c>
      <c r="C5" s="98" t="s">
        <v>13</v>
      </c>
      <c r="D5" s="316">
        <f>SUM(D7+E7+D9+E9+D11+E11)</f>
        <v>0.29479325903736203</v>
      </c>
      <c r="E5" s="317"/>
      <c r="F5" s="318">
        <f>SUM(F7+G7+F9+G9+G13+F11+G11+F13+AG13)</f>
        <v>0.70520674096263802</v>
      </c>
      <c r="G5" s="319"/>
      <c r="H5" s="32"/>
      <c r="W5" s="313"/>
      <c r="X5" s="313"/>
      <c r="Y5" s="313"/>
      <c r="Z5" s="55"/>
      <c r="AA5" s="314"/>
      <c r="AB5" s="314"/>
      <c r="AC5" s="315"/>
    </row>
    <row r="6" spans="1:33" ht="21.55" customHeight="1" x14ac:dyDescent="0.3">
      <c r="A6" s="27"/>
      <c r="B6" s="58" t="s">
        <v>103</v>
      </c>
      <c r="C6" s="57" t="s">
        <v>63</v>
      </c>
      <c r="D6" s="64" t="s">
        <v>64</v>
      </c>
      <c r="E6" s="65" t="s">
        <v>65</v>
      </c>
      <c r="F6" s="69" t="s">
        <v>30</v>
      </c>
      <c r="G6" s="87" t="s">
        <v>31</v>
      </c>
      <c r="H6" s="32"/>
      <c r="W6" s="296"/>
      <c r="X6" s="296"/>
      <c r="Y6" s="297"/>
      <c r="Z6" s="297"/>
      <c r="AA6" s="296"/>
      <c r="AB6" s="296"/>
      <c r="AC6" s="298"/>
      <c r="AD6" s="298"/>
    </row>
    <row r="7" spans="1:33" ht="21.45" customHeight="1" thickBot="1" x14ac:dyDescent="0.55000000000000004">
      <c r="A7" s="27"/>
      <c r="B7" s="281">
        <f>B59</f>
        <v>3.3372928132474518</v>
      </c>
      <c r="C7" s="282">
        <f>D59</f>
        <v>0.42779666447408932</v>
      </c>
      <c r="D7" s="283">
        <f>H59</f>
        <v>0.22145185236948553</v>
      </c>
      <c r="E7" s="284">
        <f>I59</f>
        <v>7.3341406667876488E-2</v>
      </c>
      <c r="F7" s="285">
        <f>L59</f>
        <v>1.9428225203248159E-3</v>
      </c>
      <c r="G7" s="286">
        <f>M59</f>
        <v>0.69356994130916449</v>
      </c>
      <c r="H7" s="32"/>
      <c r="W7" s="296"/>
      <c r="X7" s="296"/>
      <c r="Y7" s="297"/>
      <c r="Z7" s="297"/>
      <c r="AA7" s="296"/>
      <c r="AB7" s="296"/>
      <c r="AC7" s="298"/>
      <c r="AD7" s="298"/>
    </row>
    <row r="8" spans="1:33" ht="21.45" customHeight="1" x14ac:dyDescent="0.4">
      <c r="A8" s="27"/>
      <c r="B8" s="86" t="s">
        <v>32</v>
      </c>
      <c r="C8" s="85" t="s">
        <v>217</v>
      </c>
      <c r="D8" s="65" t="s">
        <v>33</v>
      </c>
      <c r="E8" s="66" t="s">
        <v>115</v>
      </c>
      <c r="F8" s="70" t="s">
        <v>8</v>
      </c>
      <c r="G8" s="87" t="s">
        <v>9</v>
      </c>
      <c r="H8" s="33"/>
      <c r="W8" s="296"/>
      <c r="X8" s="296"/>
      <c r="Y8" s="297"/>
      <c r="Z8" s="297"/>
      <c r="AA8" s="296"/>
      <c r="AB8" s="296"/>
      <c r="AC8" s="298"/>
      <c r="AD8" s="298"/>
    </row>
    <row r="9" spans="1:33" ht="21.45" customHeight="1" thickBot="1" x14ac:dyDescent="0.55000000000000004">
      <c r="A9" s="27"/>
      <c r="B9" s="287">
        <f>C59</f>
        <v>0</v>
      </c>
      <c r="C9" s="288">
        <f>SUM(C7+C11+B11)</f>
        <v>0.88273041341849079</v>
      </c>
      <c r="D9" s="284">
        <f>G59</f>
        <v>0</v>
      </c>
      <c r="E9" s="289">
        <f>J59</f>
        <v>0</v>
      </c>
      <c r="F9" s="285">
        <f>N59</f>
        <v>0</v>
      </c>
      <c r="G9" s="286">
        <f>O59</f>
        <v>0</v>
      </c>
      <c r="H9" s="33"/>
      <c r="AB9" s="34"/>
    </row>
    <row r="10" spans="1:33" ht="21.45" customHeight="1" x14ac:dyDescent="0.7">
      <c r="B10" s="199" t="s">
        <v>116</v>
      </c>
      <c r="C10" s="56" t="s">
        <v>108</v>
      </c>
      <c r="D10" s="65" t="s">
        <v>117</v>
      </c>
      <c r="E10" s="121" t="s">
        <v>122</v>
      </c>
      <c r="F10" s="68" t="s">
        <v>10</v>
      </c>
      <c r="G10" s="67" t="s">
        <v>140</v>
      </c>
      <c r="H10" s="27"/>
      <c r="AB10" s="35"/>
    </row>
    <row r="11" spans="1:33" ht="21.45" customHeight="1" thickBot="1" x14ac:dyDescent="0.55000000000000004">
      <c r="A11" s="27"/>
      <c r="B11" s="290">
        <f>F59</f>
        <v>0.41028142992458855</v>
      </c>
      <c r="C11" s="290">
        <f>E59</f>
        <v>4.4652319019812862E-2</v>
      </c>
      <c r="D11" s="291">
        <f>K59</f>
        <v>0</v>
      </c>
      <c r="E11" s="292">
        <f>U59</f>
        <v>0</v>
      </c>
      <c r="F11" s="286">
        <f>P59</f>
        <v>0</v>
      </c>
      <c r="G11" s="286">
        <f>Q59</f>
        <v>9.6939771331487085E-3</v>
      </c>
      <c r="H11" s="27"/>
      <c r="AB11" s="34"/>
    </row>
    <row r="12" spans="1:33" ht="21.45" customHeight="1" x14ac:dyDescent="0.7">
      <c r="A12" s="27"/>
      <c r="B12" s="299" t="s">
        <v>216</v>
      </c>
      <c r="C12" s="300"/>
      <c r="D12" s="77" t="s">
        <v>125</v>
      </c>
      <c r="E12" s="198" t="s">
        <v>121</v>
      </c>
      <c r="F12" s="67" t="s">
        <v>106</v>
      </c>
      <c r="G12" s="67" t="s">
        <v>118</v>
      </c>
      <c r="H12" s="27"/>
      <c r="AB12" s="34"/>
      <c r="AG12" s="88"/>
    </row>
    <row r="13" spans="1:33" ht="21.45" customHeight="1" thickBot="1" x14ac:dyDescent="0.55000000000000004">
      <c r="A13" s="27"/>
      <c r="B13" s="293">
        <f>SUM(Silica/Collective_Alumina)</f>
        <v>3.7806478201236344</v>
      </c>
      <c r="C13" s="98" t="s">
        <v>13</v>
      </c>
      <c r="D13" s="294">
        <f>W59</f>
        <v>0</v>
      </c>
      <c r="E13" s="295">
        <f>V59</f>
        <v>5.9972658222314803E-4</v>
      </c>
      <c r="F13" s="286">
        <f>R59</f>
        <v>0</v>
      </c>
      <c r="G13" s="286">
        <f>S59</f>
        <v>0</v>
      </c>
      <c r="H13" s="27"/>
      <c r="AB13" s="34"/>
      <c r="AG13" s="88"/>
    </row>
    <row r="14" spans="1:33" ht="37.5" customHeight="1" thickBot="1" x14ac:dyDescent="1.1000000000000001">
      <c r="A14" s="27"/>
      <c r="B14" s="137" t="s">
        <v>162</v>
      </c>
      <c r="C14" s="138"/>
      <c r="D14" s="138"/>
      <c r="E14" s="138"/>
      <c r="F14" s="139"/>
      <c r="G14" s="140"/>
      <c r="H14" s="27"/>
      <c r="AB14" s="34"/>
    </row>
    <row r="15" spans="1:33" ht="21.45" customHeight="1" x14ac:dyDescent="0.3">
      <c r="A15" s="27"/>
      <c r="B15" s="94" t="s">
        <v>28</v>
      </c>
      <c r="C15" s="301" t="s">
        <v>27</v>
      </c>
      <c r="D15" s="95"/>
      <c r="E15" s="304" t="s">
        <v>109</v>
      </c>
      <c r="F15" s="92"/>
      <c r="G15" s="307" t="s">
        <v>14</v>
      </c>
      <c r="H15" s="27"/>
      <c r="AB15" s="35"/>
    </row>
    <row r="16" spans="1:33" ht="21.45" customHeight="1" x14ac:dyDescent="0.3">
      <c r="A16" s="27"/>
      <c r="B16" s="309" t="s">
        <v>29</v>
      </c>
      <c r="C16" s="302"/>
      <c r="D16" s="62" t="s">
        <v>39</v>
      </c>
      <c r="E16" s="305"/>
      <c r="F16" s="62" t="s">
        <v>39</v>
      </c>
      <c r="G16" s="308"/>
      <c r="H16" s="27"/>
      <c r="AE16" s="39"/>
    </row>
    <row r="17" spans="1:31" ht="21.45" customHeight="1" thickBot="1" x14ac:dyDescent="0.55000000000000004">
      <c r="A17" s="27"/>
      <c r="B17" s="310"/>
      <c r="C17" s="303"/>
      <c r="D17" s="96"/>
      <c r="E17" s="306"/>
      <c r="F17" s="93"/>
      <c r="G17" s="97">
        <v>100</v>
      </c>
      <c r="H17" s="27"/>
      <c r="I17" s="40"/>
      <c r="AD17" s="29"/>
      <c r="AE17" s="43"/>
    </row>
    <row r="18" spans="1:31" ht="19.3" customHeight="1" x14ac:dyDescent="0.5">
      <c r="A18" s="27"/>
      <c r="B18" s="145" t="s">
        <v>15</v>
      </c>
      <c r="C18" s="146">
        <v>40</v>
      </c>
      <c r="D18" s="73" t="str">
        <f>B18</f>
        <v>Neph Sy</v>
      </c>
      <c r="E18" s="74">
        <f t="shared" ref="E18:E29" si="0">C18/$Y$56*100</f>
        <v>36.036036036036037</v>
      </c>
      <c r="F18" s="73" t="str">
        <f>B18</f>
        <v>Neph Sy</v>
      </c>
      <c r="G18" s="74">
        <f t="shared" ref="G18:G29" si="1">E18*$G$17/100</f>
        <v>36.036036036036037</v>
      </c>
      <c r="H18" s="27"/>
      <c r="AD18" s="29"/>
      <c r="AE18" s="43"/>
    </row>
    <row r="19" spans="1:31" ht="19.3" customHeight="1" x14ac:dyDescent="0.5">
      <c r="A19" s="27"/>
      <c r="B19" s="71" t="s">
        <v>46</v>
      </c>
      <c r="C19" s="72">
        <v>20</v>
      </c>
      <c r="D19" s="75" t="str">
        <f t="shared" ref="D19:D29" si="2">B19</f>
        <v>Whiting</v>
      </c>
      <c r="E19" s="76">
        <f t="shared" si="0"/>
        <v>18.018018018018019</v>
      </c>
      <c r="F19" s="75" t="str">
        <f>B19</f>
        <v>Whiting</v>
      </c>
      <c r="G19" s="76">
        <f t="shared" si="1"/>
        <v>18.018018018018019</v>
      </c>
      <c r="H19" s="27"/>
      <c r="AE19" s="43"/>
    </row>
    <row r="20" spans="1:31" ht="19.3" customHeight="1" x14ac:dyDescent="0.5">
      <c r="A20" s="27"/>
      <c r="B20" s="71" t="s">
        <v>19</v>
      </c>
      <c r="C20" s="72">
        <v>10</v>
      </c>
      <c r="D20" s="75" t="str">
        <f t="shared" si="2"/>
        <v>EPK</v>
      </c>
      <c r="E20" s="76">
        <f t="shared" si="0"/>
        <v>9.0090090090090094</v>
      </c>
      <c r="F20" s="75" t="str">
        <f t="shared" ref="F20:F29" si="3">B20</f>
        <v>EPK</v>
      </c>
      <c r="G20" s="76">
        <f t="shared" si="1"/>
        <v>9.0090090090090094</v>
      </c>
      <c r="H20" s="27"/>
      <c r="AE20" s="43"/>
    </row>
    <row r="21" spans="1:31" ht="19.3" customHeight="1" x14ac:dyDescent="0.5">
      <c r="A21" s="27"/>
      <c r="B21" s="71" t="s">
        <v>143</v>
      </c>
      <c r="C21" s="72">
        <v>30</v>
      </c>
      <c r="D21" s="75" t="str">
        <f>B21</f>
        <v>Flint</v>
      </c>
      <c r="E21" s="76">
        <f t="shared" si="0"/>
        <v>27.027027027027028</v>
      </c>
      <c r="F21" s="75" t="str">
        <f t="shared" si="3"/>
        <v>Flint</v>
      </c>
      <c r="G21" s="76">
        <f t="shared" si="1"/>
        <v>27.027027027027028</v>
      </c>
      <c r="H21" s="27"/>
      <c r="AE21" s="43"/>
    </row>
    <row r="22" spans="1:31" ht="19.3" customHeight="1" x14ac:dyDescent="0.5">
      <c r="A22" s="27"/>
      <c r="B22" s="71"/>
      <c r="C22" s="72">
        <v>0</v>
      </c>
      <c r="D22" s="75">
        <f t="shared" si="2"/>
        <v>0</v>
      </c>
      <c r="E22" s="76">
        <f t="shared" si="0"/>
        <v>0</v>
      </c>
      <c r="F22" s="75">
        <f t="shared" si="3"/>
        <v>0</v>
      </c>
      <c r="G22" s="76">
        <f t="shared" si="1"/>
        <v>0</v>
      </c>
      <c r="H22" s="27"/>
      <c r="AC22" s="29"/>
      <c r="AE22" s="43"/>
    </row>
    <row r="23" spans="1:31" ht="19.3" customHeight="1" x14ac:dyDescent="0.5">
      <c r="A23" s="27"/>
      <c r="B23" s="71" t="s">
        <v>71</v>
      </c>
      <c r="C23" s="72">
        <v>1</v>
      </c>
      <c r="D23" s="75" t="str">
        <f>B23</f>
        <v>Titanium Dioxide</v>
      </c>
      <c r="E23" s="76">
        <f t="shared" si="0"/>
        <v>0.90090090090090091</v>
      </c>
      <c r="F23" s="75" t="str">
        <f t="shared" si="3"/>
        <v>Titanium Dioxide</v>
      </c>
      <c r="G23" s="76">
        <f t="shared" si="1"/>
        <v>0.90090090090090091</v>
      </c>
      <c r="H23" s="27"/>
      <c r="I23" s="44"/>
      <c r="AC23" s="29"/>
      <c r="AE23" s="43"/>
    </row>
    <row r="24" spans="1:31" ht="19.3" customHeight="1" x14ac:dyDescent="0.5">
      <c r="A24" s="27"/>
      <c r="B24" s="71" t="s">
        <v>149</v>
      </c>
      <c r="C24" s="72">
        <v>10</v>
      </c>
      <c r="D24" s="75" t="str">
        <f t="shared" si="2"/>
        <v>Nickel Oxide (Black)</v>
      </c>
      <c r="E24" s="76">
        <f t="shared" si="0"/>
        <v>9.0090090090090094</v>
      </c>
      <c r="F24" s="75" t="str">
        <f t="shared" si="3"/>
        <v>Nickel Oxide (Black)</v>
      </c>
      <c r="G24" s="76">
        <f t="shared" si="1"/>
        <v>9.0090090090090094</v>
      </c>
      <c r="H24" s="45"/>
      <c r="I24" s="44"/>
      <c r="AC24" s="29"/>
      <c r="AE24" s="43"/>
    </row>
    <row r="25" spans="1:31" ht="19.3" customHeight="1" x14ac:dyDescent="0.5">
      <c r="A25" s="27"/>
      <c r="B25" s="71"/>
      <c r="C25" s="72">
        <v>0</v>
      </c>
      <c r="D25" s="75">
        <f t="shared" si="2"/>
        <v>0</v>
      </c>
      <c r="E25" s="76">
        <f t="shared" si="0"/>
        <v>0</v>
      </c>
      <c r="F25" s="75">
        <f t="shared" si="3"/>
        <v>0</v>
      </c>
      <c r="G25" s="76">
        <f t="shared" si="1"/>
        <v>0</v>
      </c>
      <c r="H25" s="27"/>
      <c r="I25" s="9"/>
      <c r="AC25" s="29"/>
      <c r="AE25" s="43"/>
    </row>
    <row r="26" spans="1:31" ht="19.3" customHeight="1" x14ac:dyDescent="0.5">
      <c r="A26" s="27"/>
      <c r="B26" s="71">
        <v>0</v>
      </c>
      <c r="C26" s="72">
        <v>0</v>
      </c>
      <c r="D26" s="75">
        <f t="shared" si="2"/>
        <v>0</v>
      </c>
      <c r="E26" s="76">
        <f t="shared" si="0"/>
        <v>0</v>
      </c>
      <c r="F26" s="75">
        <f t="shared" si="3"/>
        <v>0</v>
      </c>
      <c r="G26" s="76">
        <f t="shared" si="1"/>
        <v>0</v>
      </c>
      <c r="H26" s="27"/>
      <c r="I26" s="15"/>
      <c r="AC26" s="29"/>
      <c r="AE26" s="43"/>
    </row>
    <row r="27" spans="1:31" ht="19.3" customHeight="1" x14ac:dyDescent="0.5">
      <c r="A27" s="27"/>
      <c r="B27" s="71">
        <v>0</v>
      </c>
      <c r="C27" s="72">
        <v>0</v>
      </c>
      <c r="D27" s="75">
        <f t="shared" si="2"/>
        <v>0</v>
      </c>
      <c r="E27" s="76">
        <f t="shared" si="0"/>
        <v>0</v>
      </c>
      <c r="F27" s="75">
        <f t="shared" si="3"/>
        <v>0</v>
      </c>
      <c r="G27" s="76">
        <f t="shared" si="1"/>
        <v>0</v>
      </c>
      <c r="H27" s="27"/>
      <c r="I27" s="15"/>
      <c r="AC27" s="29"/>
      <c r="AE27" s="43"/>
    </row>
    <row r="28" spans="1:31" ht="19.3" customHeight="1" x14ac:dyDescent="0.5">
      <c r="A28" s="27"/>
      <c r="B28" s="71">
        <v>0</v>
      </c>
      <c r="C28" s="72">
        <v>0</v>
      </c>
      <c r="D28" s="75">
        <f t="shared" si="2"/>
        <v>0</v>
      </c>
      <c r="E28" s="76">
        <f t="shared" si="0"/>
        <v>0</v>
      </c>
      <c r="F28" s="75">
        <f t="shared" si="3"/>
        <v>0</v>
      </c>
      <c r="G28" s="76">
        <f t="shared" si="1"/>
        <v>0</v>
      </c>
      <c r="H28" s="27"/>
      <c r="I28" s="15"/>
      <c r="AC28" s="29"/>
      <c r="AE28" s="43"/>
    </row>
    <row r="29" spans="1:31" ht="19.3" customHeight="1" x14ac:dyDescent="0.5">
      <c r="A29" s="27"/>
      <c r="B29" s="71">
        <v>0</v>
      </c>
      <c r="C29" s="72">
        <v>0</v>
      </c>
      <c r="D29" s="75">
        <f t="shared" si="2"/>
        <v>0</v>
      </c>
      <c r="E29" s="76">
        <f t="shared" si="0"/>
        <v>0</v>
      </c>
      <c r="F29" s="75">
        <f t="shared" si="3"/>
        <v>0</v>
      </c>
      <c r="G29" s="76">
        <f t="shared" si="1"/>
        <v>0</v>
      </c>
      <c r="H29" s="27"/>
      <c r="I29" s="15"/>
      <c r="AC29" s="29"/>
      <c r="AE29" s="43"/>
    </row>
    <row r="30" spans="1:31" ht="19.3" customHeight="1" x14ac:dyDescent="0.5">
      <c r="A30" s="27"/>
      <c r="B30" s="71">
        <v>0</v>
      </c>
      <c r="C30" s="72">
        <v>0</v>
      </c>
      <c r="D30" s="75">
        <f>B30</f>
        <v>0</v>
      </c>
      <c r="E30" s="76">
        <f>C30/$Y$56*100</f>
        <v>0</v>
      </c>
      <c r="F30" s="75">
        <f>B30</f>
        <v>0</v>
      </c>
      <c r="G30" s="76">
        <f>E30*$G$17/100</f>
        <v>0</v>
      </c>
      <c r="H30" s="47"/>
      <c r="I30" s="15"/>
      <c r="AE30" s="43"/>
    </row>
    <row r="31" spans="1:31" ht="19.3" customHeight="1" x14ac:dyDescent="0.5">
      <c r="A31" s="27"/>
      <c r="B31" s="71">
        <v>0</v>
      </c>
      <c r="C31" s="72">
        <v>0</v>
      </c>
      <c r="D31" s="75">
        <f>B31</f>
        <v>0</v>
      </c>
      <c r="E31" s="76">
        <f>C31/$Y$56*100</f>
        <v>0</v>
      </c>
      <c r="F31" s="75">
        <f>B31</f>
        <v>0</v>
      </c>
      <c r="G31" s="76">
        <f>E31*$G$17/100</f>
        <v>0</v>
      </c>
      <c r="H31" s="48"/>
      <c r="AE31" s="43"/>
    </row>
    <row r="32" spans="1:31" ht="19.3" customHeight="1" x14ac:dyDescent="0.5">
      <c r="A32" s="27"/>
      <c r="B32" s="71">
        <v>0</v>
      </c>
      <c r="C32" s="72">
        <v>0</v>
      </c>
      <c r="D32" s="75">
        <f>B32</f>
        <v>0</v>
      </c>
      <c r="E32" s="76">
        <f>C32/$Y$56*100</f>
        <v>0</v>
      </c>
      <c r="F32" s="75">
        <f>B32</f>
        <v>0</v>
      </c>
      <c r="G32" s="76">
        <f>E32*$G$17/100</f>
        <v>0</v>
      </c>
      <c r="H32" s="48"/>
      <c r="AD32" s="43"/>
    </row>
    <row r="33" spans="1:35" ht="19.3" customHeight="1" thickBot="1" x14ac:dyDescent="0.55000000000000004">
      <c r="A33" s="27"/>
      <c r="B33" s="141">
        <v>0</v>
      </c>
      <c r="C33" s="142">
        <v>0</v>
      </c>
      <c r="D33" s="143">
        <f>B33</f>
        <v>0</v>
      </c>
      <c r="E33" s="144">
        <f>C33/$Y$56*100</f>
        <v>0</v>
      </c>
      <c r="F33" s="143">
        <f>B33</f>
        <v>0</v>
      </c>
      <c r="G33" s="144">
        <f>E33*$G$17/100</f>
        <v>0</v>
      </c>
      <c r="H33" s="48"/>
      <c r="AD33" s="43"/>
    </row>
    <row r="34" spans="1:35" x14ac:dyDescent="0.5">
      <c r="A34" s="27"/>
      <c r="B34" s="27"/>
      <c r="C34" s="28"/>
      <c r="D34" s="28"/>
      <c r="E34" s="28"/>
      <c r="F34" s="28"/>
      <c r="G34" s="47"/>
      <c r="H34" s="48"/>
      <c r="AD34" s="43"/>
    </row>
    <row r="35" spans="1:35" ht="20.6" thickBot="1" x14ac:dyDescent="0.55000000000000004">
      <c r="A35" s="27"/>
      <c r="B35" s="27"/>
      <c r="C35" s="28"/>
      <c r="D35" s="28"/>
      <c r="E35" s="28"/>
      <c r="F35" s="28"/>
      <c r="G35" s="47"/>
      <c r="H35" s="47"/>
      <c r="I35" s="31"/>
      <c r="AE35" s="43"/>
    </row>
    <row r="36" spans="1:35" ht="16.75" x14ac:dyDescent="0.5">
      <c r="A36" s="27"/>
      <c r="B36" s="36" t="s">
        <v>0</v>
      </c>
      <c r="C36" s="18" t="s">
        <v>1</v>
      </c>
      <c r="D36" s="18" t="s">
        <v>2</v>
      </c>
      <c r="E36" s="18" t="s">
        <v>11</v>
      </c>
      <c r="F36" s="59" t="s">
        <v>116</v>
      </c>
      <c r="G36" s="18" t="s">
        <v>3</v>
      </c>
      <c r="H36" s="18" t="s">
        <v>4</v>
      </c>
      <c r="I36" s="18" t="s">
        <v>5</v>
      </c>
      <c r="J36" s="59" t="s">
        <v>115</v>
      </c>
      <c r="K36" s="59" t="s">
        <v>119</v>
      </c>
      <c r="L36" s="18" t="s">
        <v>6</v>
      </c>
      <c r="M36" s="18" t="s">
        <v>7</v>
      </c>
      <c r="N36" s="18" t="s">
        <v>8</v>
      </c>
      <c r="O36" s="18" t="s">
        <v>25</v>
      </c>
      <c r="P36" s="18" t="s">
        <v>10</v>
      </c>
      <c r="Q36" s="132" t="s">
        <v>140</v>
      </c>
      <c r="R36" s="18" t="s">
        <v>110</v>
      </c>
      <c r="S36" s="18" t="s">
        <v>118</v>
      </c>
      <c r="T36" s="18" t="s">
        <v>107</v>
      </c>
      <c r="U36" s="18" t="s">
        <v>124</v>
      </c>
      <c r="V36" s="18" t="s">
        <v>123</v>
      </c>
      <c r="W36" s="201" t="s">
        <v>126</v>
      </c>
      <c r="X36" s="37" t="s">
        <v>62</v>
      </c>
      <c r="Y36" s="38"/>
      <c r="Z36" s="29"/>
      <c r="AE36"/>
      <c r="AF36"/>
      <c r="AG36"/>
      <c r="AH36"/>
      <c r="AI36" s="43"/>
    </row>
    <row r="37" spans="1:35" ht="15.45" thickBot="1" x14ac:dyDescent="0.45">
      <c r="A37" s="27"/>
      <c r="B37" s="202">
        <v>60.09</v>
      </c>
      <c r="C37" s="203">
        <v>69.62</v>
      </c>
      <c r="D37" s="133">
        <v>101.96</v>
      </c>
      <c r="E37" s="133">
        <v>79.866</v>
      </c>
      <c r="F37" s="60">
        <v>74.692799999999991</v>
      </c>
      <c r="G37" s="133">
        <v>29.88</v>
      </c>
      <c r="H37" s="133">
        <v>61.98</v>
      </c>
      <c r="I37" s="133">
        <v>94.2</v>
      </c>
      <c r="J37" s="60">
        <v>79.545000000000002</v>
      </c>
      <c r="K37" s="60">
        <v>465.96</v>
      </c>
      <c r="L37" s="133">
        <v>40.31</v>
      </c>
      <c r="M37" s="133">
        <v>56.08</v>
      </c>
      <c r="N37" s="133">
        <v>103.62</v>
      </c>
      <c r="O37" s="133">
        <v>153.69999999999999</v>
      </c>
      <c r="P37" s="133">
        <v>81.39</v>
      </c>
      <c r="Q37" s="133">
        <v>71.84</v>
      </c>
      <c r="R37" s="133">
        <v>86.94</v>
      </c>
      <c r="S37" s="133">
        <v>74.930000000000007</v>
      </c>
      <c r="T37" s="133">
        <v>223.2</v>
      </c>
      <c r="U37" s="133">
        <v>150.69999999999999</v>
      </c>
      <c r="V37" s="133">
        <v>141.94</v>
      </c>
      <c r="W37" s="133">
        <v>152</v>
      </c>
      <c r="X37" s="204">
        <v>214.44</v>
      </c>
      <c r="Y37" s="35"/>
      <c r="Z37" s="29"/>
      <c r="AE37"/>
      <c r="AF37"/>
      <c r="AG37"/>
      <c r="AH37"/>
      <c r="AI37" s="43"/>
    </row>
    <row r="38" spans="1:35" ht="12.9" thickBot="1" x14ac:dyDescent="0.35">
      <c r="A38" s="27"/>
      <c r="B38" s="200">
        <f>IF(ISNA(VLOOKUP($B18,'Chemical Analysis'!$B$4:$Y$146,2,0)),"",(VLOOKUP($B18,'Chemical Analysis'!$B$4:$Y$146,2,0))*$E18/100)</f>
        <v>22.219819819819818</v>
      </c>
      <c r="C38" s="200">
        <f>IF(ISNA(VLOOKUP($B18,'Chemical Analysis'!$B$4:$Y$146,3,0)),"",(VLOOKUP($B18,'Chemical Analysis'!$B$4:$Y$146,3,0))*$E18/100)</f>
        <v>0</v>
      </c>
      <c r="D38" s="200">
        <f>IF(ISNA(VLOOKUP($B18,'Chemical Analysis'!$B$4:$Y$146,4,0)),"",(VLOOKUP($B18,'Chemical Analysis'!$B$4:$Y$146,4,0))*$E18/100)</f>
        <v>8.1549549549549543</v>
      </c>
      <c r="E38" s="200">
        <f>IF(ISNA(VLOOKUP($B18,'Chemical Analysis'!$B$4:$Y$146,5,0)),"",(VLOOKUP($B18,'Chemical Analysis'!$B$4:$Y$146,5,0))*$E18/100)</f>
        <v>1.0810810810810811E-3</v>
      </c>
      <c r="F38" s="200">
        <f>IF(ISNA(VLOOKUP($B18,'Chemical Analysis'!$B$4:$Y$146,6,0)),"",(VLOOKUP($B18,'Chemical Analysis'!$B$4:$Y$146,6,0))*$E18/100)</f>
        <v>0</v>
      </c>
      <c r="G38" s="200">
        <f>IF(ISNA(VLOOKUP($B18,'Chemical Analysis'!$B$4:$Y$146,7,0)),"",(VLOOKUP($B18,'Chemical Analysis'!$B$4:$Y$146,7,0))*$E18/100)</f>
        <v>0</v>
      </c>
      <c r="H38" s="200">
        <f>IF(ISNA(VLOOKUP($B18,'Chemical Analysis'!$B$4:$Y$146,8,0)),"",(VLOOKUP($B18,'Chemical Analysis'!$B$4:$Y$146,8,0))*$E18/100)</f>
        <v>3.6288288288288286</v>
      </c>
      <c r="I38" s="200">
        <f>IF(ISNA(VLOOKUP($B18,'Chemical Analysis'!$B$4:$Y$146,9,0)),"",(VLOOKUP($B18,'Chemical Analysis'!$B$4:$Y$146,9,0))*$E18/100)</f>
        <v>1.8126126126126128</v>
      </c>
      <c r="J38" s="200">
        <f>IF(ISNA(VLOOKUP($B18,'Chemical Analysis'!$B$4:$Y$146,10,0)),"",(VLOOKUP($B18,'Chemical Analysis'!$B$4:$Y$146,10,0))*$E18/100)</f>
        <v>0</v>
      </c>
      <c r="K38" s="200">
        <f>IF(ISNA(VLOOKUP($B18,'Chemical Analysis'!$B$4:$Y$146,11,0)),"",(VLOOKUP($B18,'Chemical Analysis'!$B$4:$Y$146,11,0))*$E18/100)</f>
        <v>0</v>
      </c>
      <c r="L38" s="200">
        <f>IF(ISNA(VLOOKUP($B18,'Chemical Analysis'!$B$4:$Y$146,12,0)),"",(VLOOKUP($B18,'Chemical Analysis'!$B$4:$Y$146,12,0))*$E18/100)</f>
        <v>7.2072072072072082E-3</v>
      </c>
      <c r="M38" s="200">
        <f>IF(ISNA(VLOOKUP($B18,'Chemical Analysis'!$B$4:$Y$146,13,0)),"",(VLOOKUP($B18,'Chemical Analysis'!$B$4:$Y$146,13,0))*$E18/100)</f>
        <v>0.16936936936936939</v>
      </c>
      <c r="N38" s="200">
        <f>IF(ISNA(VLOOKUP($B18,'Chemical Analysis'!$B$4:$Y$146,14,0)),"",(VLOOKUP($B18,'Chemical Analysis'!$B$4:$Y$146,14,0))*$E18/100)</f>
        <v>0</v>
      </c>
      <c r="O38" s="200">
        <f>IF(ISNA(VLOOKUP($B18,'Chemical Analysis'!$B$4:$Y$146,15,0)),"",(VLOOKUP($B18,'Chemical Analysis'!$B$4:$Y$146,15,0))*$E18/100)</f>
        <v>0</v>
      </c>
      <c r="P38" s="200">
        <f>IF(ISNA(VLOOKUP($B18,'Chemical Analysis'!$B$4:$Y$146,16,0)),"",(VLOOKUP($B18,'Chemical Analysis'!$B$4:$Y$146,16,0))*$E18/100)</f>
        <v>0</v>
      </c>
      <c r="Q38" s="200">
        <f>IF(ISNA(VLOOKUP($B18,'Chemical Analysis'!$B$4:$Y$146,17,0)),"",(VLOOKUP($B18,'Chemical Analysis'!$B$4:$Y$146,17,0))*$E18/100)</f>
        <v>5.1779819819819828E-2</v>
      </c>
      <c r="R38" s="200">
        <f>IF(ISNA(VLOOKUP($B18,'Chemical Analysis'!$B$4:$Y$146,18,0)),"",(VLOOKUP($B18,'Chemical Analysis'!$B$4:$Y$146,18,0))*$E18/100)</f>
        <v>0</v>
      </c>
      <c r="S38" s="200">
        <f>IF(ISNA(VLOOKUP($B18,'Chemical Analysis'!$B$4:$Y$146,19,0)),"",(VLOOKUP($B18,'Chemical Analysis'!$B$4:$Y$146,19,0))*$E18/100)</f>
        <v>0</v>
      </c>
      <c r="T38" s="200">
        <f>IF(ISNA(VLOOKUP($B18,'Chemical Analysis'!$B$4:$Y$146,20,0)),"",(VLOOKUP($B18,'Chemical Analysis'!$B$4:$Y$146,20,0))*$E18/100)</f>
        <v>0</v>
      </c>
      <c r="U38" s="200">
        <f>IF(ISNA(VLOOKUP($B18,'Chemical Analysis'!$B$4:$Y$146,21,0)),"",(VLOOKUP($B18,'Chemical Analysis'!$B$4:$Y$146,21,0))*$E18/100)</f>
        <v>0</v>
      </c>
      <c r="V38" s="200">
        <f>IF(ISNA(VLOOKUP($B18,'Chemical Analysis'!$B$4:$Y$146,22,0)),"",(VLOOKUP($B18,'Chemical Analysis'!$B$4:$Y$146,22,0))*$E18/100)</f>
        <v>3.6036036036036041E-3</v>
      </c>
      <c r="W38" s="200">
        <f>IF(ISNA(VLOOKUP($B18,'Chemical Analysis'!$B$4:$Y$146,23,0)),"",(VLOOKUP($B18,'Chemical Analysis'!$B$4:$Y$146,23,0))*$E18/100)</f>
        <v>0</v>
      </c>
      <c r="X38" s="200">
        <f>IF(ISNA(VLOOKUP($B18,'Chemical Analysis'!$B$4:$Y$146,24,0)),"",(VLOOKUP($B18,'Chemical Analysis'!$B$4:$Y$146,24,0))*$E18/100)</f>
        <v>0</v>
      </c>
      <c r="Y38" s="35"/>
      <c r="Z38" s="29"/>
      <c r="AE38"/>
      <c r="AF38"/>
      <c r="AG38"/>
      <c r="AH38"/>
      <c r="AI38" s="43"/>
    </row>
    <row r="39" spans="1:35" ht="12.9" thickBot="1" x14ac:dyDescent="0.35">
      <c r="B39" s="23">
        <f>IF(ISNA(VLOOKUP($B19,'Chemical Analysis'!$B$4:$Y$146,2,0)),"",(VLOOKUP($B19,'Chemical Analysis'!$B$4:$Y$146,2,0))*$E19/100)</f>
        <v>0</v>
      </c>
      <c r="C39" s="23">
        <f>IF(ISNA(VLOOKUP($B19,'Chemical Analysis'!$B$4:$Y$146,3,0)),"",(VLOOKUP($B19,'Chemical Analysis'!$B$4:$Y$146,3,0))*$E19/100)</f>
        <v>0</v>
      </c>
      <c r="D39" s="23">
        <f>IF(ISNA(VLOOKUP($B19,'Chemical Analysis'!$B$4:$Y$146,4,0)),"",(VLOOKUP($B19,'Chemical Analysis'!$B$4:$Y$146,4,0))*$E19/100)</f>
        <v>0</v>
      </c>
      <c r="E39" s="23">
        <f>IF(ISNA(VLOOKUP($B19,'Chemical Analysis'!$B$4:$Y$146,5,0)),"",(VLOOKUP($B19,'Chemical Analysis'!$B$4:$Y$146,5,0))*$E19/100)</f>
        <v>1.801801801801802E-3</v>
      </c>
      <c r="F39" s="23">
        <f>IF(ISNA(VLOOKUP($B19,'Chemical Analysis'!$B$4:$Y$146,6,0)),"",(VLOOKUP($B19,'Chemical Analysis'!$B$4:$Y$146,6,0))*$E19/100)</f>
        <v>0</v>
      </c>
      <c r="G39" s="23">
        <f>IF(ISNA(VLOOKUP($B19,'Chemical Analysis'!$B$4:$Y$146,7,0)),"",(VLOOKUP($B19,'Chemical Analysis'!$B$4:$Y$146,7,0))*$E19/100)</f>
        <v>0</v>
      </c>
      <c r="H39" s="23">
        <f>IF(ISNA(VLOOKUP($B19,'Chemical Analysis'!$B$4:$Y$146,8,0)),"",(VLOOKUP($B19,'Chemical Analysis'!$B$4:$Y$146,8,0))*$E19/100)</f>
        <v>0</v>
      </c>
      <c r="I39" s="23">
        <f>IF(ISNA(VLOOKUP($B19,'Chemical Analysis'!$B$4:$Y$146,9,0)),"",(VLOOKUP($B19,'Chemical Analysis'!$B$4:$Y$146,9,0))*$E19/100)</f>
        <v>0</v>
      </c>
      <c r="J39" s="23">
        <f>IF(ISNA(VLOOKUP($B19,'Chemical Analysis'!$B$4:$Y$146,10,0)),"",(VLOOKUP($B19,'Chemical Analysis'!$B$4:$Y$146,10,0))*$E19/100)</f>
        <v>0</v>
      </c>
      <c r="K39" s="23">
        <f>IF(ISNA(VLOOKUP($B19,'Chemical Analysis'!$B$4:$Y$146,11,0)),"",(VLOOKUP($B19,'Chemical Analysis'!$B$4:$Y$146,11,0))*$E19/100)</f>
        <v>0</v>
      </c>
      <c r="L39" s="23">
        <f>IF(ISNA(VLOOKUP($B19,'Chemical Analysis'!$B$4:$Y$146,12,0)),"",(VLOOKUP($B19,'Chemical Analysis'!$B$4:$Y$146,12,0))*$E19/100)</f>
        <v>0</v>
      </c>
      <c r="M39" s="23">
        <f>IF(ISNA(VLOOKUP($B19,'Chemical Analysis'!$B$4:$Y$146,13,0)),"",(VLOOKUP($B19,'Chemical Analysis'!$B$4:$Y$146,13,0))*$E19/100)</f>
        <v>10.095495495495497</v>
      </c>
      <c r="N39" s="23">
        <f>IF(ISNA(VLOOKUP($B19,'Chemical Analysis'!$B$4:$Y$146,14,0)),"",(VLOOKUP($B19,'Chemical Analysis'!$B$4:$Y$146,14,0))*$E19/100)</f>
        <v>0</v>
      </c>
      <c r="O39" s="23">
        <f>IF(ISNA(VLOOKUP($B19,'Chemical Analysis'!$B$4:$Y$146,15,0)),"",(VLOOKUP($B19,'Chemical Analysis'!$B$4:$Y$146,15,0))*$E19/100)</f>
        <v>0</v>
      </c>
      <c r="P39" s="23">
        <f>IF(ISNA(VLOOKUP($B19,'Chemical Analysis'!$B$4:$Y$146,16,0)),"",(VLOOKUP($B19,'Chemical Analysis'!$B$4:$Y$146,16,0))*$E19/100)</f>
        <v>0</v>
      </c>
      <c r="Q39" s="23">
        <f>IF(ISNA(VLOOKUP($B19,'Chemical Analysis'!$B$4:$Y$146,17,0)),"",(VLOOKUP($B19,'Chemical Analysis'!$B$4:$Y$146,17,0))*$E19/100)</f>
        <v>0</v>
      </c>
      <c r="R39" s="23">
        <f>IF(ISNA(VLOOKUP($B19,'Chemical Analysis'!$B$4:$Y$146,18,0)),"",(VLOOKUP($B19,'Chemical Analysis'!$B$4:$Y$146,18,0))*$E19/100)</f>
        <v>0</v>
      </c>
      <c r="S39" s="23">
        <f>IF(ISNA(VLOOKUP($B19,'Chemical Analysis'!$B$4:$Y$146,19,0)),"",(VLOOKUP($B19,'Chemical Analysis'!$B$4:$Y$146,19,0))*$E19/100)</f>
        <v>0</v>
      </c>
      <c r="T39" s="23">
        <f>IF(ISNA(VLOOKUP($B19,'Chemical Analysis'!$B$4:$Y$146,20,0)),"",(VLOOKUP($B19,'Chemical Analysis'!$B$4:$Y$146,20,0))*$E19/100)</f>
        <v>0</v>
      </c>
      <c r="U39" s="23">
        <f>IF(ISNA(VLOOKUP($B19,'Chemical Analysis'!$B$4:$Y$146,21,0)),"",(VLOOKUP($B19,'Chemical Analysis'!$B$4:$Y$146,21,0))*$E19/100)</f>
        <v>0</v>
      </c>
      <c r="V39" s="23">
        <f>IF(ISNA(VLOOKUP($B19,'Chemical Analysis'!$B$4:$Y$146,22,0)),"",(VLOOKUP($B19,'Chemical Analysis'!$B$4:$Y$146,22,0))*$E19/100)</f>
        <v>0</v>
      </c>
      <c r="W39" s="23">
        <f>IF(ISNA(VLOOKUP($B19,'Chemical Analysis'!$B$4:$Y$146,23,0)),"",(VLOOKUP($B19,'Chemical Analysis'!$B$4:$Y$146,23,0))*$E19/100)</f>
        <v>0</v>
      </c>
      <c r="X39" s="23">
        <f>IF(ISNA(VLOOKUP($B19,'Chemical Analysis'!$B$4:$Y$146,24,0)),"",(VLOOKUP($B19,'Chemical Analysis'!$B$4:$Y$146,24,0))*$E19/100)</f>
        <v>0</v>
      </c>
      <c r="Y39" s="35"/>
      <c r="Z39" s="29"/>
      <c r="AE39"/>
      <c r="AF39"/>
      <c r="AG39"/>
      <c r="AH39"/>
    </row>
    <row r="40" spans="1:35" ht="12.9" thickBot="1" x14ac:dyDescent="0.35">
      <c r="B40" s="23">
        <f>IF(ISNA(VLOOKUP($B20,'Chemical Analysis'!$B$4:$Y$146,2,0)),"",(VLOOKUP($B20,'Chemical Analysis'!$B$4:$Y$146,2,0))*$E20/100)</f>
        <v>4.2063063063063062</v>
      </c>
      <c r="C40" s="23">
        <f>IF(ISNA(VLOOKUP($B20,'Chemical Analysis'!$B$4:$Y$146,3,0)),"",(VLOOKUP($B20,'Chemical Analysis'!$B$4:$Y$146,3,0))*$E20/100)</f>
        <v>0</v>
      </c>
      <c r="D40" s="23">
        <f>IF(ISNA(VLOOKUP($B20,'Chemical Analysis'!$B$4:$Y$146,4,0)),"",(VLOOKUP($B20,'Chemical Analysis'!$B$4:$Y$146,4,0))*$E20/100)</f>
        <v>3.272072072072072</v>
      </c>
      <c r="E40" s="23">
        <f>IF(ISNA(VLOOKUP($B20,'Chemical Analysis'!$B$4:$Y$146,5,0)),"",(VLOOKUP($B20,'Chemical Analysis'!$B$4:$Y$146,5,0))*$E20/100)</f>
        <v>3.5765765765765768E-2</v>
      </c>
      <c r="F40" s="23">
        <f>IF(ISNA(VLOOKUP($B20,'Chemical Analysis'!$B$4:$Y$146,6,0)),"",(VLOOKUP($B20,'Chemical Analysis'!$B$4:$Y$146,6,0))*$E20/100)</f>
        <v>0</v>
      </c>
      <c r="G40" s="23">
        <f>IF(ISNA(VLOOKUP($B20,'Chemical Analysis'!$B$4:$Y$146,7,0)),"",(VLOOKUP($B20,'Chemical Analysis'!$B$4:$Y$146,7,0))*$E20/100)</f>
        <v>0</v>
      </c>
      <c r="H40" s="23">
        <f>IF(ISNA(VLOOKUP($B20,'Chemical Analysis'!$B$4:$Y$146,8,0)),"",(VLOOKUP($B20,'Chemical Analysis'!$B$4:$Y$146,8,0))*$E20/100)</f>
        <v>2.7027027027027029E-3</v>
      </c>
      <c r="I40" s="23">
        <f>IF(ISNA(VLOOKUP($B20,'Chemical Analysis'!$B$4:$Y$146,9,0)),"",(VLOOKUP($B20,'Chemical Analysis'!$B$4:$Y$146,9,0))*$E20/100)</f>
        <v>1.5315315315315317E-2</v>
      </c>
      <c r="J40" s="23">
        <f>IF(ISNA(VLOOKUP($B20,'Chemical Analysis'!$B$4:$Y$146,10,0)),"",(VLOOKUP($B20,'Chemical Analysis'!$B$4:$Y$146,10,0))*$E20/100)</f>
        <v>0</v>
      </c>
      <c r="K40" s="23">
        <f>IF(ISNA(VLOOKUP($B20,'Chemical Analysis'!$B$4:$Y$146,11,0)),"",(VLOOKUP($B20,'Chemical Analysis'!$B$4:$Y$146,11,0))*$E20/100)</f>
        <v>0</v>
      </c>
      <c r="L40" s="23">
        <f>IF(ISNA(VLOOKUP($B20,'Chemical Analysis'!$B$4:$Y$146,12,0)),"",(VLOOKUP($B20,'Chemical Analysis'!$B$4:$Y$146,12,0))*$E20/100)</f>
        <v>1.0810810810810811E-2</v>
      </c>
      <c r="M40" s="23">
        <f>IF(ISNA(VLOOKUP($B20,'Chemical Analysis'!$B$4:$Y$146,13,0)),"",(VLOOKUP($B20,'Chemical Analysis'!$B$4:$Y$146,13,0))*$E20/100)</f>
        <v>2.3423423423423424E-2</v>
      </c>
      <c r="N40" s="23">
        <f>IF(ISNA(VLOOKUP($B20,'Chemical Analysis'!$B$4:$Y$146,14,0)),"",(VLOOKUP($B20,'Chemical Analysis'!$B$4:$Y$146,14,0))*$E20/100)</f>
        <v>0</v>
      </c>
      <c r="O40" s="23">
        <f>IF(ISNA(VLOOKUP($B20,'Chemical Analysis'!$B$4:$Y$146,15,0)),"",(VLOOKUP($B20,'Chemical Analysis'!$B$4:$Y$146,15,0))*$E20/100)</f>
        <v>0</v>
      </c>
      <c r="P40" s="23">
        <f>IF(ISNA(VLOOKUP($B20,'Chemical Analysis'!$B$4:$Y$146,16,0)),"",(VLOOKUP($B20,'Chemical Analysis'!$B$4:$Y$146,16,0))*$E20/100)</f>
        <v>0</v>
      </c>
      <c r="Q40" s="23">
        <f>IF(ISNA(VLOOKUP($B20,'Chemical Analysis'!$B$4:$Y$146,17,0)),"",(VLOOKUP($B20,'Chemical Analysis'!$B$4:$Y$146,17,0))*$E20/100)</f>
        <v>0.10355963963963966</v>
      </c>
      <c r="R40" s="23">
        <f>IF(ISNA(VLOOKUP($B20,'Chemical Analysis'!$B$4:$Y$146,18,0)),"",(VLOOKUP($B20,'Chemical Analysis'!$B$4:$Y$146,18,0))*$E20/100)</f>
        <v>0</v>
      </c>
      <c r="S40" s="23">
        <f>IF(ISNA(VLOOKUP($B20,'Chemical Analysis'!$B$4:$Y$146,19,0)),"",(VLOOKUP($B20,'Chemical Analysis'!$B$4:$Y$146,19,0))*$E20/100)</f>
        <v>0</v>
      </c>
      <c r="T40" s="23">
        <f>IF(ISNA(VLOOKUP($B20,'Chemical Analysis'!$B$4:$Y$146,20,0)),"",(VLOOKUP($B20,'Chemical Analysis'!$B$4:$Y$146,20,0))*$E20/100)</f>
        <v>0</v>
      </c>
      <c r="U40" s="23">
        <f>IF(ISNA(VLOOKUP($B20,'Chemical Analysis'!$B$4:$Y$146,21,0)),"",(VLOOKUP($B20,'Chemical Analysis'!$B$4:$Y$146,21,0))*$E20/100)</f>
        <v>0</v>
      </c>
      <c r="V40" s="23">
        <f>IF(ISNA(VLOOKUP($B20,'Chemical Analysis'!$B$4:$Y$146,22,0)),"",(VLOOKUP($B20,'Chemical Analysis'!$B$4:$Y$146,22,0))*$E20/100)</f>
        <v>1.891891891891892E-2</v>
      </c>
      <c r="W40" s="23">
        <f>IF(ISNA(VLOOKUP($B20,'Chemical Analysis'!$B$4:$Y$146,23,0)),"",(VLOOKUP($B20,'Chemical Analysis'!$B$4:$Y$146,23,0))*$E20/100)</f>
        <v>0</v>
      </c>
      <c r="X40" s="23">
        <f>IF(ISNA(VLOOKUP($B20,'Chemical Analysis'!$B$4:$Y$146,24,0)),"",(VLOOKUP($B20,'Chemical Analysis'!$B$4:$Y$146,24,0))*$E20/100)</f>
        <v>0</v>
      </c>
      <c r="Y40" s="35"/>
      <c r="Z40" s="29"/>
      <c r="AE40"/>
      <c r="AF40"/>
      <c r="AG40"/>
      <c r="AH40"/>
    </row>
    <row r="41" spans="1:35" ht="12.9" thickBot="1" x14ac:dyDescent="0.35">
      <c r="B41" s="23">
        <f>IF(ISNA(VLOOKUP($B21,'Chemical Analysis'!$B$4:$Y$146,2,0)),"",(VLOOKUP($B21,'Chemical Analysis'!$B$4:$Y$146,2,0))*$E21/100)</f>
        <v>26.632432432432434</v>
      </c>
      <c r="C41" s="23">
        <f>IF(ISNA(VLOOKUP($B21,'Chemical Analysis'!$B$4:$Y$146,3,0)),"",(VLOOKUP($B21,'Chemical Analysis'!$B$4:$Y$146,3,0))*$E21/100)</f>
        <v>0</v>
      </c>
      <c r="D41" s="23">
        <f>IF(ISNA(VLOOKUP($B21,'Chemical Analysis'!$B$4:$Y$146,4,0)),"",(VLOOKUP($B21,'Chemical Analysis'!$B$4:$Y$146,4,0))*$E21/100)</f>
        <v>0.11351351351351351</v>
      </c>
      <c r="E41" s="23">
        <f>IF(ISNA(VLOOKUP($B21,'Chemical Analysis'!$B$4:$Y$146,5,0)),"",(VLOOKUP($B21,'Chemical Analysis'!$B$4:$Y$146,5,0))*$E21/100)</f>
        <v>1.6216216216216217E-2</v>
      </c>
      <c r="F41" s="23">
        <f>IF(ISNA(VLOOKUP($B21,'Chemical Analysis'!$B$4:$Y$146,6,0)),"",(VLOOKUP($B21,'Chemical Analysis'!$B$4:$Y$146,6,0))*$E21/100)</f>
        <v>0</v>
      </c>
      <c r="G41" s="23">
        <f>IF(ISNA(VLOOKUP($B21,'Chemical Analysis'!$B$4:$Y$146,7,0)),"",(VLOOKUP($B21,'Chemical Analysis'!$B$4:$Y$146,7,0))*$E21/100)</f>
        <v>0</v>
      </c>
      <c r="H41" s="23">
        <f>IF(ISNA(VLOOKUP($B21,'Chemical Analysis'!$B$4:$Y$146,8,0)),"",(VLOOKUP($B21,'Chemical Analysis'!$B$4:$Y$146,8,0))*$E21/100)</f>
        <v>0</v>
      </c>
      <c r="I41" s="23">
        <f>IF(ISNA(VLOOKUP($B21,'Chemical Analysis'!$B$4:$Y$146,9,0)),"",(VLOOKUP($B21,'Chemical Analysis'!$B$4:$Y$146,9,0))*$E21/100)</f>
        <v>0</v>
      </c>
      <c r="J41" s="23">
        <f>IF(ISNA(VLOOKUP($B21,'Chemical Analysis'!$B$4:$Y$146,10,0)),"",(VLOOKUP($B21,'Chemical Analysis'!$B$4:$Y$146,10,0))*$E21/100)</f>
        <v>0</v>
      </c>
      <c r="K41" s="23">
        <f>IF(ISNA(VLOOKUP($B21,'Chemical Analysis'!$B$4:$Y$146,11,0)),"",(VLOOKUP($B21,'Chemical Analysis'!$B$4:$Y$146,11,0))*$E21/100)</f>
        <v>0</v>
      </c>
      <c r="L41" s="23">
        <f>IF(ISNA(VLOOKUP($B21,'Chemical Analysis'!$B$4:$Y$146,12,0)),"",(VLOOKUP($B21,'Chemical Analysis'!$B$4:$Y$146,12,0))*$E21/100)</f>
        <v>2.7027027027027029E-3</v>
      </c>
      <c r="M41" s="23">
        <f>IF(ISNA(VLOOKUP($B21,'Chemical Analysis'!$B$4:$Y$146,13,0)),"",(VLOOKUP($B21,'Chemical Analysis'!$B$4:$Y$146,13,0))*$E21/100)</f>
        <v>2.7027027027027029E-3</v>
      </c>
      <c r="N41" s="23">
        <f>IF(ISNA(VLOOKUP($B21,'Chemical Analysis'!$B$4:$Y$146,14,0)),"",(VLOOKUP($B21,'Chemical Analysis'!$B$4:$Y$146,14,0))*$E21/100)</f>
        <v>0</v>
      </c>
      <c r="O41" s="23">
        <f>IF(ISNA(VLOOKUP($B21,'Chemical Analysis'!$B$4:$Y$146,15,0)),"",(VLOOKUP($B21,'Chemical Analysis'!$B$4:$Y$146,15,0))*$E21/100)</f>
        <v>0</v>
      </c>
      <c r="P41" s="23">
        <f>IF(ISNA(VLOOKUP($B21,'Chemical Analysis'!$B$4:$Y$146,16,0)),"",(VLOOKUP($B21,'Chemical Analysis'!$B$4:$Y$146,16,0))*$E21/100)</f>
        <v>0</v>
      </c>
      <c r="Q41" s="23">
        <f>IF(ISNA(VLOOKUP($B21,'Chemical Analysis'!$B$4:$Y$146,17,0)),"",(VLOOKUP($B21,'Chemical Analysis'!$B$4:$Y$146,17,0))*$E21/100)</f>
        <v>2.8918918918918922E-2</v>
      </c>
      <c r="R41" s="23">
        <f>IF(ISNA(VLOOKUP($B21,'Chemical Analysis'!$B$4:$Y$146,18,0)),"",(VLOOKUP($B21,'Chemical Analysis'!$B$4:$Y$146,18,0))*$E21/100)</f>
        <v>0</v>
      </c>
      <c r="S41" s="23">
        <f>IF(ISNA(VLOOKUP($B21,'Chemical Analysis'!$B$4:$Y$146,19,0)),"",(VLOOKUP($B21,'Chemical Analysis'!$B$4:$Y$146,19,0))*$E21/100)</f>
        <v>0</v>
      </c>
      <c r="T41" s="23">
        <f>IF(ISNA(VLOOKUP($B21,'Chemical Analysis'!$B$4:$Y$146,20,0)),"",(VLOOKUP($B21,'Chemical Analysis'!$B$4:$Y$146,20,0))*$E21/100)</f>
        <v>0</v>
      </c>
      <c r="U41" s="23">
        <f>IF(ISNA(VLOOKUP($B21,'Chemical Analysis'!$B$4:$Y$146,21,0)),"",(VLOOKUP($B21,'Chemical Analysis'!$B$4:$Y$146,21,0))*$E21/100)</f>
        <v>0</v>
      </c>
      <c r="V41" s="23">
        <f>IF(ISNA(VLOOKUP($B21,'Chemical Analysis'!$B$4:$Y$146,22,0)),"",(VLOOKUP($B21,'Chemical Analysis'!$B$4:$Y$146,22,0))*$E21/100)</f>
        <v>0</v>
      </c>
      <c r="W41" s="23">
        <f>IF(ISNA(VLOOKUP($B21,'Chemical Analysis'!$B$4:$Y$146,23,0)),"",(VLOOKUP($B21,'Chemical Analysis'!$B$4:$Y$146,23,0))*$E21/100)</f>
        <v>0</v>
      </c>
      <c r="X41" s="23">
        <f>IF(ISNA(VLOOKUP($B21,'Chemical Analysis'!$B$4:$Y$146,24,0)),"",(VLOOKUP($B21,'Chemical Analysis'!$B$4:$Y$146,24,0))*$E21/100)</f>
        <v>0</v>
      </c>
      <c r="Y41" s="35"/>
      <c r="Z41" s="29"/>
      <c r="AE41"/>
      <c r="AF41"/>
      <c r="AG41"/>
      <c r="AH41"/>
    </row>
    <row r="42" spans="1:35" ht="12.9" thickBot="1" x14ac:dyDescent="0.35">
      <c r="B42" s="23" t="str">
        <f>IF(ISNA(VLOOKUP($B22,'Chemical Analysis'!$B$4:$Y$146,2,0)),"",(VLOOKUP($B22,'Chemical Analysis'!$B$4:$Y$146,2,0))*$E22/100)</f>
        <v/>
      </c>
      <c r="C42" s="23" t="str">
        <f>IF(ISNA(VLOOKUP($B22,'Chemical Analysis'!$B$4:$Y$146,3,0)),"",(VLOOKUP($B22,'Chemical Analysis'!$B$4:$Y$146,3,0))*$E22/100)</f>
        <v/>
      </c>
      <c r="D42" s="23" t="str">
        <f>IF(ISNA(VLOOKUP($B22,'Chemical Analysis'!$B$4:$Y$146,4,0)),"",(VLOOKUP($B22,'Chemical Analysis'!$B$4:$Y$146,4,0))*$E22/100)</f>
        <v/>
      </c>
      <c r="E42" s="23" t="str">
        <f>IF(ISNA(VLOOKUP($B22,'Chemical Analysis'!$B$4:$Y$146,5,0)),"",(VLOOKUP($B22,'Chemical Analysis'!$B$4:$Y$146,5,0))*$E22/100)</f>
        <v/>
      </c>
      <c r="F42" s="23" t="str">
        <f>IF(ISNA(VLOOKUP($B22,'Chemical Analysis'!$B$4:$Y$146,6,0)),"",(VLOOKUP($B22,'Chemical Analysis'!$B$4:$Y$146,6,0))*$E22/100)</f>
        <v/>
      </c>
      <c r="G42" s="23" t="str">
        <f>IF(ISNA(VLOOKUP($B22,'Chemical Analysis'!$B$4:$Y$146,7,0)),"",(VLOOKUP($B22,'Chemical Analysis'!$B$4:$Y$146,7,0))*$E22/100)</f>
        <v/>
      </c>
      <c r="H42" s="23" t="str">
        <f>IF(ISNA(VLOOKUP($B22,'Chemical Analysis'!$B$4:$Y$146,8,0)),"",(VLOOKUP($B22,'Chemical Analysis'!$B$4:$Y$146,8,0))*$E22/100)</f>
        <v/>
      </c>
      <c r="I42" s="23" t="str">
        <f>IF(ISNA(VLOOKUP($B22,'Chemical Analysis'!$B$4:$Y$146,9,0)),"",(VLOOKUP($B22,'Chemical Analysis'!$B$4:$Y$146,9,0))*$E22/100)</f>
        <v/>
      </c>
      <c r="J42" s="23" t="str">
        <f>IF(ISNA(VLOOKUP($B22,'Chemical Analysis'!$B$4:$Y$146,10,0)),"",(VLOOKUP($B22,'Chemical Analysis'!$B$4:$Y$146,10,0))*$E22/100)</f>
        <v/>
      </c>
      <c r="K42" s="23" t="str">
        <f>IF(ISNA(VLOOKUP($B22,'Chemical Analysis'!$B$4:$Y$146,11,0)),"",(VLOOKUP($B22,'Chemical Analysis'!$B$4:$Y$146,11,0))*$E22/100)</f>
        <v/>
      </c>
      <c r="L42" s="23" t="str">
        <f>IF(ISNA(VLOOKUP($B22,'Chemical Analysis'!$B$4:$Y$146,12,0)),"",(VLOOKUP($B22,'Chemical Analysis'!$B$4:$Y$146,12,0))*$E22/100)</f>
        <v/>
      </c>
      <c r="M42" s="23" t="str">
        <f>IF(ISNA(VLOOKUP($B22,'Chemical Analysis'!$B$4:$Y$146,13,0)),"",(VLOOKUP($B22,'Chemical Analysis'!$B$4:$Y$146,13,0))*$E22/100)</f>
        <v/>
      </c>
      <c r="N42" s="23" t="str">
        <f>IF(ISNA(VLOOKUP($B22,'Chemical Analysis'!$B$4:$Y$146,14,0)),"",(VLOOKUP($B22,'Chemical Analysis'!$B$4:$Y$146,14,0))*$E22/100)</f>
        <v/>
      </c>
      <c r="O42" s="23" t="str">
        <f>IF(ISNA(VLOOKUP($B22,'Chemical Analysis'!$B$4:$Y$146,15,0)),"",(VLOOKUP($B22,'Chemical Analysis'!$B$4:$Y$146,15,0))*$E22/100)</f>
        <v/>
      </c>
      <c r="P42" s="23" t="str">
        <f>IF(ISNA(VLOOKUP($B22,'Chemical Analysis'!$B$4:$Y$146,16,0)),"",(VLOOKUP($B22,'Chemical Analysis'!$B$4:$Y$146,16,0))*$E22/100)</f>
        <v/>
      </c>
      <c r="Q42" s="23" t="str">
        <f>IF(ISNA(VLOOKUP($B22,'Chemical Analysis'!$B$4:$Y$146,17,0)),"",(VLOOKUP($B22,'Chemical Analysis'!$B$4:$Y$146,17,0))*$E22/100)</f>
        <v/>
      </c>
      <c r="R42" s="23" t="str">
        <f>IF(ISNA(VLOOKUP($B22,'Chemical Analysis'!$B$4:$Y$146,18,0)),"",(VLOOKUP($B22,'Chemical Analysis'!$B$4:$Y$146,18,0))*$E22/100)</f>
        <v/>
      </c>
      <c r="S42" s="23" t="str">
        <f>IF(ISNA(VLOOKUP($B22,'Chemical Analysis'!$B$4:$Y$146,19,0)),"",(VLOOKUP($B22,'Chemical Analysis'!$B$4:$Y$146,19,0))*$E22/100)</f>
        <v/>
      </c>
      <c r="T42" s="23" t="str">
        <f>IF(ISNA(VLOOKUP($B22,'Chemical Analysis'!$B$4:$Y$146,20,0)),"",(VLOOKUP($B22,'Chemical Analysis'!$B$4:$Y$146,20,0))*$E22/100)</f>
        <v/>
      </c>
      <c r="U42" s="23" t="str">
        <f>IF(ISNA(VLOOKUP($B22,'Chemical Analysis'!$B$4:$Y$146,21,0)),"",(VLOOKUP($B22,'Chemical Analysis'!$B$4:$Y$146,21,0))*$E22/100)</f>
        <v/>
      </c>
      <c r="V42" s="23" t="str">
        <f>IF(ISNA(VLOOKUP($B22,'Chemical Analysis'!$B$4:$Y$146,22,0)),"",(VLOOKUP($B22,'Chemical Analysis'!$B$4:$Y$146,22,0))*$E22/100)</f>
        <v/>
      </c>
      <c r="W42" s="23" t="str">
        <f>IF(ISNA(VLOOKUP($B22,'Chemical Analysis'!$B$4:$Y$146,23,0)),"",(VLOOKUP($B22,'Chemical Analysis'!$B$4:$Y$146,23,0))*$E22/100)</f>
        <v/>
      </c>
      <c r="X42" s="23" t="str">
        <f>IF(ISNA(VLOOKUP($B22,'Chemical Analysis'!$B$4:$Y$146,24,0)),"",(VLOOKUP($B22,'Chemical Analysis'!$B$4:$Y$146,24,0))*$E22/100)</f>
        <v/>
      </c>
      <c r="Y42" s="38"/>
      <c r="Z42" s="29"/>
      <c r="AE42"/>
      <c r="AF42"/>
      <c r="AG42"/>
      <c r="AH42"/>
    </row>
    <row r="43" spans="1:35" ht="12.9" thickBot="1" x14ac:dyDescent="0.35">
      <c r="B43" s="23">
        <f>IF(ISNA(VLOOKUP($B23,'Chemical Analysis'!$B$4:$Y$146,2,0)),"",(VLOOKUP($B23,'Chemical Analysis'!$B$4:$Y$146,2,0))*$E23/100)</f>
        <v>0</v>
      </c>
      <c r="C43" s="23">
        <f>IF(ISNA(VLOOKUP($B23,'Chemical Analysis'!$B$4:$Y$146,3,0)),"",(VLOOKUP($B23,'Chemical Analysis'!$B$4:$Y$146,3,0))*$E23/100)</f>
        <v>0</v>
      </c>
      <c r="D43" s="23">
        <f>IF(ISNA(VLOOKUP($B23,'Chemical Analysis'!$B$4:$Y$146,4,0)),"",(VLOOKUP($B23,'Chemical Analysis'!$B$4:$Y$146,4,0))*$E23/100)</f>
        <v>0</v>
      </c>
      <c r="E43" s="23">
        <f>IF(ISNA(VLOOKUP($B23,'Chemical Analysis'!$B$4:$Y$146,5,0)),"",(VLOOKUP($B23,'Chemical Analysis'!$B$4:$Y$146,5,0))*$E23/100)</f>
        <v>0.90090090090090091</v>
      </c>
      <c r="F43" s="23">
        <f>IF(ISNA(VLOOKUP($B23,'Chemical Analysis'!$B$4:$Y$146,6,0)),"",(VLOOKUP($B23,'Chemical Analysis'!$B$4:$Y$146,6,0))*$E23/100)</f>
        <v>0</v>
      </c>
      <c r="G43" s="23">
        <f>IF(ISNA(VLOOKUP($B23,'Chemical Analysis'!$B$4:$Y$146,7,0)),"",(VLOOKUP($B23,'Chemical Analysis'!$B$4:$Y$146,7,0))*$E23/100)</f>
        <v>0</v>
      </c>
      <c r="H43" s="23">
        <f>IF(ISNA(VLOOKUP($B23,'Chemical Analysis'!$B$4:$Y$146,8,0)),"",(VLOOKUP($B23,'Chemical Analysis'!$B$4:$Y$146,8,0))*$E23/100)</f>
        <v>0</v>
      </c>
      <c r="I43" s="23">
        <f>IF(ISNA(VLOOKUP($B23,'Chemical Analysis'!$B$4:$Y$146,9,0)),"",(VLOOKUP($B23,'Chemical Analysis'!$B$4:$Y$146,9,0))*$E23/100)</f>
        <v>0</v>
      </c>
      <c r="J43" s="23">
        <f>IF(ISNA(VLOOKUP($B23,'Chemical Analysis'!$B$4:$Y$146,10,0)),"",(VLOOKUP($B23,'Chemical Analysis'!$B$4:$Y$146,10,0))*$E23/100)</f>
        <v>0</v>
      </c>
      <c r="K43" s="23">
        <f>IF(ISNA(VLOOKUP($B23,'Chemical Analysis'!$B$4:$Y$146,11,0)),"",(VLOOKUP($B23,'Chemical Analysis'!$B$4:$Y$146,11,0))*$E23/100)</f>
        <v>0</v>
      </c>
      <c r="L43" s="23">
        <f>IF(ISNA(VLOOKUP($B23,'Chemical Analysis'!$B$4:$Y$146,12,0)),"",(VLOOKUP($B23,'Chemical Analysis'!$B$4:$Y$146,12,0))*$E23/100)</f>
        <v>0</v>
      </c>
      <c r="M43" s="23">
        <f>IF(ISNA(VLOOKUP($B23,'Chemical Analysis'!$B$4:$Y$146,13,0)),"",(VLOOKUP($B23,'Chemical Analysis'!$B$4:$Y$146,13,0))*$E23/100)</f>
        <v>0</v>
      </c>
      <c r="N43" s="23">
        <f>IF(ISNA(VLOOKUP($B23,'Chemical Analysis'!$B$4:$Y$146,14,0)),"",(VLOOKUP($B23,'Chemical Analysis'!$B$4:$Y$146,14,0))*$E23/100)</f>
        <v>0</v>
      </c>
      <c r="O43" s="23">
        <f>IF(ISNA(VLOOKUP($B23,'Chemical Analysis'!$B$4:$Y$146,15,0)),"",(VLOOKUP($B23,'Chemical Analysis'!$B$4:$Y$146,15,0))*$E23/100)</f>
        <v>0</v>
      </c>
      <c r="P43" s="23">
        <f>IF(ISNA(VLOOKUP($B23,'Chemical Analysis'!$B$4:$Y$146,16,0)),"",(VLOOKUP($B23,'Chemical Analysis'!$B$4:$Y$146,16,0))*$E23/100)</f>
        <v>0</v>
      </c>
      <c r="Q43" s="23">
        <f>IF(ISNA(VLOOKUP($B23,'Chemical Analysis'!$B$4:$Y$146,17,0)),"",(VLOOKUP($B23,'Chemical Analysis'!$B$4:$Y$146,17,0))*$E23/100)</f>
        <v>0</v>
      </c>
      <c r="R43" s="23">
        <f>IF(ISNA(VLOOKUP($B23,'Chemical Analysis'!$B$4:$Y$146,18,0)),"",(VLOOKUP($B23,'Chemical Analysis'!$B$4:$Y$146,18,0))*$E23/100)</f>
        <v>0</v>
      </c>
      <c r="S43" s="23">
        <f>IF(ISNA(VLOOKUP($B23,'Chemical Analysis'!$B$4:$Y$146,19,0)),"",(VLOOKUP($B23,'Chemical Analysis'!$B$4:$Y$146,19,0))*$E23/100)</f>
        <v>0</v>
      </c>
      <c r="T43" s="23">
        <f>IF(ISNA(VLOOKUP($B23,'Chemical Analysis'!$B$4:$Y$146,20,0)),"",(VLOOKUP($B23,'Chemical Analysis'!$B$4:$Y$146,20,0))*$E23/100)</f>
        <v>0</v>
      </c>
      <c r="U43" s="23">
        <f>IF(ISNA(VLOOKUP($B23,'Chemical Analysis'!$B$4:$Y$146,21,0)),"",(VLOOKUP($B23,'Chemical Analysis'!$B$4:$Y$146,21,0))*$E23/100)</f>
        <v>0</v>
      </c>
      <c r="V43" s="23">
        <f>IF(ISNA(VLOOKUP($B23,'Chemical Analysis'!$B$4:$Y$146,22,0)),"",(VLOOKUP($B23,'Chemical Analysis'!$B$4:$Y$146,22,0))*$E23/100)</f>
        <v>0</v>
      </c>
      <c r="W43" s="23">
        <f>IF(ISNA(VLOOKUP($B23,'Chemical Analysis'!$B$4:$Y$146,23,0)),"",(VLOOKUP($B23,'Chemical Analysis'!$B$4:$Y$146,23,0))*$E23/100)</f>
        <v>0</v>
      </c>
      <c r="X43" s="23">
        <f>IF(ISNA(VLOOKUP($B23,'Chemical Analysis'!$B$4:$Y$146,24,0)),"",(VLOOKUP($B23,'Chemical Analysis'!$B$4:$Y$146,24,0))*$E23/100)</f>
        <v>0</v>
      </c>
      <c r="Y43" s="35"/>
      <c r="Z43" s="29"/>
      <c r="AE43"/>
      <c r="AF43"/>
      <c r="AG43"/>
      <c r="AH43"/>
    </row>
    <row r="44" spans="1:35" ht="12.9" thickBot="1" x14ac:dyDescent="0.35">
      <c r="B44" s="23">
        <f>IF(ISNA(VLOOKUP($B24,'Chemical Analysis'!$B$4:$Y$146,2,0)),"",(VLOOKUP($B24,'Chemical Analysis'!$B$4:$Y$146,2,0))*$E24/100)</f>
        <v>0</v>
      </c>
      <c r="C44" s="23">
        <f>IF(ISNA(VLOOKUP($B24,'Chemical Analysis'!$B$4:$Y$146,3,0)),"",(VLOOKUP($B24,'Chemical Analysis'!$B$4:$Y$146,3,0))*$E24/100)</f>
        <v>0</v>
      </c>
      <c r="D44" s="23">
        <f>IF(ISNA(VLOOKUP($B24,'Chemical Analysis'!$B$4:$Y$146,4,0)),"",(VLOOKUP($B24,'Chemical Analysis'!$B$4:$Y$146,4,0))*$E24/100)</f>
        <v>0</v>
      </c>
      <c r="E44" s="23">
        <f>IF(ISNA(VLOOKUP($B24,'Chemical Analysis'!$B$4:$Y$146,5,0)),"",(VLOOKUP($B24,'Chemical Analysis'!$B$4:$Y$146,5,0))*$E24/100)</f>
        <v>0</v>
      </c>
      <c r="F44" s="23">
        <f>IF(ISNA(VLOOKUP($B24,'Chemical Analysis'!$B$4:$Y$146,6,0)),"",(VLOOKUP($B24,'Chemical Analysis'!$B$4:$Y$146,6,0))*$E24/100)</f>
        <v>8.1081081081081088</v>
      </c>
      <c r="G44" s="23">
        <f>IF(ISNA(VLOOKUP($B24,'Chemical Analysis'!$B$4:$Y$146,7,0)),"",(VLOOKUP($B24,'Chemical Analysis'!$B$4:$Y$146,7,0))*$E24/100)</f>
        <v>0</v>
      </c>
      <c r="H44" s="23">
        <f>IF(ISNA(VLOOKUP($B24,'Chemical Analysis'!$B$4:$Y$146,8,0)),"",(VLOOKUP($B24,'Chemical Analysis'!$B$4:$Y$146,8,0))*$E24/100)</f>
        <v>0</v>
      </c>
      <c r="I44" s="23">
        <f>IF(ISNA(VLOOKUP($B24,'Chemical Analysis'!$B$4:$Y$146,9,0)),"",(VLOOKUP($B24,'Chemical Analysis'!$B$4:$Y$146,9,0))*$E24/100)</f>
        <v>0</v>
      </c>
      <c r="J44" s="23">
        <f>IF(ISNA(VLOOKUP($B24,'Chemical Analysis'!$B$4:$Y$146,10,0)),"",(VLOOKUP($B24,'Chemical Analysis'!$B$4:$Y$146,10,0))*$E24/100)</f>
        <v>0</v>
      </c>
      <c r="K44" s="23">
        <f>IF(ISNA(VLOOKUP($B24,'Chemical Analysis'!$B$4:$Y$146,11,0)),"",(VLOOKUP($B24,'Chemical Analysis'!$B$4:$Y$146,11,0))*$E24/100)</f>
        <v>0</v>
      </c>
      <c r="L44" s="23">
        <f>IF(ISNA(VLOOKUP($B24,'Chemical Analysis'!$B$4:$Y$146,12,0)),"",(VLOOKUP($B24,'Chemical Analysis'!$B$4:$Y$146,12,0))*$E24/100)</f>
        <v>0</v>
      </c>
      <c r="M44" s="23">
        <f>IF(ISNA(VLOOKUP($B24,'Chemical Analysis'!$B$4:$Y$146,13,0)),"",(VLOOKUP($B24,'Chemical Analysis'!$B$4:$Y$146,13,0))*$E24/100)</f>
        <v>0</v>
      </c>
      <c r="N44" s="23">
        <f>IF(ISNA(VLOOKUP($B24,'Chemical Analysis'!$B$4:$Y$146,14,0)),"",(VLOOKUP($B24,'Chemical Analysis'!$B$4:$Y$146,14,0))*$E24/100)</f>
        <v>0</v>
      </c>
      <c r="O44" s="23">
        <f>IF(ISNA(VLOOKUP($B24,'Chemical Analysis'!$B$4:$Y$146,15,0)),"",(VLOOKUP($B24,'Chemical Analysis'!$B$4:$Y$146,15,0))*$E24/100)</f>
        <v>0</v>
      </c>
      <c r="P44" s="23">
        <f>IF(ISNA(VLOOKUP($B24,'Chemical Analysis'!$B$4:$Y$146,16,0)),"",(VLOOKUP($B24,'Chemical Analysis'!$B$4:$Y$146,16,0))*$E24/100)</f>
        <v>0</v>
      </c>
      <c r="Q44" s="23">
        <f>IF(ISNA(VLOOKUP($B24,'Chemical Analysis'!$B$4:$Y$146,17,0)),"",(VLOOKUP($B24,'Chemical Analysis'!$B$4:$Y$146,17,0))*$E24/100)</f>
        <v>0</v>
      </c>
      <c r="R44" s="23">
        <f>IF(ISNA(VLOOKUP($B24,'Chemical Analysis'!$B$4:$Y$146,18,0)),"",(VLOOKUP($B24,'Chemical Analysis'!$B$4:$Y$146,18,0))*$E24/100)</f>
        <v>0</v>
      </c>
      <c r="S44" s="23">
        <f>IF(ISNA(VLOOKUP($B24,'Chemical Analysis'!$B$4:$Y$146,19,0)),"",(VLOOKUP($B24,'Chemical Analysis'!$B$4:$Y$146,19,0))*$E24/100)</f>
        <v>0</v>
      </c>
      <c r="T44" s="23">
        <f>IF(ISNA(VLOOKUP($B24,'Chemical Analysis'!$B$4:$Y$146,20,0)),"",(VLOOKUP($B24,'Chemical Analysis'!$B$4:$Y$146,20,0))*$E24/100)</f>
        <v>0</v>
      </c>
      <c r="U44" s="23">
        <f>IF(ISNA(VLOOKUP($B24,'Chemical Analysis'!$B$4:$Y$146,21,0)),"",(VLOOKUP($B24,'Chemical Analysis'!$B$4:$Y$146,21,0))*$E24/100)</f>
        <v>0</v>
      </c>
      <c r="V44" s="23">
        <f>IF(ISNA(VLOOKUP($B24,'Chemical Analysis'!$B$4:$Y$146,22,0)),"",(VLOOKUP($B24,'Chemical Analysis'!$B$4:$Y$146,22,0))*$E24/100)</f>
        <v>0</v>
      </c>
      <c r="W44" s="23">
        <f>IF(ISNA(VLOOKUP($B24,'Chemical Analysis'!$B$4:$Y$146,23,0)),"",(VLOOKUP($B24,'Chemical Analysis'!$B$4:$Y$146,23,0))*$E24/100)</f>
        <v>0</v>
      </c>
      <c r="X44" s="23">
        <f>IF(ISNA(VLOOKUP($B24,'Chemical Analysis'!$B$4:$Y$146,24,0)),"",(VLOOKUP($B24,'Chemical Analysis'!$B$4:$Y$146,24,0))*$E24/100)</f>
        <v>0</v>
      </c>
      <c r="Y44" s="35"/>
      <c r="Z44" s="29"/>
      <c r="AE44"/>
      <c r="AF44"/>
      <c r="AG44"/>
      <c r="AH44"/>
    </row>
    <row r="45" spans="1:35" ht="12.9" thickBot="1" x14ac:dyDescent="0.35">
      <c r="B45" s="23" t="str">
        <f>IF(ISNA(VLOOKUP($B25,'Chemical Analysis'!$B$4:$Y$146,2,0)),"",(VLOOKUP($B25,'Chemical Analysis'!$B$4:$Y$146,2,0))*$E25/100)</f>
        <v/>
      </c>
      <c r="C45" s="23" t="str">
        <f>IF(ISNA(VLOOKUP($B25,'Chemical Analysis'!$B$4:$Y$146,3,0)),"",(VLOOKUP($B25,'Chemical Analysis'!$B$4:$Y$146,3,0))*$E25/100)</f>
        <v/>
      </c>
      <c r="D45" s="23" t="str">
        <f>IF(ISNA(VLOOKUP($B25,'Chemical Analysis'!$B$4:$Y$146,4,0)),"",(VLOOKUP($B25,'Chemical Analysis'!$B$4:$Y$146,4,0))*$E25/100)</f>
        <v/>
      </c>
      <c r="E45" s="23" t="str">
        <f>IF(ISNA(VLOOKUP($B25,'Chemical Analysis'!$B$4:$Y$146,5,0)),"",(VLOOKUP($B25,'Chemical Analysis'!$B$4:$Y$146,5,0))*$E25/100)</f>
        <v/>
      </c>
      <c r="F45" s="23" t="str">
        <f>IF(ISNA(VLOOKUP($B25,'Chemical Analysis'!$B$4:$Y$146,6,0)),"",(VLOOKUP($B25,'Chemical Analysis'!$B$4:$Y$146,6,0))*$E25/100)</f>
        <v/>
      </c>
      <c r="G45" s="23" t="str">
        <f>IF(ISNA(VLOOKUP($B25,'Chemical Analysis'!$B$4:$Y$146,7,0)),"",(VLOOKUP($B25,'Chemical Analysis'!$B$4:$Y$146,7,0))*$E25/100)</f>
        <v/>
      </c>
      <c r="H45" s="23" t="str">
        <f>IF(ISNA(VLOOKUP($B25,'Chemical Analysis'!$B$4:$Y$146,8,0)),"",(VLOOKUP($B25,'Chemical Analysis'!$B$4:$Y$146,8,0))*$E25/100)</f>
        <v/>
      </c>
      <c r="I45" s="23" t="str">
        <f>IF(ISNA(VLOOKUP($B25,'Chemical Analysis'!$B$4:$Y$146,9,0)),"",(VLOOKUP($B25,'Chemical Analysis'!$B$4:$Y$146,9,0))*$E25/100)</f>
        <v/>
      </c>
      <c r="J45" s="23" t="str">
        <f>IF(ISNA(VLOOKUP($B25,'Chemical Analysis'!$B$4:$Y$146,10,0)),"",(VLOOKUP($B25,'Chemical Analysis'!$B$4:$Y$146,10,0))*$E25/100)</f>
        <v/>
      </c>
      <c r="K45" s="23" t="str">
        <f>IF(ISNA(VLOOKUP($B25,'Chemical Analysis'!$B$4:$Y$146,11,0)),"",(VLOOKUP($B25,'Chemical Analysis'!$B$4:$Y$146,11,0))*$E25/100)</f>
        <v/>
      </c>
      <c r="L45" s="23" t="str">
        <f>IF(ISNA(VLOOKUP($B25,'Chemical Analysis'!$B$4:$Y$146,12,0)),"",(VLOOKUP($B25,'Chemical Analysis'!$B$4:$Y$146,12,0))*$E25/100)</f>
        <v/>
      </c>
      <c r="M45" s="23" t="str">
        <f>IF(ISNA(VLOOKUP($B25,'Chemical Analysis'!$B$4:$Y$146,13,0)),"",(VLOOKUP($B25,'Chemical Analysis'!$B$4:$Y$146,13,0))*$E25/100)</f>
        <v/>
      </c>
      <c r="N45" s="23" t="str">
        <f>IF(ISNA(VLOOKUP($B25,'Chemical Analysis'!$B$4:$Y$146,14,0)),"",(VLOOKUP($B25,'Chemical Analysis'!$B$4:$Y$146,14,0))*$E25/100)</f>
        <v/>
      </c>
      <c r="O45" s="23" t="str">
        <f>IF(ISNA(VLOOKUP($B25,'Chemical Analysis'!$B$4:$Y$146,15,0)),"",(VLOOKUP($B25,'Chemical Analysis'!$B$4:$Y$146,15,0))*$E25/100)</f>
        <v/>
      </c>
      <c r="P45" s="23" t="str">
        <f>IF(ISNA(VLOOKUP($B25,'Chemical Analysis'!$B$4:$Y$146,16,0)),"",(VLOOKUP($B25,'Chemical Analysis'!$B$4:$Y$146,16,0))*$E25/100)</f>
        <v/>
      </c>
      <c r="Q45" s="23" t="str">
        <f>IF(ISNA(VLOOKUP($B25,'Chemical Analysis'!$B$4:$Y$146,17,0)),"",(VLOOKUP($B25,'Chemical Analysis'!$B$4:$Y$146,17,0))*$E25/100)</f>
        <v/>
      </c>
      <c r="R45" s="23" t="str">
        <f>IF(ISNA(VLOOKUP($B25,'Chemical Analysis'!$B$4:$Y$146,18,0)),"",(VLOOKUP($B25,'Chemical Analysis'!$B$4:$Y$146,18,0))*$E25/100)</f>
        <v/>
      </c>
      <c r="S45" s="23" t="str">
        <f>IF(ISNA(VLOOKUP($B25,'Chemical Analysis'!$B$4:$Y$146,19,0)),"",(VLOOKUP($B25,'Chemical Analysis'!$B$4:$Y$146,19,0))*$E25/100)</f>
        <v/>
      </c>
      <c r="T45" s="23" t="str">
        <f>IF(ISNA(VLOOKUP($B25,'Chemical Analysis'!$B$4:$Y$146,20,0)),"",(VLOOKUP($B25,'Chemical Analysis'!$B$4:$Y$146,20,0))*$E25/100)</f>
        <v/>
      </c>
      <c r="U45" s="23" t="str">
        <f>IF(ISNA(VLOOKUP($B25,'Chemical Analysis'!$B$4:$Y$146,21,0)),"",(VLOOKUP($B25,'Chemical Analysis'!$B$4:$Y$146,21,0))*$E25/100)</f>
        <v/>
      </c>
      <c r="V45" s="23" t="str">
        <f>IF(ISNA(VLOOKUP($B25,'Chemical Analysis'!$B$4:$Y$146,22,0)),"",(VLOOKUP($B25,'Chemical Analysis'!$B$4:$Y$146,22,0))*$E25/100)</f>
        <v/>
      </c>
      <c r="W45" s="23" t="str">
        <f>IF(ISNA(VLOOKUP($B25,'Chemical Analysis'!$B$4:$Y$146,23,0)),"",(VLOOKUP($B25,'Chemical Analysis'!$B$4:$Y$146,23,0))*$E25/100)</f>
        <v/>
      </c>
      <c r="X45" s="23" t="str">
        <f>IF(ISNA(VLOOKUP($B25,'Chemical Analysis'!$B$4:$Y$146,24,0)),"",(VLOOKUP($B25,'Chemical Analysis'!$B$4:$Y$146,24,0))*$E25/100)</f>
        <v/>
      </c>
      <c r="Y45" s="35"/>
      <c r="Z45" s="29"/>
      <c r="AE45"/>
      <c r="AF45"/>
      <c r="AG45"/>
      <c r="AH45"/>
    </row>
    <row r="46" spans="1:35" ht="12.9" thickBot="1" x14ac:dyDescent="0.35">
      <c r="B46" s="23" t="str">
        <f>IF(ISNA(VLOOKUP($B26,'Chemical Analysis'!$B$4:$Y$146,2,0)),"",(VLOOKUP($B26,'Chemical Analysis'!$B$4:$Y$146,2,0))*$E26/100)</f>
        <v/>
      </c>
      <c r="C46" s="23" t="str">
        <f>IF(ISNA(VLOOKUP($B26,'Chemical Analysis'!$B$4:$Y$146,3,0)),"",(VLOOKUP($B26,'Chemical Analysis'!$B$4:$Y$146,3,0))*$E26/100)</f>
        <v/>
      </c>
      <c r="D46" s="23" t="str">
        <f>IF(ISNA(VLOOKUP($B26,'Chemical Analysis'!$B$4:$Y$146,4,0)),"",(VLOOKUP($B26,'Chemical Analysis'!$B$4:$Y$146,4,0))*$E26/100)</f>
        <v/>
      </c>
      <c r="E46" s="23" t="str">
        <f>IF(ISNA(VLOOKUP($B26,'Chemical Analysis'!$B$4:$Y$146,5,0)),"",(VLOOKUP($B26,'Chemical Analysis'!$B$4:$Y$146,5,0))*$E26/100)</f>
        <v/>
      </c>
      <c r="F46" s="23" t="str">
        <f>IF(ISNA(VLOOKUP($B26,'Chemical Analysis'!$B$4:$Y$146,6,0)),"",(VLOOKUP($B26,'Chemical Analysis'!$B$4:$Y$146,6,0))*$E26/100)</f>
        <v/>
      </c>
      <c r="G46" s="23" t="str">
        <f>IF(ISNA(VLOOKUP($B26,'Chemical Analysis'!$B$4:$Y$146,7,0)),"",(VLOOKUP($B26,'Chemical Analysis'!$B$4:$Y$146,7,0))*$E26/100)</f>
        <v/>
      </c>
      <c r="H46" s="23" t="str">
        <f>IF(ISNA(VLOOKUP($B26,'Chemical Analysis'!$B$4:$Y$146,8,0)),"",(VLOOKUP($B26,'Chemical Analysis'!$B$4:$Y$146,8,0))*$E26/100)</f>
        <v/>
      </c>
      <c r="I46" s="23" t="str">
        <f>IF(ISNA(VLOOKUP($B26,'Chemical Analysis'!$B$4:$Y$146,9,0)),"",(VLOOKUP($B26,'Chemical Analysis'!$B$4:$Y$146,9,0))*$E26/100)</f>
        <v/>
      </c>
      <c r="J46" s="23" t="str">
        <f>IF(ISNA(VLOOKUP($B26,'Chemical Analysis'!$B$4:$Y$146,10,0)),"",(VLOOKUP($B26,'Chemical Analysis'!$B$4:$Y$146,10,0))*$E26/100)</f>
        <v/>
      </c>
      <c r="K46" s="23" t="str">
        <f>IF(ISNA(VLOOKUP($B26,'Chemical Analysis'!$B$4:$Y$146,11,0)),"",(VLOOKUP($B26,'Chemical Analysis'!$B$4:$Y$146,11,0))*$E26/100)</f>
        <v/>
      </c>
      <c r="L46" s="23" t="str">
        <f>IF(ISNA(VLOOKUP($B26,'Chemical Analysis'!$B$4:$Y$146,12,0)),"",(VLOOKUP($B26,'Chemical Analysis'!$B$4:$Y$146,12,0))*$E26/100)</f>
        <v/>
      </c>
      <c r="M46" s="23" t="str">
        <f>IF(ISNA(VLOOKUP($B26,'Chemical Analysis'!$B$4:$Y$146,13,0)),"",(VLOOKUP($B26,'Chemical Analysis'!$B$4:$Y$146,13,0))*$E26/100)</f>
        <v/>
      </c>
      <c r="N46" s="23" t="str">
        <f>IF(ISNA(VLOOKUP($B26,'Chemical Analysis'!$B$4:$Y$146,14,0)),"",(VLOOKUP($B26,'Chemical Analysis'!$B$4:$Y$146,14,0))*$E26/100)</f>
        <v/>
      </c>
      <c r="O46" s="23" t="str">
        <f>IF(ISNA(VLOOKUP($B26,'Chemical Analysis'!$B$4:$Y$146,15,0)),"",(VLOOKUP($B26,'Chemical Analysis'!$B$4:$Y$146,15,0))*$E26/100)</f>
        <v/>
      </c>
      <c r="P46" s="23" t="str">
        <f>IF(ISNA(VLOOKUP($B26,'Chemical Analysis'!$B$4:$Y$146,16,0)),"",(VLOOKUP($B26,'Chemical Analysis'!$B$4:$Y$146,16,0))*$E26/100)</f>
        <v/>
      </c>
      <c r="Q46" s="23" t="str">
        <f>IF(ISNA(VLOOKUP($B26,'Chemical Analysis'!$B$4:$Y$146,17,0)),"",(VLOOKUP($B26,'Chemical Analysis'!$B$4:$Y$146,17,0))*$E26/100)</f>
        <v/>
      </c>
      <c r="R46" s="23" t="str">
        <f>IF(ISNA(VLOOKUP($B26,'Chemical Analysis'!$B$4:$Y$146,18,0)),"",(VLOOKUP($B26,'Chemical Analysis'!$B$4:$Y$146,18,0))*$E26/100)</f>
        <v/>
      </c>
      <c r="S46" s="23" t="str">
        <f>IF(ISNA(VLOOKUP($B26,'Chemical Analysis'!$B$4:$Y$146,19,0)),"",(VLOOKUP($B26,'Chemical Analysis'!$B$4:$Y$146,19,0))*$E26/100)</f>
        <v/>
      </c>
      <c r="T46" s="23" t="str">
        <f>IF(ISNA(VLOOKUP($B26,'Chemical Analysis'!$B$4:$Y$146,20,0)),"",(VLOOKUP($B26,'Chemical Analysis'!$B$4:$Y$146,20,0))*$E26/100)</f>
        <v/>
      </c>
      <c r="U46" s="23" t="str">
        <f>IF(ISNA(VLOOKUP($B26,'Chemical Analysis'!$B$4:$Y$146,21,0)),"",(VLOOKUP($B26,'Chemical Analysis'!$B$4:$Y$146,21,0))*$E26/100)</f>
        <v/>
      </c>
      <c r="V46" s="23" t="str">
        <f>IF(ISNA(VLOOKUP($B26,'Chemical Analysis'!$B$4:$Y$146,22,0)),"",(VLOOKUP($B26,'Chemical Analysis'!$B$4:$Y$146,22,0))*$E26/100)</f>
        <v/>
      </c>
      <c r="W46" s="23" t="str">
        <f>IF(ISNA(VLOOKUP($B26,'Chemical Analysis'!$B$4:$Y$146,23,0)),"",(VLOOKUP($B26,'Chemical Analysis'!$B$4:$Y$146,23,0))*$E26/100)</f>
        <v/>
      </c>
      <c r="X46" s="23" t="str">
        <f>IF(ISNA(VLOOKUP($B26,'Chemical Analysis'!$B$4:$Y$146,24,0)),"",(VLOOKUP($B26,'Chemical Analysis'!$B$4:$Y$146,24,0))*$E26/100)</f>
        <v/>
      </c>
      <c r="Y46" s="35"/>
      <c r="Z46" s="29"/>
      <c r="AE46"/>
      <c r="AF46"/>
      <c r="AG46"/>
      <c r="AH46"/>
    </row>
    <row r="47" spans="1:35" ht="12.9" thickBot="1" x14ac:dyDescent="0.35">
      <c r="B47" s="23" t="str">
        <f>IF(ISNA(VLOOKUP($B27,'Chemical Analysis'!$B$4:$Y$146,2,0)),"",(VLOOKUP($B27,'Chemical Analysis'!$B$4:$Y$146,2,0))*$E27/100)</f>
        <v/>
      </c>
      <c r="C47" s="23" t="str">
        <f>IF(ISNA(VLOOKUP($B27,'Chemical Analysis'!$B$4:$Y$146,3,0)),"",(VLOOKUP($B27,'Chemical Analysis'!$B$4:$Y$146,3,0))*$E27/100)</f>
        <v/>
      </c>
      <c r="D47" s="23" t="str">
        <f>IF(ISNA(VLOOKUP($B27,'Chemical Analysis'!$B$4:$Y$146,4,0)),"",(VLOOKUP($B27,'Chemical Analysis'!$B$4:$Y$146,4,0))*$E27/100)</f>
        <v/>
      </c>
      <c r="E47" s="23" t="str">
        <f>IF(ISNA(VLOOKUP($B27,'Chemical Analysis'!$B$4:$Y$146,5,0)),"",(VLOOKUP($B27,'Chemical Analysis'!$B$4:$Y$146,5,0))*$E27/100)</f>
        <v/>
      </c>
      <c r="F47" s="23" t="str">
        <f>IF(ISNA(VLOOKUP($B27,'Chemical Analysis'!$B$4:$Y$146,6,0)),"",(VLOOKUP($B27,'Chemical Analysis'!$B$4:$Y$146,6,0))*$E27/100)</f>
        <v/>
      </c>
      <c r="G47" s="23" t="str">
        <f>IF(ISNA(VLOOKUP($B27,'Chemical Analysis'!$B$4:$Y$146,7,0)),"",(VLOOKUP($B27,'Chemical Analysis'!$B$4:$Y$146,7,0))*$E27/100)</f>
        <v/>
      </c>
      <c r="H47" s="23" t="str">
        <f>IF(ISNA(VLOOKUP($B27,'Chemical Analysis'!$B$4:$Y$146,8,0)),"",(VLOOKUP($B27,'Chemical Analysis'!$B$4:$Y$146,8,0))*$E27/100)</f>
        <v/>
      </c>
      <c r="I47" s="23" t="str">
        <f>IF(ISNA(VLOOKUP($B27,'Chemical Analysis'!$B$4:$Y$146,9,0)),"",(VLOOKUP($B27,'Chemical Analysis'!$B$4:$Y$146,9,0))*$E27/100)</f>
        <v/>
      </c>
      <c r="J47" s="23" t="str">
        <f>IF(ISNA(VLOOKUP($B27,'Chemical Analysis'!$B$4:$Y$146,10,0)),"",(VLOOKUP($B27,'Chemical Analysis'!$B$4:$Y$146,10,0))*$E27/100)</f>
        <v/>
      </c>
      <c r="K47" s="23" t="str">
        <f>IF(ISNA(VLOOKUP($B27,'Chemical Analysis'!$B$4:$Y$146,11,0)),"",(VLOOKUP($B27,'Chemical Analysis'!$B$4:$Y$146,11,0))*$E27/100)</f>
        <v/>
      </c>
      <c r="L47" s="23" t="str">
        <f>IF(ISNA(VLOOKUP($B27,'Chemical Analysis'!$B$4:$Y$146,12,0)),"",(VLOOKUP($B27,'Chemical Analysis'!$B$4:$Y$146,12,0))*$E27/100)</f>
        <v/>
      </c>
      <c r="M47" s="23" t="str">
        <f>IF(ISNA(VLOOKUP($B27,'Chemical Analysis'!$B$4:$Y$146,13,0)),"",(VLOOKUP($B27,'Chemical Analysis'!$B$4:$Y$146,13,0))*$E27/100)</f>
        <v/>
      </c>
      <c r="N47" s="23" t="str">
        <f>IF(ISNA(VLOOKUP($B27,'Chemical Analysis'!$B$4:$Y$146,14,0)),"",(VLOOKUP($B27,'Chemical Analysis'!$B$4:$Y$146,14,0))*$E27/100)</f>
        <v/>
      </c>
      <c r="O47" s="23" t="str">
        <f>IF(ISNA(VLOOKUP($B27,'Chemical Analysis'!$B$4:$Y$146,15,0)),"",(VLOOKUP($B27,'Chemical Analysis'!$B$4:$Y$146,15,0))*$E27/100)</f>
        <v/>
      </c>
      <c r="P47" s="23" t="str">
        <f>IF(ISNA(VLOOKUP($B27,'Chemical Analysis'!$B$4:$Y$146,16,0)),"",(VLOOKUP($B27,'Chemical Analysis'!$B$4:$Y$146,16,0))*$E27/100)</f>
        <v/>
      </c>
      <c r="Q47" s="23" t="str">
        <f>IF(ISNA(VLOOKUP($B27,'Chemical Analysis'!$B$4:$Y$146,17,0)),"",(VLOOKUP($B27,'Chemical Analysis'!$B$4:$Y$146,17,0))*$E27/100)</f>
        <v/>
      </c>
      <c r="R47" s="23" t="str">
        <f>IF(ISNA(VLOOKUP($B27,'Chemical Analysis'!$B$4:$Y$146,18,0)),"",(VLOOKUP($B27,'Chemical Analysis'!$B$4:$Y$146,18,0))*$E27/100)</f>
        <v/>
      </c>
      <c r="S47" s="23" t="str">
        <f>IF(ISNA(VLOOKUP($B27,'Chemical Analysis'!$B$4:$Y$146,19,0)),"",(VLOOKUP($B27,'Chemical Analysis'!$B$4:$Y$146,19,0))*$E27/100)</f>
        <v/>
      </c>
      <c r="T47" s="23" t="str">
        <f>IF(ISNA(VLOOKUP($B27,'Chemical Analysis'!$B$4:$Y$146,20,0)),"",(VLOOKUP($B27,'Chemical Analysis'!$B$4:$Y$146,20,0))*$E27/100)</f>
        <v/>
      </c>
      <c r="U47" s="23" t="str">
        <f>IF(ISNA(VLOOKUP($B27,'Chemical Analysis'!$B$4:$Y$146,21,0)),"",(VLOOKUP($B27,'Chemical Analysis'!$B$4:$Y$146,21,0))*$E27/100)</f>
        <v/>
      </c>
      <c r="V47" s="23" t="str">
        <f>IF(ISNA(VLOOKUP($B27,'Chemical Analysis'!$B$4:$Y$146,22,0)),"",(VLOOKUP($B27,'Chemical Analysis'!$B$4:$Y$146,22,0))*$E27/100)</f>
        <v/>
      </c>
      <c r="W47" s="23" t="str">
        <f>IF(ISNA(VLOOKUP($B27,'Chemical Analysis'!$B$4:$Y$146,23,0)),"",(VLOOKUP($B27,'Chemical Analysis'!$B$4:$Y$146,23,0))*$E27/100)</f>
        <v/>
      </c>
      <c r="X47" s="23" t="str">
        <f>IF(ISNA(VLOOKUP($B27,'Chemical Analysis'!$B$4:$Y$146,24,0)),"",(VLOOKUP($B27,'Chemical Analysis'!$B$4:$Y$146,24,0))*$E27/100)</f>
        <v/>
      </c>
      <c r="Y47" s="34"/>
      <c r="Z47" s="29"/>
      <c r="AE47"/>
      <c r="AF47"/>
      <c r="AG47"/>
      <c r="AH47"/>
    </row>
    <row r="48" spans="1:35" ht="12.9" thickBot="1" x14ac:dyDescent="0.35">
      <c r="B48" s="23" t="str">
        <f>IF(ISNA(VLOOKUP($B28,'Chemical Analysis'!$B$4:$Y$146,2,0)),"",(VLOOKUP($B28,'Chemical Analysis'!$B$4:$Y$146,2,0))*$E28/100)</f>
        <v/>
      </c>
      <c r="C48" s="23" t="str">
        <f>IF(ISNA(VLOOKUP($B28,'Chemical Analysis'!$B$4:$Y$146,3,0)),"",(VLOOKUP($B28,'Chemical Analysis'!$B$4:$Y$146,3,0))*$E28/100)</f>
        <v/>
      </c>
      <c r="D48" s="23" t="str">
        <f>IF(ISNA(VLOOKUP($B28,'Chemical Analysis'!$B$4:$Y$146,4,0)),"",(VLOOKUP($B28,'Chemical Analysis'!$B$4:$Y$146,4,0))*$E28/100)</f>
        <v/>
      </c>
      <c r="E48" s="23" t="str">
        <f>IF(ISNA(VLOOKUP($B28,'Chemical Analysis'!$B$4:$Y$146,5,0)),"",(VLOOKUP($B28,'Chemical Analysis'!$B$4:$Y$146,5,0))*$E28/100)</f>
        <v/>
      </c>
      <c r="F48" s="23" t="str">
        <f>IF(ISNA(VLOOKUP($B28,'Chemical Analysis'!$B$4:$Y$146,6,0)),"",(VLOOKUP($B28,'Chemical Analysis'!$B$4:$Y$146,6,0))*$E28/100)</f>
        <v/>
      </c>
      <c r="G48" s="23" t="str">
        <f>IF(ISNA(VLOOKUP($B28,'Chemical Analysis'!$B$4:$Y$146,7,0)),"",(VLOOKUP($B28,'Chemical Analysis'!$B$4:$Y$146,7,0))*$E28/100)</f>
        <v/>
      </c>
      <c r="H48" s="23" t="str">
        <f>IF(ISNA(VLOOKUP($B28,'Chemical Analysis'!$B$4:$Y$146,8,0)),"",(VLOOKUP($B28,'Chemical Analysis'!$B$4:$Y$146,8,0))*$E28/100)</f>
        <v/>
      </c>
      <c r="I48" s="23" t="str">
        <f>IF(ISNA(VLOOKUP($B28,'Chemical Analysis'!$B$4:$Y$146,9,0)),"",(VLOOKUP($B28,'Chemical Analysis'!$B$4:$Y$146,9,0))*$E28/100)</f>
        <v/>
      </c>
      <c r="J48" s="23" t="str">
        <f>IF(ISNA(VLOOKUP($B28,'Chemical Analysis'!$B$4:$Y$146,10,0)),"",(VLOOKUP($B28,'Chemical Analysis'!$B$4:$Y$146,10,0))*$E28/100)</f>
        <v/>
      </c>
      <c r="K48" s="23" t="str">
        <f>IF(ISNA(VLOOKUP($B28,'Chemical Analysis'!$B$4:$Y$146,11,0)),"",(VLOOKUP($B28,'Chemical Analysis'!$B$4:$Y$146,11,0))*$E28/100)</f>
        <v/>
      </c>
      <c r="L48" s="23" t="str">
        <f>IF(ISNA(VLOOKUP($B28,'Chemical Analysis'!$B$4:$Y$146,12,0)),"",(VLOOKUP($B28,'Chemical Analysis'!$B$4:$Y$146,12,0))*$E28/100)</f>
        <v/>
      </c>
      <c r="M48" s="23" t="str">
        <f>IF(ISNA(VLOOKUP($B28,'Chemical Analysis'!$B$4:$Y$146,13,0)),"",(VLOOKUP($B28,'Chemical Analysis'!$B$4:$Y$146,13,0))*$E28/100)</f>
        <v/>
      </c>
      <c r="N48" s="23" t="str">
        <f>IF(ISNA(VLOOKUP($B28,'Chemical Analysis'!$B$4:$Y$146,14,0)),"",(VLOOKUP($B28,'Chemical Analysis'!$B$4:$Y$146,14,0))*$E28/100)</f>
        <v/>
      </c>
      <c r="O48" s="23" t="str">
        <f>IF(ISNA(VLOOKUP($B28,'Chemical Analysis'!$B$4:$Y$146,15,0)),"",(VLOOKUP($B28,'Chemical Analysis'!$B$4:$Y$146,15,0))*$E28/100)</f>
        <v/>
      </c>
      <c r="P48" s="23" t="str">
        <f>IF(ISNA(VLOOKUP($B28,'Chemical Analysis'!$B$4:$Y$146,16,0)),"",(VLOOKUP($B28,'Chemical Analysis'!$B$4:$Y$146,16,0))*$E28/100)</f>
        <v/>
      </c>
      <c r="Q48" s="23" t="str">
        <f>IF(ISNA(VLOOKUP($B28,'Chemical Analysis'!$B$4:$Y$146,17,0)),"",(VLOOKUP($B28,'Chemical Analysis'!$B$4:$Y$146,17,0))*$E28/100)</f>
        <v/>
      </c>
      <c r="R48" s="23" t="str">
        <f>IF(ISNA(VLOOKUP($B28,'Chemical Analysis'!$B$4:$Y$146,18,0)),"",(VLOOKUP($B28,'Chemical Analysis'!$B$4:$Y$146,18,0))*$E28/100)</f>
        <v/>
      </c>
      <c r="S48" s="23" t="str">
        <f>IF(ISNA(VLOOKUP($B28,'Chemical Analysis'!$B$4:$Y$146,19,0)),"",(VLOOKUP($B28,'Chemical Analysis'!$B$4:$Y$146,19,0))*$E28/100)</f>
        <v/>
      </c>
      <c r="T48" s="23" t="str">
        <f>IF(ISNA(VLOOKUP($B28,'Chemical Analysis'!$B$4:$Y$146,20,0)),"",(VLOOKUP($B28,'Chemical Analysis'!$B$4:$Y$146,20,0))*$E28/100)</f>
        <v/>
      </c>
      <c r="U48" s="23" t="str">
        <f>IF(ISNA(VLOOKUP($B28,'Chemical Analysis'!$B$4:$Y$146,21,0)),"",(VLOOKUP($B28,'Chemical Analysis'!$B$4:$Y$146,21,0))*$E28/100)</f>
        <v/>
      </c>
      <c r="V48" s="23" t="str">
        <f>IF(ISNA(VLOOKUP($B28,'Chemical Analysis'!$B$4:$Y$146,22,0)),"",(VLOOKUP($B28,'Chemical Analysis'!$B$4:$Y$146,22,0))*$E28/100)</f>
        <v/>
      </c>
      <c r="W48" s="23" t="str">
        <f>IF(ISNA(VLOOKUP($B28,'Chemical Analysis'!$B$4:$Y$146,23,0)),"",(VLOOKUP($B28,'Chemical Analysis'!$B$4:$Y$146,23,0))*$E28/100)</f>
        <v/>
      </c>
      <c r="X48" s="23" t="str">
        <f>IF(ISNA(VLOOKUP($B28,'Chemical Analysis'!$B$4:$Y$146,24,0)),"",(VLOOKUP($B28,'Chemical Analysis'!$B$4:$Y$146,24,0))*$E28/100)</f>
        <v/>
      </c>
      <c r="Y48" s="34"/>
      <c r="Z48" s="29"/>
      <c r="AE48"/>
      <c r="AF48"/>
      <c r="AG48"/>
      <c r="AH48"/>
    </row>
    <row r="49" spans="2:34" ht="12.9" thickBot="1" x14ac:dyDescent="0.35">
      <c r="B49" s="23" t="str">
        <f>IF(ISNA(VLOOKUP($B29,'Chemical Analysis'!$B$4:$Y$146,2,0)),"",(VLOOKUP($B29,'Chemical Analysis'!$B$4:$Y$146,2,0))*$E29/100)</f>
        <v/>
      </c>
      <c r="C49" s="23" t="str">
        <f>IF(ISNA(VLOOKUP($B29,'Chemical Analysis'!$B$4:$Y$146,3,0)),"",(VLOOKUP($B29,'Chemical Analysis'!$B$4:$Y$146,3,0))*$E29/100)</f>
        <v/>
      </c>
      <c r="D49" s="23" t="str">
        <f>IF(ISNA(VLOOKUP($B29,'Chemical Analysis'!$B$4:$Y$146,4,0)),"",(VLOOKUP($B29,'Chemical Analysis'!$B$4:$Y$146,4,0))*$E29/100)</f>
        <v/>
      </c>
      <c r="E49" s="23" t="str">
        <f>IF(ISNA(VLOOKUP($B29,'Chemical Analysis'!$B$4:$Y$146,5,0)),"",(VLOOKUP($B29,'Chemical Analysis'!$B$4:$Y$146,5,0))*$E29/100)</f>
        <v/>
      </c>
      <c r="F49" s="23" t="str">
        <f>IF(ISNA(VLOOKUP($B29,'Chemical Analysis'!$B$4:$Y$146,6,0)),"",(VLOOKUP($B29,'Chemical Analysis'!$B$4:$Y$146,6,0))*$E29/100)</f>
        <v/>
      </c>
      <c r="G49" s="23" t="str">
        <f>IF(ISNA(VLOOKUP($B29,'Chemical Analysis'!$B$4:$Y$146,7,0)),"",(VLOOKUP($B29,'Chemical Analysis'!$B$4:$Y$146,7,0))*$E29/100)</f>
        <v/>
      </c>
      <c r="H49" s="23" t="str">
        <f>IF(ISNA(VLOOKUP($B29,'Chemical Analysis'!$B$4:$Y$146,8,0)),"",(VLOOKUP($B29,'Chemical Analysis'!$B$4:$Y$146,8,0))*$E29/100)</f>
        <v/>
      </c>
      <c r="I49" s="23" t="str">
        <f>IF(ISNA(VLOOKUP($B29,'Chemical Analysis'!$B$4:$Y$146,9,0)),"",(VLOOKUP($B29,'Chemical Analysis'!$B$4:$Y$146,9,0))*$E29/100)</f>
        <v/>
      </c>
      <c r="J49" s="23" t="str">
        <f>IF(ISNA(VLOOKUP($B29,'Chemical Analysis'!$B$4:$Y$146,10,0)),"",(VLOOKUP($B29,'Chemical Analysis'!$B$4:$Y$146,10,0))*$E29/100)</f>
        <v/>
      </c>
      <c r="K49" s="23" t="str">
        <f>IF(ISNA(VLOOKUP($B29,'Chemical Analysis'!$B$4:$Y$146,11,0)),"",(VLOOKUP($B29,'Chemical Analysis'!$B$4:$Y$146,11,0))*$E29/100)</f>
        <v/>
      </c>
      <c r="L49" s="23" t="str">
        <f>IF(ISNA(VLOOKUP($B29,'Chemical Analysis'!$B$4:$Y$146,12,0)),"",(VLOOKUP($B29,'Chemical Analysis'!$B$4:$Y$146,12,0))*$E29/100)</f>
        <v/>
      </c>
      <c r="M49" s="23" t="str">
        <f>IF(ISNA(VLOOKUP($B29,'Chemical Analysis'!$B$4:$Y$146,13,0)),"",(VLOOKUP($B29,'Chemical Analysis'!$B$4:$Y$146,13,0))*$E29/100)</f>
        <v/>
      </c>
      <c r="N49" s="23" t="str">
        <f>IF(ISNA(VLOOKUP($B29,'Chemical Analysis'!$B$4:$Y$146,14,0)),"",(VLOOKUP($B29,'Chemical Analysis'!$B$4:$Y$146,14,0))*$E29/100)</f>
        <v/>
      </c>
      <c r="O49" s="23" t="str">
        <f>IF(ISNA(VLOOKUP($B29,'Chemical Analysis'!$B$4:$Y$146,15,0)),"",(VLOOKUP($B29,'Chemical Analysis'!$B$4:$Y$146,15,0))*$E29/100)</f>
        <v/>
      </c>
      <c r="P49" s="23" t="str">
        <f>IF(ISNA(VLOOKUP($B29,'Chemical Analysis'!$B$4:$Y$146,16,0)),"",(VLOOKUP($B29,'Chemical Analysis'!$B$4:$Y$146,16,0))*$E29/100)</f>
        <v/>
      </c>
      <c r="Q49" s="23" t="str">
        <f>IF(ISNA(VLOOKUP($B29,'Chemical Analysis'!$B$4:$Y$146,17,0)),"",(VLOOKUP($B29,'Chemical Analysis'!$B$4:$Y$146,17,0))*$E29/100)</f>
        <v/>
      </c>
      <c r="R49" s="23" t="str">
        <f>IF(ISNA(VLOOKUP($B29,'Chemical Analysis'!$B$4:$Y$146,18,0)),"",(VLOOKUP($B29,'Chemical Analysis'!$B$4:$Y$146,18,0))*$E29/100)</f>
        <v/>
      </c>
      <c r="S49" s="23" t="str">
        <f>IF(ISNA(VLOOKUP($B29,'Chemical Analysis'!$B$4:$Y$146,19,0)),"",(VLOOKUP($B29,'Chemical Analysis'!$B$4:$Y$146,19,0))*$E29/100)</f>
        <v/>
      </c>
      <c r="T49" s="23" t="str">
        <f>IF(ISNA(VLOOKUP($B29,'Chemical Analysis'!$B$4:$Y$146,20,0)),"",(VLOOKUP($B29,'Chemical Analysis'!$B$4:$Y$146,20,0))*$E29/100)</f>
        <v/>
      </c>
      <c r="U49" s="23" t="str">
        <f>IF(ISNA(VLOOKUP($B29,'Chemical Analysis'!$B$4:$Y$146,21,0)),"",(VLOOKUP($B29,'Chemical Analysis'!$B$4:$Y$146,21,0))*$E29/100)</f>
        <v/>
      </c>
      <c r="V49" s="23" t="str">
        <f>IF(ISNA(VLOOKUP($B29,'Chemical Analysis'!$B$4:$Y$146,22,0)),"",(VLOOKUP($B29,'Chemical Analysis'!$B$4:$Y$146,22,0))*$E29/100)</f>
        <v/>
      </c>
      <c r="W49" s="23" t="str">
        <f>IF(ISNA(VLOOKUP($B29,'Chemical Analysis'!$B$4:$Y$146,23,0)),"",(VLOOKUP($B29,'Chemical Analysis'!$B$4:$Y$146,23,0))*$E29/100)</f>
        <v/>
      </c>
      <c r="X49" s="23" t="str">
        <f>IF(ISNA(VLOOKUP($B29,'Chemical Analysis'!$B$4:$Y$146,24,0)),"",(VLOOKUP($B29,'Chemical Analysis'!$B$4:$Y$146,24,0))*$E29/100)</f>
        <v/>
      </c>
      <c r="Y49" s="34"/>
      <c r="Z49" s="29"/>
      <c r="AE49"/>
      <c r="AF49"/>
      <c r="AG49"/>
      <c r="AH49"/>
    </row>
    <row r="50" spans="2:34" ht="12.9" thickBot="1" x14ac:dyDescent="0.35">
      <c r="B50" s="23" t="str">
        <f>IF(ISNA(VLOOKUP($B30,'Chemical Analysis'!$B$4:$Y$146,2,0)),"",(VLOOKUP($B30,'Chemical Analysis'!$B$4:$Y$146,2,0))*$E30/100)</f>
        <v/>
      </c>
      <c r="C50" s="23" t="str">
        <f>IF(ISNA(VLOOKUP($B30,'Chemical Analysis'!$B$4:$Y$146,3,0)),"",(VLOOKUP($B30,'Chemical Analysis'!$B$4:$Y$146,3,0))*$E30/100)</f>
        <v/>
      </c>
      <c r="D50" s="23" t="str">
        <f>IF(ISNA(VLOOKUP($B30,'Chemical Analysis'!$B$4:$Y$146,4,0)),"",(VLOOKUP($B30,'Chemical Analysis'!$B$4:$Y$146,4,0))*$E30/100)</f>
        <v/>
      </c>
      <c r="E50" s="23" t="str">
        <f>IF(ISNA(VLOOKUP($B30,'Chemical Analysis'!$B$4:$Y$146,5,0)),"",(VLOOKUP($B30,'Chemical Analysis'!$B$4:$Y$146,5,0))*$E30/100)</f>
        <v/>
      </c>
      <c r="F50" s="23" t="str">
        <f>IF(ISNA(VLOOKUP($B30,'Chemical Analysis'!$B$4:$Y$146,6,0)),"",(VLOOKUP($B30,'Chemical Analysis'!$B$4:$Y$146,6,0))*$E30/100)</f>
        <v/>
      </c>
      <c r="G50" s="23" t="str">
        <f>IF(ISNA(VLOOKUP($B30,'Chemical Analysis'!$B$4:$Y$146,7,0)),"",(VLOOKUP($B30,'Chemical Analysis'!$B$4:$Y$146,7,0))*$E30/100)</f>
        <v/>
      </c>
      <c r="H50" s="23" t="str">
        <f>IF(ISNA(VLOOKUP($B30,'Chemical Analysis'!$B$4:$Y$146,8,0)),"",(VLOOKUP($B30,'Chemical Analysis'!$B$4:$Y$146,8,0))*$E30/100)</f>
        <v/>
      </c>
      <c r="I50" s="23" t="str">
        <f>IF(ISNA(VLOOKUP($B30,'Chemical Analysis'!$B$4:$Y$146,9,0)),"",(VLOOKUP($B30,'Chemical Analysis'!$B$4:$Y$146,9,0))*$E30/100)</f>
        <v/>
      </c>
      <c r="J50" s="23" t="str">
        <f>IF(ISNA(VLOOKUP($B30,'Chemical Analysis'!$B$4:$Y$146,10,0)),"",(VLOOKUP($B30,'Chemical Analysis'!$B$4:$Y$146,10,0))*$E30/100)</f>
        <v/>
      </c>
      <c r="K50" s="23" t="str">
        <f>IF(ISNA(VLOOKUP($B30,'Chemical Analysis'!$B$4:$Y$146,11,0)),"",(VLOOKUP($B30,'Chemical Analysis'!$B$4:$Y$146,11,0))*$E30/100)</f>
        <v/>
      </c>
      <c r="L50" s="23" t="str">
        <f>IF(ISNA(VLOOKUP($B30,'Chemical Analysis'!$B$4:$Y$146,12,0)),"",(VLOOKUP($B30,'Chemical Analysis'!$B$4:$Y$146,12,0))*$E30/100)</f>
        <v/>
      </c>
      <c r="M50" s="23" t="str">
        <f>IF(ISNA(VLOOKUP($B30,'Chemical Analysis'!$B$4:$Y$146,13,0)),"",(VLOOKUP($B30,'Chemical Analysis'!$B$4:$Y$146,13,0))*$E30/100)</f>
        <v/>
      </c>
      <c r="N50" s="23" t="str">
        <f>IF(ISNA(VLOOKUP($B30,'Chemical Analysis'!$B$4:$Y$146,14,0)),"",(VLOOKUP($B30,'Chemical Analysis'!$B$4:$Y$146,14,0))*$E30/100)</f>
        <v/>
      </c>
      <c r="O50" s="23" t="str">
        <f>IF(ISNA(VLOOKUP($B30,'Chemical Analysis'!$B$4:$Y$146,15,0)),"",(VLOOKUP($B30,'Chemical Analysis'!$B$4:$Y$146,15,0))*$E30/100)</f>
        <v/>
      </c>
      <c r="P50" s="23" t="str">
        <f>IF(ISNA(VLOOKUP($B30,'Chemical Analysis'!$B$4:$Y$146,16,0)),"",(VLOOKUP($B30,'Chemical Analysis'!$B$4:$Y$146,16,0))*$E30/100)</f>
        <v/>
      </c>
      <c r="Q50" s="23" t="str">
        <f>IF(ISNA(VLOOKUP($B30,'Chemical Analysis'!$B$4:$Y$146,17,0)),"",(VLOOKUP($B30,'Chemical Analysis'!$B$4:$Y$146,17,0))*$E30/100)</f>
        <v/>
      </c>
      <c r="R50" s="23" t="str">
        <f>IF(ISNA(VLOOKUP($B30,'Chemical Analysis'!$B$4:$Y$146,18,0)),"",(VLOOKUP($B30,'Chemical Analysis'!$B$4:$Y$146,18,0))*$E30/100)</f>
        <v/>
      </c>
      <c r="S50" s="23" t="str">
        <f>IF(ISNA(VLOOKUP($B30,'Chemical Analysis'!$B$4:$Y$146,19,0)),"",(VLOOKUP($B30,'Chemical Analysis'!$B$4:$Y$146,19,0))*$E30/100)</f>
        <v/>
      </c>
      <c r="T50" s="23" t="str">
        <f>IF(ISNA(VLOOKUP($B30,'Chemical Analysis'!$B$4:$Y$146,20,0)),"",(VLOOKUP($B30,'Chemical Analysis'!$B$4:$Y$146,20,0))*$E30/100)</f>
        <v/>
      </c>
      <c r="U50" s="23" t="str">
        <f>IF(ISNA(VLOOKUP($B30,'Chemical Analysis'!$B$4:$Y$146,21,0)),"",(VLOOKUP($B30,'Chemical Analysis'!$B$4:$Y$146,21,0))*$E30/100)</f>
        <v/>
      </c>
      <c r="V50" s="23" t="str">
        <f>IF(ISNA(VLOOKUP($B30,'Chemical Analysis'!$B$4:$Y$146,22,0)),"",(VLOOKUP($B30,'Chemical Analysis'!$B$4:$Y$146,22,0))*$E30/100)</f>
        <v/>
      </c>
      <c r="W50" s="23" t="str">
        <f>IF(ISNA(VLOOKUP($B30,'Chemical Analysis'!$B$4:$Y$146,23,0)),"",(VLOOKUP($B30,'Chemical Analysis'!$B$4:$Y$146,23,0))*$E30/100)</f>
        <v/>
      </c>
      <c r="X50" s="23" t="str">
        <f>IF(ISNA(VLOOKUP($B30,'Chemical Analysis'!$B$4:$Y$146,24,0)),"",(VLOOKUP($B30,'Chemical Analysis'!$B$4:$Y$146,24,0))*$E30/100)</f>
        <v/>
      </c>
      <c r="Y50" s="34"/>
      <c r="Z50" s="29"/>
      <c r="AE50"/>
      <c r="AF50"/>
      <c r="AG50"/>
      <c r="AH50"/>
    </row>
    <row r="51" spans="2:34" ht="12.9" thickBot="1" x14ac:dyDescent="0.35">
      <c r="B51" s="23" t="str">
        <f>IF(ISNA(VLOOKUP($B31,'Chemical Analysis'!$B$4:$Y$146,2,0)),"",(VLOOKUP($B31,'Chemical Analysis'!$B$4:$Y$146,2,0))*$E31/100)</f>
        <v/>
      </c>
      <c r="C51" s="23" t="str">
        <f>IF(ISNA(VLOOKUP($B31,'Chemical Analysis'!$B$4:$Y$146,3,0)),"",(VLOOKUP($B31,'Chemical Analysis'!$B$4:$Y$146,3,0))*$E31/100)</f>
        <v/>
      </c>
      <c r="D51" s="23" t="str">
        <f>IF(ISNA(VLOOKUP($B31,'Chemical Analysis'!$B$4:$Y$146,4,0)),"",(VLOOKUP($B31,'Chemical Analysis'!$B$4:$Y$146,4,0))*$E31/100)</f>
        <v/>
      </c>
      <c r="E51" s="23" t="str">
        <f>IF(ISNA(VLOOKUP($B31,'Chemical Analysis'!$B$4:$Y$146,5,0)),"",(VLOOKUP($B31,'Chemical Analysis'!$B$4:$Y$146,5,0))*$E31/100)</f>
        <v/>
      </c>
      <c r="F51" s="23" t="str">
        <f>IF(ISNA(VLOOKUP($B31,'Chemical Analysis'!$B$4:$Y$146,6,0)),"",(VLOOKUP($B31,'Chemical Analysis'!$B$4:$Y$146,6,0))*$E31/100)</f>
        <v/>
      </c>
      <c r="G51" s="23" t="str">
        <f>IF(ISNA(VLOOKUP($B31,'Chemical Analysis'!$B$4:$Y$146,7,0)),"",(VLOOKUP($B31,'Chemical Analysis'!$B$4:$Y$146,7,0))*$E31/100)</f>
        <v/>
      </c>
      <c r="H51" s="23" t="str">
        <f>IF(ISNA(VLOOKUP($B31,'Chemical Analysis'!$B$4:$Y$146,8,0)),"",(VLOOKUP($B31,'Chemical Analysis'!$B$4:$Y$146,8,0))*$E31/100)</f>
        <v/>
      </c>
      <c r="I51" s="23" t="str">
        <f>IF(ISNA(VLOOKUP($B31,'Chemical Analysis'!$B$4:$Y$146,9,0)),"",(VLOOKUP($B31,'Chemical Analysis'!$B$4:$Y$146,9,0))*$E31/100)</f>
        <v/>
      </c>
      <c r="J51" s="23" t="str">
        <f>IF(ISNA(VLOOKUP($B31,'Chemical Analysis'!$B$4:$Y$146,10,0)),"",(VLOOKUP($B31,'Chemical Analysis'!$B$4:$Y$146,10,0))*$E31/100)</f>
        <v/>
      </c>
      <c r="K51" s="23" t="str">
        <f>IF(ISNA(VLOOKUP($B31,'Chemical Analysis'!$B$4:$Y$146,11,0)),"",(VLOOKUP($B31,'Chemical Analysis'!$B$4:$Y$146,11,0))*$E31/100)</f>
        <v/>
      </c>
      <c r="L51" s="23" t="str">
        <f>IF(ISNA(VLOOKUP($B31,'Chemical Analysis'!$B$4:$Y$146,12,0)),"",(VLOOKUP($B31,'Chemical Analysis'!$B$4:$Y$146,12,0))*$E31/100)</f>
        <v/>
      </c>
      <c r="M51" s="23" t="str">
        <f>IF(ISNA(VLOOKUP($B31,'Chemical Analysis'!$B$4:$Y$146,13,0)),"",(VLOOKUP($B31,'Chemical Analysis'!$B$4:$Y$146,13,0))*$E31/100)</f>
        <v/>
      </c>
      <c r="N51" s="23" t="str">
        <f>IF(ISNA(VLOOKUP($B31,'Chemical Analysis'!$B$4:$Y$146,14,0)),"",(VLOOKUP($B31,'Chemical Analysis'!$B$4:$Y$146,14,0))*$E31/100)</f>
        <v/>
      </c>
      <c r="O51" s="23" t="str">
        <f>IF(ISNA(VLOOKUP($B31,'Chemical Analysis'!$B$4:$Y$146,15,0)),"",(VLOOKUP($B31,'Chemical Analysis'!$B$4:$Y$146,15,0))*$E31/100)</f>
        <v/>
      </c>
      <c r="P51" s="23" t="str">
        <f>IF(ISNA(VLOOKUP($B31,'Chemical Analysis'!$B$4:$Y$146,16,0)),"",(VLOOKUP($B31,'Chemical Analysis'!$B$4:$Y$146,16,0))*$E31/100)</f>
        <v/>
      </c>
      <c r="Q51" s="23" t="str">
        <f>IF(ISNA(VLOOKUP($B31,'Chemical Analysis'!$B$4:$Y$146,17,0)),"",(VLOOKUP($B31,'Chemical Analysis'!$B$4:$Y$146,17,0))*$E31/100)</f>
        <v/>
      </c>
      <c r="R51" s="23" t="str">
        <f>IF(ISNA(VLOOKUP($B31,'Chemical Analysis'!$B$4:$Y$146,18,0)),"",(VLOOKUP($B31,'Chemical Analysis'!$B$4:$Y$146,18,0))*$E31/100)</f>
        <v/>
      </c>
      <c r="S51" s="23" t="str">
        <f>IF(ISNA(VLOOKUP($B31,'Chemical Analysis'!$B$4:$Y$146,19,0)),"",(VLOOKUP($B31,'Chemical Analysis'!$B$4:$Y$146,19,0))*$E31/100)</f>
        <v/>
      </c>
      <c r="T51" s="23" t="str">
        <f>IF(ISNA(VLOOKUP($B31,'Chemical Analysis'!$B$4:$Y$146,20,0)),"",(VLOOKUP($B31,'Chemical Analysis'!$B$4:$Y$146,20,0))*$E31/100)</f>
        <v/>
      </c>
      <c r="U51" s="23" t="str">
        <f>IF(ISNA(VLOOKUP($B31,'Chemical Analysis'!$B$4:$Y$146,21,0)),"",(VLOOKUP($B31,'Chemical Analysis'!$B$4:$Y$146,21,0))*$E31/100)</f>
        <v/>
      </c>
      <c r="V51" s="23" t="str">
        <f>IF(ISNA(VLOOKUP($B31,'Chemical Analysis'!$B$4:$Y$146,22,0)),"",(VLOOKUP($B31,'Chemical Analysis'!$B$4:$Y$146,22,0))*$E31/100)</f>
        <v/>
      </c>
      <c r="W51" s="23" t="str">
        <f>IF(ISNA(VLOOKUP($B31,'Chemical Analysis'!$B$4:$Y$146,23,0)),"",(VLOOKUP($B31,'Chemical Analysis'!$B$4:$Y$146,23,0))*$E31/100)</f>
        <v/>
      </c>
      <c r="X51" s="23" t="str">
        <f>IF(ISNA(VLOOKUP($B31,'Chemical Analysis'!$B$4:$Y$146,24,0)),"",(VLOOKUP($B31,'Chemical Analysis'!$B$4:$Y$146,24,0))*$E31/100)</f>
        <v/>
      </c>
      <c r="Y51" s="34"/>
      <c r="Z51" s="29"/>
      <c r="AE51"/>
      <c r="AF51"/>
      <c r="AG51"/>
      <c r="AH51"/>
    </row>
    <row r="52" spans="2:34" ht="12.9" thickBot="1" x14ac:dyDescent="0.35">
      <c r="B52" s="23" t="str">
        <f>IF(ISNA(VLOOKUP($B32,'Chemical Analysis'!$B$4:$Y$146,2,0)),"",(VLOOKUP($B32,'Chemical Analysis'!$B$4:$Y$146,2,0))*$E32/100)</f>
        <v/>
      </c>
      <c r="C52" s="23" t="str">
        <f>IF(ISNA(VLOOKUP($B32,'Chemical Analysis'!$B$4:$Y$146,3,0)),"",(VLOOKUP($B32,'Chemical Analysis'!$B$4:$Y$146,3,0))*$E32/100)</f>
        <v/>
      </c>
      <c r="D52" s="23" t="str">
        <f>IF(ISNA(VLOOKUP($B32,'Chemical Analysis'!$B$4:$Y$146,4,0)),"",(VLOOKUP($B32,'Chemical Analysis'!$B$4:$Y$146,4,0))*$E32/100)</f>
        <v/>
      </c>
      <c r="E52" s="23" t="str">
        <f>IF(ISNA(VLOOKUP($B32,'Chemical Analysis'!$B$4:$Y$146,5,0)),"",(VLOOKUP($B32,'Chemical Analysis'!$B$4:$Y$146,5,0))*$E32/100)</f>
        <v/>
      </c>
      <c r="F52" s="23" t="str">
        <f>IF(ISNA(VLOOKUP($B32,'Chemical Analysis'!$B$4:$Y$146,6,0)),"",(VLOOKUP($B32,'Chemical Analysis'!$B$4:$Y$146,6,0))*$E32/100)</f>
        <v/>
      </c>
      <c r="G52" s="23" t="str">
        <f>IF(ISNA(VLOOKUP($B32,'Chemical Analysis'!$B$4:$Y$146,7,0)),"",(VLOOKUP($B32,'Chemical Analysis'!$B$4:$Y$146,7,0))*$E32/100)</f>
        <v/>
      </c>
      <c r="H52" s="23" t="str">
        <f>IF(ISNA(VLOOKUP($B32,'Chemical Analysis'!$B$4:$Y$146,8,0)),"",(VLOOKUP($B32,'Chemical Analysis'!$B$4:$Y$146,8,0))*$E32/100)</f>
        <v/>
      </c>
      <c r="I52" s="23" t="str">
        <f>IF(ISNA(VLOOKUP($B32,'Chemical Analysis'!$B$4:$Y$146,9,0)),"",(VLOOKUP($B32,'Chemical Analysis'!$B$4:$Y$146,9,0))*$E32/100)</f>
        <v/>
      </c>
      <c r="J52" s="23" t="str">
        <f>IF(ISNA(VLOOKUP($B32,'Chemical Analysis'!$B$4:$Y$146,10,0)),"",(VLOOKUP($B32,'Chemical Analysis'!$B$4:$Y$146,10,0))*$E32/100)</f>
        <v/>
      </c>
      <c r="K52" s="23" t="str">
        <f>IF(ISNA(VLOOKUP($B32,'Chemical Analysis'!$B$4:$Y$146,11,0)),"",(VLOOKUP($B32,'Chemical Analysis'!$B$4:$Y$146,11,0))*$E32/100)</f>
        <v/>
      </c>
      <c r="L52" s="23" t="str">
        <f>IF(ISNA(VLOOKUP($B32,'Chemical Analysis'!$B$4:$Y$146,12,0)),"",(VLOOKUP($B32,'Chemical Analysis'!$B$4:$Y$146,12,0))*$E32/100)</f>
        <v/>
      </c>
      <c r="M52" s="23" t="str">
        <f>IF(ISNA(VLOOKUP($B32,'Chemical Analysis'!$B$4:$Y$146,13,0)),"",(VLOOKUP($B32,'Chemical Analysis'!$B$4:$Y$146,13,0))*$E32/100)</f>
        <v/>
      </c>
      <c r="N52" s="23" t="str">
        <f>IF(ISNA(VLOOKUP($B32,'Chemical Analysis'!$B$4:$Y$146,14,0)),"",(VLOOKUP($B32,'Chemical Analysis'!$B$4:$Y$146,14,0))*$E32/100)</f>
        <v/>
      </c>
      <c r="O52" s="23" t="str">
        <f>IF(ISNA(VLOOKUP($B32,'Chemical Analysis'!$B$4:$Y$146,15,0)),"",(VLOOKUP($B32,'Chemical Analysis'!$B$4:$Y$146,15,0))*$E32/100)</f>
        <v/>
      </c>
      <c r="P52" s="23" t="str">
        <f>IF(ISNA(VLOOKUP($B32,'Chemical Analysis'!$B$4:$Y$146,16,0)),"",(VLOOKUP($B32,'Chemical Analysis'!$B$4:$Y$146,16,0))*$E32/100)</f>
        <v/>
      </c>
      <c r="Q52" s="23" t="str">
        <f>IF(ISNA(VLOOKUP($B32,'Chemical Analysis'!$B$4:$Y$146,17,0)),"",(VLOOKUP($B32,'Chemical Analysis'!$B$4:$Y$146,17,0))*$E32/100)</f>
        <v/>
      </c>
      <c r="R52" s="23" t="str">
        <f>IF(ISNA(VLOOKUP($B32,'Chemical Analysis'!$B$4:$Y$146,18,0)),"",(VLOOKUP($B32,'Chemical Analysis'!$B$4:$Y$146,18,0))*$E32/100)</f>
        <v/>
      </c>
      <c r="S52" s="23" t="str">
        <f>IF(ISNA(VLOOKUP($B32,'Chemical Analysis'!$B$4:$Y$146,19,0)),"",(VLOOKUP($B32,'Chemical Analysis'!$B$4:$Y$146,19,0))*$E32/100)</f>
        <v/>
      </c>
      <c r="T52" s="23" t="str">
        <f>IF(ISNA(VLOOKUP($B32,'Chemical Analysis'!$B$4:$Y$146,20,0)),"",(VLOOKUP($B32,'Chemical Analysis'!$B$4:$Y$146,20,0))*$E32/100)</f>
        <v/>
      </c>
      <c r="U52" s="23" t="str">
        <f>IF(ISNA(VLOOKUP($B32,'Chemical Analysis'!$B$4:$Y$146,21,0)),"",(VLOOKUP($B32,'Chemical Analysis'!$B$4:$Y$146,21,0))*$E32/100)</f>
        <v/>
      </c>
      <c r="V52" s="23" t="str">
        <f>IF(ISNA(VLOOKUP($B32,'Chemical Analysis'!$B$4:$Y$146,22,0)),"",(VLOOKUP($B32,'Chemical Analysis'!$B$4:$Y$146,22,0))*$E32/100)</f>
        <v/>
      </c>
      <c r="W52" s="23" t="str">
        <f>IF(ISNA(VLOOKUP($B32,'Chemical Analysis'!$B$4:$Y$146,23,0)),"",(VLOOKUP($B32,'Chemical Analysis'!$B$4:$Y$146,23,0))*$E32/100)</f>
        <v/>
      </c>
      <c r="X52" s="23" t="str">
        <f>IF(ISNA(VLOOKUP($B32,'Chemical Analysis'!$B$4:$Y$146,24,0)),"",(VLOOKUP($B32,'Chemical Analysis'!$B$4:$Y$146,24,0))*$E32/100)</f>
        <v/>
      </c>
      <c r="Y52" s="34"/>
      <c r="Z52" s="29"/>
      <c r="AE52"/>
      <c r="AF52"/>
      <c r="AG52"/>
      <c r="AH52"/>
    </row>
    <row r="53" spans="2:34" ht="12.9" thickBot="1" x14ac:dyDescent="0.35">
      <c r="B53" s="23" t="str">
        <f>IF(ISNA(VLOOKUP($B33,'Chemical Analysis'!$B$4:$Y$146,2,0)),"",(VLOOKUP($B33,'Chemical Analysis'!$B$4:$Y$146,2,0))*$E33/100)</f>
        <v/>
      </c>
      <c r="C53" s="23" t="str">
        <f>IF(ISNA(VLOOKUP($B33,'Chemical Analysis'!$B$4:$Y$146,3,0)),"",(VLOOKUP($B33,'Chemical Analysis'!$B$4:$Y$146,3,0))*$E33/100)</f>
        <v/>
      </c>
      <c r="D53" s="23" t="str">
        <f>IF(ISNA(VLOOKUP($B33,'Chemical Analysis'!$B$4:$Y$146,4,0)),"",(VLOOKUP($B33,'Chemical Analysis'!$B$4:$Y$146,4,0))*$E33/100)</f>
        <v/>
      </c>
      <c r="E53" s="23" t="str">
        <f>IF(ISNA(VLOOKUP($B33,'Chemical Analysis'!$B$4:$Y$146,5,0)),"",(VLOOKUP($B33,'Chemical Analysis'!$B$4:$Y$146,5,0))*$E33/100)</f>
        <v/>
      </c>
      <c r="F53" s="23" t="str">
        <f>IF(ISNA(VLOOKUP($B33,'Chemical Analysis'!$B$4:$Y$146,6,0)),"",(VLOOKUP($B33,'Chemical Analysis'!$B$4:$Y$146,6,0))*$E33/100)</f>
        <v/>
      </c>
      <c r="G53" s="23" t="str">
        <f>IF(ISNA(VLOOKUP($B33,'Chemical Analysis'!$B$4:$Y$146,7,0)),"",(VLOOKUP($B33,'Chemical Analysis'!$B$4:$Y$146,7,0))*$E33/100)</f>
        <v/>
      </c>
      <c r="H53" s="23" t="str">
        <f>IF(ISNA(VLOOKUP($B33,'Chemical Analysis'!$B$4:$Y$146,8,0)),"",(VLOOKUP($B33,'Chemical Analysis'!$B$4:$Y$146,8,0))*$E33/100)</f>
        <v/>
      </c>
      <c r="I53" s="23" t="str">
        <f>IF(ISNA(VLOOKUP($B33,'Chemical Analysis'!$B$4:$Y$146,9,0)),"",(VLOOKUP($B33,'Chemical Analysis'!$B$4:$Y$146,9,0))*$E33/100)</f>
        <v/>
      </c>
      <c r="J53" s="23" t="str">
        <f>IF(ISNA(VLOOKUP($B33,'Chemical Analysis'!$B$4:$Y$146,10,0)),"",(VLOOKUP($B33,'Chemical Analysis'!$B$4:$Y$146,10,0))*$E33/100)</f>
        <v/>
      </c>
      <c r="K53" s="23" t="str">
        <f>IF(ISNA(VLOOKUP($B33,'Chemical Analysis'!$B$4:$Y$146,11,0)),"",(VLOOKUP($B33,'Chemical Analysis'!$B$4:$Y$146,11,0))*$E33/100)</f>
        <v/>
      </c>
      <c r="L53" s="23" t="str">
        <f>IF(ISNA(VLOOKUP($B33,'Chemical Analysis'!$B$4:$Y$146,12,0)),"",(VLOOKUP($B33,'Chemical Analysis'!$B$4:$Y$146,12,0))*$E33/100)</f>
        <v/>
      </c>
      <c r="M53" s="23" t="str">
        <f>IF(ISNA(VLOOKUP($B33,'Chemical Analysis'!$B$4:$Y$146,13,0)),"",(VLOOKUP($B33,'Chemical Analysis'!$B$4:$Y$146,13,0))*$E33/100)</f>
        <v/>
      </c>
      <c r="N53" s="23" t="str">
        <f>IF(ISNA(VLOOKUP($B33,'Chemical Analysis'!$B$4:$Y$146,14,0)),"",(VLOOKUP($B33,'Chemical Analysis'!$B$4:$Y$146,14,0))*$E33/100)</f>
        <v/>
      </c>
      <c r="O53" s="23" t="str">
        <f>IF(ISNA(VLOOKUP($B33,'Chemical Analysis'!$B$4:$Y$146,15,0)),"",(VLOOKUP($B33,'Chemical Analysis'!$B$4:$Y$146,15,0))*$E33/100)</f>
        <v/>
      </c>
      <c r="P53" s="23" t="str">
        <f>IF(ISNA(VLOOKUP($B33,'Chemical Analysis'!$B$4:$Y$146,16,0)),"",(VLOOKUP($B33,'Chemical Analysis'!$B$4:$Y$146,16,0))*$E33/100)</f>
        <v/>
      </c>
      <c r="Q53" s="23" t="str">
        <f>IF(ISNA(VLOOKUP($B33,'Chemical Analysis'!$B$4:$Y$146,17,0)),"",(VLOOKUP($B33,'Chemical Analysis'!$B$4:$Y$146,17,0))*$E33/100)</f>
        <v/>
      </c>
      <c r="R53" s="23" t="str">
        <f>IF(ISNA(VLOOKUP($B33,'Chemical Analysis'!$B$4:$Y$146,18,0)),"",(VLOOKUP($B33,'Chemical Analysis'!$B$4:$Y$146,18,0))*$E33/100)</f>
        <v/>
      </c>
      <c r="S53" s="23" t="str">
        <f>IF(ISNA(VLOOKUP($B33,'Chemical Analysis'!$B$4:$Y$146,19,0)),"",(VLOOKUP($B33,'Chemical Analysis'!$B$4:$Y$146,19,0))*$E33/100)</f>
        <v/>
      </c>
      <c r="T53" s="23" t="str">
        <f>IF(ISNA(VLOOKUP($B33,'Chemical Analysis'!$B$4:$Y$146,20,0)),"",(VLOOKUP($B33,'Chemical Analysis'!$B$4:$Y$146,20,0))*$E33/100)</f>
        <v/>
      </c>
      <c r="U53" s="23" t="str">
        <f>IF(ISNA(VLOOKUP($B33,'Chemical Analysis'!$B$4:$Y$146,21,0)),"",(VLOOKUP($B33,'Chemical Analysis'!$B$4:$Y$146,21,0))*$E33/100)</f>
        <v/>
      </c>
      <c r="V53" s="23" t="str">
        <f>IF(ISNA(VLOOKUP($B33,'Chemical Analysis'!$B$4:$Y$146,22,0)),"",(VLOOKUP($B33,'Chemical Analysis'!$B$4:$Y$146,22,0))*$E33/100)</f>
        <v/>
      </c>
      <c r="W53" s="23" t="str">
        <f>IF(ISNA(VLOOKUP($B33,'Chemical Analysis'!$B$4:$Y$146,23,0)),"",(VLOOKUP($B33,'Chemical Analysis'!$B$4:$Y$146,23,0))*$E33/100)</f>
        <v/>
      </c>
      <c r="X53" s="23" t="str">
        <f>IF(ISNA(VLOOKUP($B33,'Chemical Analysis'!$B$4:$Y$146,24,0)),"",(VLOOKUP($B33,'Chemical Analysis'!$B$4:$Y$146,24,0))*$E33/100)</f>
        <v/>
      </c>
      <c r="Y53" s="35"/>
      <c r="Z53" s="29"/>
      <c r="AE53"/>
      <c r="AF53"/>
      <c r="AG53"/>
      <c r="AH53"/>
    </row>
    <row r="54" spans="2:34" ht="12.9" thickBot="1" x14ac:dyDescent="0.35">
      <c r="B54" s="46">
        <f>SUM(B38:B53)</f>
        <v>53.058558558558559</v>
      </c>
      <c r="C54" s="46">
        <f t="shared" ref="C54:W54" si="4">SUM(C38:C53)</f>
        <v>0</v>
      </c>
      <c r="D54" s="46">
        <f t="shared" si="4"/>
        <v>11.54054054054054</v>
      </c>
      <c r="E54" s="46">
        <f t="shared" si="4"/>
        <v>0.95576576576576577</v>
      </c>
      <c r="F54" s="46">
        <f t="shared" si="4"/>
        <v>8.1081081081081088</v>
      </c>
      <c r="G54" s="46">
        <f t="shared" si="4"/>
        <v>0</v>
      </c>
      <c r="H54" s="46">
        <f t="shared" si="4"/>
        <v>3.6315315315315315</v>
      </c>
      <c r="I54" s="46">
        <f t="shared" si="4"/>
        <v>1.8279279279279281</v>
      </c>
      <c r="J54" s="46">
        <f t="shared" si="4"/>
        <v>0</v>
      </c>
      <c r="K54" s="46">
        <f t="shared" si="4"/>
        <v>0</v>
      </c>
      <c r="L54" s="46">
        <f t="shared" si="4"/>
        <v>2.0720720720720724E-2</v>
      </c>
      <c r="M54" s="46">
        <f t="shared" si="4"/>
        <v>10.290990990990991</v>
      </c>
      <c r="N54" s="46">
        <f t="shared" si="4"/>
        <v>0</v>
      </c>
      <c r="O54" s="46">
        <f t="shared" si="4"/>
        <v>0</v>
      </c>
      <c r="P54" s="46">
        <f t="shared" si="4"/>
        <v>0</v>
      </c>
      <c r="Q54" s="46">
        <f t="shared" si="4"/>
        <v>0.18425837837837841</v>
      </c>
      <c r="R54" s="46">
        <f t="shared" si="4"/>
        <v>0</v>
      </c>
      <c r="S54" s="46">
        <f t="shared" si="4"/>
        <v>0</v>
      </c>
      <c r="T54" s="46">
        <f t="shared" si="4"/>
        <v>0</v>
      </c>
      <c r="U54" s="46">
        <f t="shared" si="4"/>
        <v>0</v>
      </c>
      <c r="V54" s="46">
        <f t="shared" si="4"/>
        <v>2.2522522522522525E-2</v>
      </c>
      <c r="W54" s="46">
        <f t="shared" si="4"/>
        <v>0</v>
      </c>
      <c r="X54" s="46">
        <f>SUM(X38:X53)</f>
        <v>0</v>
      </c>
      <c r="Z54" s="29"/>
      <c r="AE54"/>
      <c r="AF54"/>
      <c r="AG54"/>
      <c r="AH54"/>
    </row>
    <row r="55" spans="2:34" ht="17.149999999999999" thickBot="1" x14ac:dyDescent="0.55000000000000004">
      <c r="B55" s="123" t="s">
        <v>0</v>
      </c>
      <c r="C55" s="124" t="s">
        <v>1</v>
      </c>
      <c r="D55" s="124" t="s">
        <v>2</v>
      </c>
      <c r="E55" s="124" t="s">
        <v>11</v>
      </c>
      <c r="F55" s="129" t="s">
        <v>116</v>
      </c>
      <c r="G55" s="124" t="s">
        <v>3</v>
      </c>
      <c r="H55" s="124" t="s">
        <v>4</v>
      </c>
      <c r="I55" s="124" t="s">
        <v>5</v>
      </c>
      <c r="J55" s="125" t="s">
        <v>115</v>
      </c>
      <c r="K55" s="125" t="s">
        <v>119</v>
      </c>
      <c r="L55" s="124" t="s">
        <v>6</v>
      </c>
      <c r="M55" s="124" t="s">
        <v>7</v>
      </c>
      <c r="N55" s="124" t="s">
        <v>8</v>
      </c>
      <c r="O55" s="124" t="s">
        <v>25</v>
      </c>
      <c r="P55" s="124" t="s">
        <v>10</v>
      </c>
      <c r="Q55" s="132" t="s">
        <v>140</v>
      </c>
      <c r="R55" s="124" t="s">
        <v>110</v>
      </c>
      <c r="S55" s="124" t="s">
        <v>118</v>
      </c>
      <c r="T55" s="124" t="s">
        <v>107</v>
      </c>
      <c r="U55" s="126" t="s">
        <v>124</v>
      </c>
      <c r="V55" s="126" t="s">
        <v>123</v>
      </c>
      <c r="W55" s="127" t="s">
        <v>126</v>
      </c>
      <c r="X55" s="128" t="s">
        <v>62</v>
      </c>
      <c r="Z55" s="29"/>
      <c r="AE55"/>
      <c r="AF55"/>
      <c r="AG55"/>
      <c r="AH55"/>
    </row>
    <row r="56" spans="2:34" ht="20.6" thickBot="1" x14ac:dyDescent="0.55000000000000004">
      <c r="B56" s="116">
        <v>60.09</v>
      </c>
      <c r="C56" s="117">
        <v>69.62</v>
      </c>
      <c r="D56" s="118">
        <v>101.96</v>
      </c>
      <c r="E56" s="118">
        <v>80.900000000000006</v>
      </c>
      <c r="F56" s="118">
        <v>74.692799999999991</v>
      </c>
      <c r="G56" s="118">
        <v>29.88</v>
      </c>
      <c r="H56" s="118">
        <v>61.98</v>
      </c>
      <c r="I56" s="118">
        <v>94.2</v>
      </c>
      <c r="J56" s="118">
        <v>79.545000000000002</v>
      </c>
      <c r="K56" s="118">
        <v>465.96</v>
      </c>
      <c r="L56" s="118">
        <v>40.31</v>
      </c>
      <c r="M56" s="118">
        <v>56.08</v>
      </c>
      <c r="N56" s="118">
        <v>103.62</v>
      </c>
      <c r="O56" s="118">
        <v>153.69999999999999</v>
      </c>
      <c r="P56" s="118">
        <v>81.39</v>
      </c>
      <c r="Q56" s="133">
        <v>71.84</v>
      </c>
      <c r="R56" s="118">
        <v>86.94</v>
      </c>
      <c r="S56" s="118">
        <v>74.930000000000007</v>
      </c>
      <c r="T56" s="119">
        <v>223.2</v>
      </c>
      <c r="U56" s="118">
        <v>150.69999999999999</v>
      </c>
      <c r="V56" s="118">
        <v>141.94</v>
      </c>
      <c r="W56" s="118">
        <v>152</v>
      </c>
      <c r="X56" s="120">
        <v>214.44</v>
      </c>
      <c r="Y56" s="88">
        <f>SUM(C18:C33)</f>
        <v>111</v>
      </c>
      <c r="Z56" s="29"/>
      <c r="AE56"/>
      <c r="AF56"/>
      <c r="AG56"/>
      <c r="AH56"/>
    </row>
    <row r="57" spans="2:34" ht="12.9" thickBot="1" x14ac:dyDescent="0.35">
      <c r="B57" s="113">
        <f t="shared" ref="B57:X57" si="5">B$54/B$56</f>
        <v>0.88298483206121747</v>
      </c>
      <c r="C57" s="114">
        <f t="shared" si="5"/>
        <v>0</v>
      </c>
      <c r="D57" s="114">
        <f t="shared" si="5"/>
        <v>0.11318694135485034</v>
      </c>
      <c r="E57" s="114">
        <f t="shared" si="5"/>
        <v>1.1814162741233198E-2</v>
      </c>
      <c r="F57" s="114">
        <f t="shared" si="5"/>
        <v>0.10855274013168752</v>
      </c>
      <c r="G57" s="114">
        <f t="shared" si="5"/>
        <v>0</v>
      </c>
      <c r="H57" s="114">
        <f t="shared" si="5"/>
        <v>5.8591989860140879E-2</v>
      </c>
      <c r="I57" s="114">
        <f t="shared" si="5"/>
        <v>1.9404755073544885E-2</v>
      </c>
      <c r="J57" s="114">
        <f t="shared" si="5"/>
        <v>0</v>
      </c>
      <c r="K57" s="114">
        <f t="shared" si="5"/>
        <v>0</v>
      </c>
      <c r="L57" s="114">
        <f t="shared" si="5"/>
        <v>5.1403425256067291E-4</v>
      </c>
      <c r="M57" s="114">
        <f t="shared" si="5"/>
        <v>0.1835055454884271</v>
      </c>
      <c r="N57" s="114">
        <f t="shared" si="5"/>
        <v>0</v>
      </c>
      <c r="O57" s="114">
        <f t="shared" si="5"/>
        <v>0</v>
      </c>
      <c r="P57" s="114">
        <f t="shared" si="5"/>
        <v>0</v>
      </c>
      <c r="Q57" s="114">
        <f t="shared" si="5"/>
        <v>2.5648437970264256E-3</v>
      </c>
      <c r="R57" s="114">
        <f t="shared" si="5"/>
        <v>0</v>
      </c>
      <c r="S57" s="114">
        <f t="shared" si="5"/>
        <v>0</v>
      </c>
      <c r="T57" s="114">
        <f t="shared" si="5"/>
        <v>0</v>
      </c>
      <c r="U57" s="114">
        <f t="shared" si="5"/>
        <v>0</v>
      </c>
      <c r="V57" s="114">
        <f t="shared" si="5"/>
        <v>1.5867635988813954E-4</v>
      </c>
      <c r="W57" s="114">
        <f t="shared" si="5"/>
        <v>0</v>
      </c>
      <c r="X57" s="115">
        <f t="shared" si="5"/>
        <v>0</v>
      </c>
      <c r="Y57" s="78">
        <f>SUM(B57:X57)</f>
        <v>1.3812785211205765</v>
      </c>
      <c r="Z57" s="29"/>
      <c r="AE57"/>
      <c r="AF57"/>
      <c r="AG57"/>
      <c r="AH57"/>
    </row>
    <row r="58" spans="2:34" ht="12.9" thickBot="1" x14ac:dyDescent="0.35">
      <c r="B58" s="108">
        <f t="shared" ref="B58:X58" si="6">B57/$Y$57*100</f>
        <v>63.925183701900103</v>
      </c>
      <c r="C58" s="24">
        <f t="shared" si="6"/>
        <v>0</v>
      </c>
      <c r="D58" s="24">
        <f t="shared" si="6"/>
        <v>8.1943604873422817</v>
      </c>
      <c r="E58" s="24">
        <f t="shared" si="6"/>
        <v>0.85530633833709635</v>
      </c>
      <c r="F58" s="24">
        <f t="shared" si="6"/>
        <v>7.8588596341614716</v>
      </c>
      <c r="G58" s="24">
        <f t="shared" si="6"/>
        <v>0</v>
      </c>
      <c r="H58" s="24">
        <f t="shared" si="6"/>
        <v>4.2418664276779978</v>
      </c>
      <c r="I58" s="24">
        <f t="shared" si="6"/>
        <v>1.4048401373679928</v>
      </c>
      <c r="J58" s="24">
        <f t="shared" si="6"/>
        <v>0</v>
      </c>
      <c r="K58" s="24">
        <f t="shared" si="6"/>
        <v>0</v>
      </c>
      <c r="L58" s="24">
        <f t="shared" si="6"/>
        <v>3.7214381075270558E-2</v>
      </c>
      <c r="M58" s="24">
        <f t="shared" si="6"/>
        <v>13.28519503362409</v>
      </c>
      <c r="N58" s="24">
        <f t="shared" si="6"/>
        <v>0</v>
      </c>
      <c r="O58" s="24">
        <f t="shared" si="6"/>
        <v>0</v>
      </c>
      <c r="P58" s="24">
        <f t="shared" si="6"/>
        <v>0</v>
      </c>
      <c r="Q58" s="24">
        <f t="shared" si="6"/>
        <v>0.18568621446061939</v>
      </c>
      <c r="R58" s="24">
        <f t="shared" si="6"/>
        <v>0</v>
      </c>
      <c r="S58" s="24">
        <f t="shared" si="6"/>
        <v>0</v>
      </c>
      <c r="T58" s="24">
        <f t="shared" si="6"/>
        <v>0</v>
      </c>
      <c r="U58" s="24">
        <f t="shared" si="6"/>
        <v>0</v>
      </c>
      <c r="V58" s="24">
        <f t="shared" si="6"/>
        <v>1.1487644053091602E-2</v>
      </c>
      <c r="W58" s="24">
        <f t="shared" si="6"/>
        <v>0</v>
      </c>
      <c r="X58" s="109">
        <f t="shared" si="6"/>
        <v>0</v>
      </c>
      <c r="Y58" s="78">
        <f>SUM(G58:U58)</f>
        <v>19.154802194205971</v>
      </c>
      <c r="Z58" s="29"/>
      <c r="AE58"/>
      <c r="AF58"/>
      <c r="AG58"/>
      <c r="AH58"/>
    </row>
    <row r="59" spans="2:34" ht="12.9" thickBot="1" x14ac:dyDescent="0.35">
      <c r="B59" s="110">
        <f t="shared" ref="B59:X59" si="7">B58/$Y$58</f>
        <v>3.3372928132474518</v>
      </c>
      <c r="C59" s="111">
        <f>C58/$Y$58</f>
        <v>0</v>
      </c>
      <c r="D59" s="111">
        <f t="shared" si="7"/>
        <v>0.42779666447408932</v>
      </c>
      <c r="E59" s="111">
        <f t="shared" si="7"/>
        <v>4.4652319019812862E-2</v>
      </c>
      <c r="F59" s="111">
        <f t="shared" si="7"/>
        <v>0.41028142992458855</v>
      </c>
      <c r="G59" s="111">
        <f t="shared" si="7"/>
        <v>0</v>
      </c>
      <c r="H59" s="111">
        <f t="shared" si="7"/>
        <v>0.22145185236948553</v>
      </c>
      <c r="I59" s="111">
        <f t="shared" si="7"/>
        <v>7.3341406667876488E-2</v>
      </c>
      <c r="J59" s="111">
        <f t="shared" si="7"/>
        <v>0</v>
      </c>
      <c r="K59" s="111">
        <f t="shared" si="7"/>
        <v>0</v>
      </c>
      <c r="L59" s="111">
        <f t="shared" si="7"/>
        <v>1.9428225203248159E-3</v>
      </c>
      <c r="M59" s="111">
        <f t="shared" si="7"/>
        <v>0.69356994130916449</v>
      </c>
      <c r="N59" s="111">
        <f t="shared" si="7"/>
        <v>0</v>
      </c>
      <c r="O59" s="111">
        <f t="shared" si="7"/>
        <v>0</v>
      </c>
      <c r="P59" s="111">
        <f t="shared" si="7"/>
        <v>0</v>
      </c>
      <c r="Q59" s="111">
        <f t="shared" si="7"/>
        <v>9.6939771331487085E-3</v>
      </c>
      <c r="R59" s="111">
        <f t="shared" si="7"/>
        <v>0</v>
      </c>
      <c r="S59" s="111">
        <f t="shared" si="7"/>
        <v>0</v>
      </c>
      <c r="T59" s="111">
        <f t="shared" si="7"/>
        <v>0</v>
      </c>
      <c r="U59" s="111">
        <f t="shared" si="7"/>
        <v>0</v>
      </c>
      <c r="V59" s="111">
        <f t="shared" si="7"/>
        <v>5.9972658222314803E-4</v>
      </c>
      <c r="W59" s="111">
        <f t="shared" si="7"/>
        <v>0</v>
      </c>
      <c r="X59" s="112">
        <f t="shared" si="7"/>
        <v>0</v>
      </c>
      <c r="Y59" s="107">
        <f>IF(ISNA(VLOOKUP($G2,'Chemical Analysis'!$AA$4:$AB$27,2,0)),"",(VLOOKUP($G2,'Chemical Analysis'!$AA$4:$AB$27,2,0)))</f>
        <v>1305</v>
      </c>
      <c r="Z59" s="29"/>
      <c r="AE59"/>
      <c r="AF59"/>
      <c r="AG59"/>
      <c r="AH59"/>
    </row>
    <row r="60" spans="2:34" ht="15" x14ac:dyDescent="0.4">
      <c r="B60" s="49"/>
      <c r="C60" s="50"/>
      <c r="D60" s="15"/>
      <c r="E60" s="15"/>
      <c r="F60" s="15"/>
      <c r="G60" s="15"/>
      <c r="H60" s="15"/>
      <c r="I60" s="31"/>
      <c r="J60" s="31"/>
      <c r="K60" s="31"/>
      <c r="L60" s="31"/>
      <c r="M60" s="49"/>
      <c r="N60" s="2"/>
      <c r="O60" s="2"/>
      <c r="P60" s="50"/>
      <c r="Q60" s="51"/>
      <c r="R60" s="51"/>
      <c r="S60" s="51"/>
      <c r="T60" s="51"/>
      <c r="U60" s="51"/>
      <c r="V60" s="51"/>
      <c r="W60" s="51"/>
      <c r="X60" s="51"/>
      <c r="Y60" s="51"/>
      <c r="Z60" s="29"/>
      <c r="AE60"/>
      <c r="AF60"/>
      <c r="AG60"/>
      <c r="AH60"/>
    </row>
    <row r="61" spans="2:34" ht="15" x14ac:dyDescent="0.4">
      <c r="B61" s="50"/>
      <c r="C61" s="50"/>
      <c r="D61" s="50"/>
      <c r="E61" s="50"/>
      <c r="F61" s="50"/>
      <c r="G61" s="50"/>
      <c r="H61" s="15"/>
      <c r="I61" s="31"/>
      <c r="J61" s="31"/>
      <c r="K61" s="31"/>
      <c r="L61" s="31"/>
      <c r="M61" s="50"/>
      <c r="N61" s="31"/>
      <c r="O61" s="51"/>
      <c r="P61" s="50"/>
      <c r="Q61" s="51"/>
      <c r="R61" s="51"/>
      <c r="S61" s="51"/>
      <c r="T61" s="51"/>
      <c r="U61" s="51"/>
      <c r="V61" s="51"/>
      <c r="W61" s="51"/>
      <c r="X61" s="51"/>
      <c r="Y61" s="51"/>
      <c r="Z61" s="29"/>
      <c r="AE61"/>
      <c r="AF61"/>
      <c r="AG61"/>
      <c r="AH61"/>
    </row>
    <row r="62" spans="2:34" ht="12.45" x14ac:dyDescent="0.3">
      <c r="B62"/>
      <c r="C62"/>
      <c r="D62"/>
      <c r="E62"/>
      <c r="F62"/>
      <c r="G62"/>
      <c r="H62"/>
      <c r="M62" s="54"/>
      <c r="N62" s="54"/>
      <c r="O62" s="54"/>
      <c r="Z62" s="29"/>
      <c r="AE62"/>
      <c r="AF62"/>
      <c r="AG62"/>
      <c r="AH62"/>
    </row>
    <row r="63" spans="2:34" ht="12.45" x14ac:dyDescent="0.3">
      <c r="B63"/>
      <c r="C63"/>
      <c r="D63"/>
      <c r="E63"/>
      <c r="F63"/>
      <c r="G63"/>
      <c r="H63"/>
      <c r="Z63" s="29"/>
      <c r="AE63"/>
      <c r="AF63"/>
      <c r="AG63"/>
      <c r="AH63"/>
    </row>
    <row r="64" spans="2:34" x14ac:dyDescent="0.5">
      <c r="AE64"/>
      <c r="AF64"/>
    </row>
    <row r="65" spans="31:31" x14ac:dyDescent="0.5">
      <c r="AE65"/>
    </row>
  </sheetData>
  <mergeCells count="22">
    <mergeCell ref="C1:E1"/>
    <mergeCell ref="C2:E2"/>
    <mergeCell ref="B3:C3"/>
    <mergeCell ref="D3:E3"/>
    <mergeCell ref="B4:C4"/>
    <mergeCell ref="D4:E4"/>
    <mergeCell ref="W4:X5"/>
    <mergeCell ref="Y4:Y5"/>
    <mergeCell ref="AA4:AB5"/>
    <mergeCell ref="AC4:AC5"/>
    <mergeCell ref="D5:E5"/>
    <mergeCell ref="F5:G5"/>
    <mergeCell ref="C15:C17"/>
    <mergeCell ref="E15:E17"/>
    <mergeCell ref="G15:G16"/>
    <mergeCell ref="B16:B17"/>
    <mergeCell ref="F4:G4"/>
    <mergeCell ref="W6:X8"/>
    <mergeCell ref="Y6:Z8"/>
    <mergeCell ref="AA6:AB8"/>
    <mergeCell ref="AC6:AD8"/>
    <mergeCell ref="B12:C12"/>
  </mergeCells>
  <dataValidations count="3">
    <dataValidation type="list" showInputMessage="1" showErrorMessage="1" sqref="B18:B33" xr:uid="{96B7AC29-8096-41DF-ADBB-D825DD152B06}">
      <formula1>Chem</formula1>
    </dataValidation>
    <dataValidation type="list" showInputMessage="1" showErrorMessage="1" sqref="WUU982964:WUU982975 ACA18:ACA29 ALW18:ALW29 AVS18:AVS29 BFO18:BFO29 BPK18:BPK29 BZG18:BZG29 CJC18:CJC29 CSY18:CSY29 DCU18:DCU29 DMQ18:DMQ29 DWM18:DWM29 EGI18:EGI29 EQE18:EQE29 FAA18:FAA29 FJW18:FJW29 FTS18:FTS29 GDO18:GDO29 GNK18:GNK29 GXG18:GXG29 HHC18:HHC29 HQY18:HQY29 IAU18:IAU29 IKQ18:IKQ29 IUM18:IUM29 JEI18:JEI29 JOE18:JOE29 JYA18:JYA29 KHW18:KHW29 KRS18:KRS29 LBO18:LBO29 LLK18:LLK29 LVG18:LVG29 MFC18:MFC29 MOY18:MOY29 MYU18:MYU29 NIQ18:NIQ29 NSM18:NSM29 OCI18:OCI29 OME18:OME29 OWA18:OWA29 PFW18:PFW29 PPS18:PPS29 PZO18:PZO29 QJK18:QJK29 QTG18:QTG29 RDC18:RDC29 RMY18:RMY29 RWU18:RWU29 SGQ18:SGQ29 SQM18:SQM29 TAI18:TAI29 TKE18:TKE29 TUA18:TUA29 UDW18:UDW29 UNS18:UNS29 UXO18:UXO29 VHK18:VHK29 VRG18:VRG29 WBC18:WBC29 WKY18:WKY29 WUU18:WUU29 B65460:B65471 II65460:II65471 SE65460:SE65471 ACA65460:ACA65471 ALW65460:ALW65471 AVS65460:AVS65471 BFO65460:BFO65471 BPK65460:BPK65471 BZG65460:BZG65471 CJC65460:CJC65471 CSY65460:CSY65471 DCU65460:DCU65471 DMQ65460:DMQ65471 DWM65460:DWM65471 EGI65460:EGI65471 EQE65460:EQE65471 FAA65460:FAA65471 FJW65460:FJW65471 FTS65460:FTS65471 GDO65460:GDO65471 GNK65460:GNK65471 GXG65460:GXG65471 HHC65460:HHC65471 HQY65460:HQY65471 IAU65460:IAU65471 IKQ65460:IKQ65471 IUM65460:IUM65471 JEI65460:JEI65471 JOE65460:JOE65471 JYA65460:JYA65471 KHW65460:KHW65471 KRS65460:KRS65471 LBO65460:LBO65471 LLK65460:LLK65471 LVG65460:LVG65471 MFC65460:MFC65471 MOY65460:MOY65471 MYU65460:MYU65471 NIQ65460:NIQ65471 NSM65460:NSM65471 OCI65460:OCI65471 OME65460:OME65471 OWA65460:OWA65471 PFW65460:PFW65471 PPS65460:PPS65471 PZO65460:PZO65471 QJK65460:QJK65471 QTG65460:QTG65471 RDC65460:RDC65471 RMY65460:RMY65471 RWU65460:RWU65471 SGQ65460:SGQ65471 SQM65460:SQM65471 TAI65460:TAI65471 TKE65460:TKE65471 TUA65460:TUA65471 UDW65460:UDW65471 UNS65460:UNS65471 UXO65460:UXO65471 VHK65460:VHK65471 VRG65460:VRG65471 WBC65460:WBC65471 WKY65460:WKY65471 WUU65460:WUU65471 B130996:B131007 II130996:II131007 SE130996:SE131007 ACA130996:ACA131007 ALW130996:ALW131007 AVS130996:AVS131007 BFO130996:BFO131007 BPK130996:BPK131007 BZG130996:BZG131007 CJC130996:CJC131007 CSY130996:CSY131007 DCU130996:DCU131007 DMQ130996:DMQ131007 DWM130996:DWM131007 EGI130996:EGI131007 EQE130996:EQE131007 FAA130996:FAA131007 FJW130996:FJW131007 FTS130996:FTS131007 GDO130996:GDO131007 GNK130996:GNK131007 GXG130996:GXG131007 HHC130996:HHC131007 HQY130996:HQY131007 IAU130996:IAU131007 IKQ130996:IKQ131007 IUM130996:IUM131007 JEI130996:JEI131007 JOE130996:JOE131007 JYA130996:JYA131007 KHW130996:KHW131007 KRS130996:KRS131007 LBO130996:LBO131007 LLK130996:LLK131007 LVG130996:LVG131007 MFC130996:MFC131007 MOY130996:MOY131007 MYU130996:MYU131007 NIQ130996:NIQ131007 NSM130996:NSM131007 OCI130996:OCI131007 OME130996:OME131007 OWA130996:OWA131007 PFW130996:PFW131007 PPS130996:PPS131007 PZO130996:PZO131007 QJK130996:QJK131007 QTG130996:QTG131007 RDC130996:RDC131007 RMY130996:RMY131007 RWU130996:RWU131007 SGQ130996:SGQ131007 SQM130996:SQM131007 TAI130996:TAI131007 TKE130996:TKE131007 TUA130996:TUA131007 UDW130996:UDW131007 UNS130996:UNS131007 UXO130996:UXO131007 VHK130996:VHK131007 VRG130996:VRG131007 WBC130996:WBC131007 WKY130996:WKY131007 WUU130996:WUU131007 B196532:B196543 II196532:II196543 SE196532:SE196543 ACA196532:ACA196543 ALW196532:ALW196543 AVS196532:AVS196543 BFO196532:BFO196543 BPK196532:BPK196543 BZG196532:BZG196543 CJC196532:CJC196543 CSY196532:CSY196543 DCU196532:DCU196543 DMQ196532:DMQ196543 DWM196532:DWM196543 EGI196532:EGI196543 EQE196532:EQE196543 FAA196532:FAA196543 FJW196532:FJW196543 FTS196532:FTS196543 GDO196532:GDO196543 GNK196532:GNK196543 GXG196532:GXG196543 HHC196532:HHC196543 HQY196532:HQY196543 IAU196532:IAU196543 IKQ196532:IKQ196543 IUM196532:IUM196543 JEI196532:JEI196543 JOE196532:JOE196543 JYA196532:JYA196543 KHW196532:KHW196543 KRS196532:KRS196543 LBO196532:LBO196543 LLK196532:LLK196543 LVG196532:LVG196543 MFC196532:MFC196543 MOY196532:MOY196543 MYU196532:MYU196543 NIQ196532:NIQ196543 NSM196532:NSM196543 OCI196532:OCI196543 OME196532:OME196543 OWA196532:OWA196543 PFW196532:PFW196543 PPS196532:PPS196543 PZO196532:PZO196543 QJK196532:QJK196543 QTG196532:QTG196543 RDC196532:RDC196543 RMY196532:RMY196543 RWU196532:RWU196543 SGQ196532:SGQ196543 SQM196532:SQM196543 TAI196532:TAI196543 TKE196532:TKE196543 TUA196532:TUA196543 UDW196532:UDW196543 UNS196532:UNS196543 UXO196532:UXO196543 VHK196532:VHK196543 VRG196532:VRG196543 WBC196532:WBC196543 WKY196532:WKY196543 WUU196532:WUU196543 B262068:B262079 II262068:II262079 SE262068:SE262079 ACA262068:ACA262079 ALW262068:ALW262079 AVS262068:AVS262079 BFO262068:BFO262079 BPK262068:BPK262079 BZG262068:BZG262079 CJC262068:CJC262079 CSY262068:CSY262079 DCU262068:DCU262079 DMQ262068:DMQ262079 DWM262068:DWM262079 EGI262068:EGI262079 EQE262068:EQE262079 FAA262068:FAA262079 FJW262068:FJW262079 FTS262068:FTS262079 GDO262068:GDO262079 GNK262068:GNK262079 GXG262068:GXG262079 HHC262068:HHC262079 HQY262068:HQY262079 IAU262068:IAU262079 IKQ262068:IKQ262079 IUM262068:IUM262079 JEI262068:JEI262079 JOE262068:JOE262079 JYA262068:JYA262079 KHW262068:KHW262079 KRS262068:KRS262079 LBO262068:LBO262079 LLK262068:LLK262079 LVG262068:LVG262079 MFC262068:MFC262079 MOY262068:MOY262079 MYU262068:MYU262079 NIQ262068:NIQ262079 NSM262068:NSM262079 OCI262068:OCI262079 OME262068:OME262079 OWA262068:OWA262079 PFW262068:PFW262079 PPS262068:PPS262079 PZO262068:PZO262079 QJK262068:QJK262079 QTG262068:QTG262079 RDC262068:RDC262079 RMY262068:RMY262079 RWU262068:RWU262079 SGQ262068:SGQ262079 SQM262068:SQM262079 TAI262068:TAI262079 TKE262068:TKE262079 TUA262068:TUA262079 UDW262068:UDW262079 UNS262068:UNS262079 UXO262068:UXO262079 VHK262068:VHK262079 VRG262068:VRG262079 WBC262068:WBC262079 WKY262068:WKY262079 WUU262068:WUU262079 B327604:B327615 II327604:II327615 SE327604:SE327615 ACA327604:ACA327615 ALW327604:ALW327615 AVS327604:AVS327615 BFO327604:BFO327615 BPK327604:BPK327615 BZG327604:BZG327615 CJC327604:CJC327615 CSY327604:CSY327615 DCU327604:DCU327615 DMQ327604:DMQ327615 DWM327604:DWM327615 EGI327604:EGI327615 EQE327604:EQE327615 FAA327604:FAA327615 FJW327604:FJW327615 FTS327604:FTS327615 GDO327604:GDO327615 GNK327604:GNK327615 GXG327604:GXG327615 HHC327604:HHC327615 HQY327604:HQY327615 IAU327604:IAU327615 IKQ327604:IKQ327615 IUM327604:IUM327615 JEI327604:JEI327615 JOE327604:JOE327615 JYA327604:JYA327615 KHW327604:KHW327615 KRS327604:KRS327615 LBO327604:LBO327615 LLK327604:LLK327615 LVG327604:LVG327615 MFC327604:MFC327615 MOY327604:MOY327615 MYU327604:MYU327615 NIQ327604:NIQ327615 NSM327604:NSM327615 OCI327604:OCI327615 OME327604:OME327615 OWA327604:OWA327615 PFW327604:PFW327615 PPS327604:PPS327615 PZO327604:PZO327615 QJK327604:QJK327615 QTG327604:QTG327615 RDC327604:RDC327615 RMY327604:RMY327615 RWU327604:RWU327615 SGQ327604:SGQ327615 SQM327604:SQM327615 TAI327604:TAI327615 TKE327604:TKE327615 TUA327604:TUA327615 UDW327604:UDW327615 UNS327604:UNS327615 UXO327604:UXO327615 VHK327604:VHK327615 VRG327604:VRG327615 WBC327604:WBC327615 WKY327604:WKY327615 WUU327604:WUU327615 B393140:B393151 II393140:II393151 SE393140:SE393151 ACA393140:ACA393151 ALW393140:ALW393151 AVS393140:AVS393151 BFO393140:BFO393151 BPK393140:BPK393151 BZG393140:BZG393151 CJC393140:CJC393151 CSY393140:CSY393151 DCU393140:DCU393151 DMQ393140:DMQ393151 DWM393140:DWM393151 EGI393140:EGI393151 EQE393140:EQE393151 FAA393140:FAA393151 FJW393140:FJW393151 FTS393140:FTS393151 GDO393140:GDO393151 GNK393140:GNK393151 GXG393140:GXG393151 HHC393140:HHC393151 HQY393140:HQY393151 IAU393140:IAU393151 IKQ393140:IKQ393151 IUM393140:IUM393151 JEI393140:JEI393151 JOE393140:JOE393151 JYA393140:JYA393151 KHW393140:KHW393151 KRS393140:KRS393151 LBO393140:LBO393151 LLK393140:LLK393151 LVG393140:LVG393151 MFC393140:MFC393151 MOY393140:MOY393151 MYU393140:MYU393151 NIQ393140:NIQ393151 NSM393140:NSM393151 OCI393140:OCI393151 OME393140:OME393151 OWA393140:OWA393151 PFW393140:PFW393151 PPS393140:PPS393151 PZO393140:PZO393151 QJK393140:QJK393151 QTG393140:QTG393151 RDC393140:RDC393151 RMY393140:RMY393151 RWU393140:RWU393151 SGQ393140:SGQ393151 SQM393140:SQM393151 TAI393140:TAI393151 TKE393140:TKE393151 TUA393140:TUA393151 UDW393140:UDW393151 UNS393140:UNS393151 UXO393140:UXO393151 VHK393140:VHK393151 VRG393140:VRG393151 WBC393140:WBC393151 WKY393140:WKY393151 WUU393140:WUU393151 B458676:B458687 II458676:II458687 SE458676:SE458687 ACA458676:ACA458687 ALW458676:ALW458687 AVS458676:AVS458687 BFO458676:BFO458687 BPK458676:BPK458687 BZG458676:BZG458687 CJC458676:CJC458687 CSY458676:CSY458687 DCU458676:DCU458687 DMQ458676:DMQ458687 DWM458676:DWM458687 EGI458676:EGI458687 EQE458676:EQE458687 FAA458676:FAA458687 FJW458676:FJW458687 FTS458676:FTS458687 GDO458676:GDO458687 GNK458676:GNK458687 GXG458676:GXG458687 HHC458676:HHC458687 HQY458676:HQY458687 IAU458676:IAU458687 IKQ458676:IKQ458687 IUM458676:IUM458687 JEI458676:JEI458687 JOE458676:JOE458687 JYA458676:JYA458687 KHW458676:KHW458687 KRS458676:KRS458687 LBO458676:LBO458687 LLK458676:LLK458687 LVG458676:LVG458687 MFC458676:MFC458687 MOY458676:MOY458687 MYU458676:MYU458687 NIQ458676:NIQ458687 NSM458676:NSM458687 OCI458676:OCI458687 OME458676:OME458687 OWA458676:OWA458687 PFW458676:PFW458687 PPS458676:PPS458687 PZO458676:PZO458687 QJK458676:QJK458687 QTG458676:QTG458687 RDC458676:RDC458687 RMY458676:RMY458687 RWU458676:RWU458687 SGQ458676:SGQ458687 SQM458676:SQM458687 TAI458676:TAI458687 TKE458676:TKE458687 TUA458676:TUA458687 UDW458676:UDW458687 UNS458676:UNS458687 UXO458676:UXO458687 VHK458676:VHK458687 VRG458676:VRG458687 WBC458676:WBC458687 WKY458676:WKY458687 WUU458676:WUU458687 B524212:B524223 II524212:II524223 SE524212:SE524223 ACA524212:ACA524223 ALW524212:ALW524223 AVS524212:AVS524223 BFO524212:BFO524223 BPK524212:BPK524223 BZG524212:BZG524223 CJC524212:CJC524223 CSY524212:CSY524223 DCU524212:DCU524223 DMQ524212:DMQ524223 DWM524212:DWM524223 EGI524212:EGI524223 EQE524212:EQE524223 FAA524212:FAA524223 FJW524212:FJW524223 FTS524212:FTS524223 GDO524212:GDO524223 GNK524212:GNK524223 GXG524212:GXG524223 HHC524212:HHC524223 HQY524212:HQY524223 IAU524212:IAU524223 IKQ524212:IKQ524223 IUM524212:IUM524223 JEI524212:JEI524223 JOE524212:JOE524223 JYA524212:JYA524223 KHW524212:KHW524223 KRS524212:KRS524223 LBO524212:LBO524223 LLK524212:LLK524223 LVG524212:LVG524223 MFC524212:MFC524223 MOY524212:MOY524223 MYU524212:MYU524223 NIQ524212:NIQ524223 NSM524212:NSM524223 OCI524212:OCI524223 OME524212:OME524223 OWA524212:OWA524223 PFW524212:PFW524223 PPS524212:PPS524223 PZO524212:PZO524223 QJK524212:QJK524223 QTG524212:QTG524223 RDC524212:RDC524223 RMY524212:RMY524223 RWU524212:RWU524223 SGQ524212:SGQ524223 SQM524212:SQM524223 TAI524212:TAI524223 TKE524212:TKE524223 TUA524212:TUA524223 UDW524212:UDW524223 UNS524212:UNS524223 UXO524212:UXO524223 VHK524212:VHK524223 VRG524212:VRG524223 WBC524212:WBC524223 WKY524212:WKY524223 WUU524212:WUU524223 B589748:B589759 II589748:II589759 SE589748:SE589759 ACA589748:ACA589759 ALW589748:ALW589759 AVS589748:AVS589759 BFO589748:BFO589759 BPK589748:BPK589759 BZG589748:BZG589759 CJC589748:CJC589759 CSY589748:CSY589759 DCU589748:DCU589759 DMQ589748:DMQ589759 DWM589748:DWM589759 EGI589748:EGI589759 EQE589748:EQE589759 FAA589748:FAA589759 FJW589748:FJW589759 FTS589748:FTS589759 GDO589748:GDO589759 GNK589748:GNK589759 GXG589748:GXG589759 HHC589748:HHC589759 HQY589748:HQY589759 IAU589748:IAU589759 IKQ589748:IKQ589759 IUM589748:IUM589759 JEI589748:JEI589759 JOE589748:JOE589759 JYA589748:JYA589759 KHW589748:KHW589759 KRS589748:KRS589759 LBO589748:LBO589759 LLK589748:LLK589759 LVG589748:LVG589759 MFC589748:MFC589759 MOY589748:MOY589759 MYU589748:MYU589759 NIQ589748:NIQ589759 NSM589748:NSM589759 OCI589748:OCI589759 OME589748:OME589759 OWA589748:OWA589759 PFW589748:PFW589759 PPS589748:PPS589759 PZO589748:PZO589759 QJK589748:QJK589759 QTG589748:QTG589759 RDC589748:RDC589759 RMY589748:RMY589759 RWU589748:RWU589759 SGQ589748:SGQ589759 SQM589748:SQM589759 TAI589748:TAI589759 TKE589748:TKE589759 TUA589748:TUA589759 UDW589748:UDW589759 UNS589748:UNS589759 UXO589748:UXO589759 VHK589748:VHK589759 VRG589748:VRG589759 WBC589748:WBC589759 WKY589748:WKY589759 WUU589748:WUU589759 B655284:B655295 II655284:II655295 SE655284:SE655295 ACA655284:ACA655295 ALW655284:ALW655295 AVS655284:AVS655295 BFO655284:BFO655295 BPK655284:BPK655295 BZG655284:BZG655295 CJC655284:CJC655295 CSY655284:CSY655295 DCU655284:DCU655295 DMQ655284:DMQ655295 DWM655284:DWM655295 EGI655284:EGI655295 EQE655284:EQE655295 FAA655284:FAA655295 FJW655284:FJW655295 FTS655284:FTS655295 GDO655284:GDO655295 GNK655284:GNK655295 GXG655284:GXG655295 HHC655284:HHC655295 HQY655284:HQY655295 IAU655284:IAU655295 IKQ655284:IKQ655295 IUM655284:IUM655295 JEI655284:JEI655295 JOE655284:JOE655295 JYA655284:JYA655295 KHW655284:KHW655295 KRS655284:KRS655295 LBO655284:LBO655295 LLK655284:LLK655295 LVG655284:LVG655295 MFC655284:MFC655295 MOY655284:MOY655295 MYU655284:MYU655295 NIQ655284:NIQ655295 NSM655284:NSM655295 OCI655284:OCI655295 OME655284:OME655295 OWA655284:OWA655295 PFW655284:PFW655295 PPS655284:PPS655295 PZO655284:PZO655295 QJK655284:QJK655295 QTG655284:QTG655295 RDC655284:RDC655295 RMY655284:RMY655295 RWU655284:RWU655295 SGQ655284:SGQ655295 SQM655284:SQM655295 TAI655284:TAI655295 TKE655284:TKE655295 TUA655284:TUA655295 UDW655284:UDW655295 UNS655284:UNS655295 UXO655284:UXO655295 VHK655284:VHK655295 VRG655284:VRG655295 WBC655284:WBC655295 WKY655284:WKY655295 WUU655284:WUU655295 B720820:B720831 II720820:II720831 SE720820:SE720831 ACA720820:ACA720831 ALW720820:ALW720831 AVS720820:AVS720831 BFO720820:BFO720831 BPK720820:BPK720831 BZG720820:BZG720831 CJC720820:CJC720831 CSY720820:CSY720831 DCU720820:DCU720831 DMQ720820:DMQ720831 DWM720820:DWM720831 EGI720820:EGI720831 EQE720820:EQE720831 FAA720820:FAA720831 FJW720820:FJW720831 FTS720820:FTS720831 GDO720820:GDO720831 GNK720820:GNK720831 GXG720820:GXG720831 HHC720820:HHC720831 HQY720820:HQY720831 IAU720820:IAU720831 IKQ720820:IKQ720831 IUM720820:IUM720831 JEI720820:JEI720831 JOE720820:JOE720831 JYA720820:JYA720831 KHW720820:KHW720831 KRS720820:KRS720831 LBO720820:LBO720831 LLK720820:LLK720831 LVG720820:LVG720831 MFC720820:MFC720831 MOY720820:MOY720831 MYU720820:MYU720831 NIQ720820:NIQ720831 NSM720820:NSM720831 OCI720820:OCI720831 OME720820:OME720831 OWA720820:OWA720831 PFW720820:PFW720831 PPS720820:PPS720831 PZO720820:PZO720831 QJK720820:QJK720831 QTG720820:QTG720831 RDC720820:RDC720831 RMY720820:RMY720831 RWU720820:RWU720831 SGQ720820:SGQ720831 SQM720820:SQM720831 TAI720820:TAI720831 TKE720820:TKE720831 TUA720820:TUA720831 UDW720820:UDW720831 UNS720820:UNS720831 UXO720820:UXO720831 VHK720820:VHK720831 VRG720820:VRG720831 WBC720820:WBC720831 WKY720820:WKY720831 WUU720820:WUU720831 B786356:B786367 II786356:II786367 SE786356:SE786367 ACA786356:ACA786367 ALW786356:ALW786367 AVS786356:AVS786367 BFO786356:BFO786367 BPK786356:BPK786367 BZG786356:BZG786367 CJC786356:CJC786367 CSY786356:CSY786367 DCU786356:DCU786367 DMQ786356:DMQ786367 DWM786356:DWM786367 EGI786356:EGI786367 EQE786356:EQE786367 FAA786356:FAA786367 FJW786356:FJW786367 FTS786356:FTS786367 GDO786356:GDO786367 GNK786356:GNK786367 GXG786356:GXG786367 HHC786356:HHC786367 HQY786356:HQY786367 IAU786356:IAU786367 IKQ786356:IKQ786367 IUM786356:IUM786367 JEI786356:JEI786367 JOE786356:JOE786367 JYA786356:JYA786367 KHW786356:KHW786367 KRS786356:KRS786367 LBO786356:LBO786367 LLK786356:LLK786367 LVG786356:LVG786367 MFC786356:MFC786367 MOY786356:MOY786367 MYU786356:MYU786367 NIQ786356:NIQ786367 NSM786356:NSM786367 OCI786356:OCI786367 OME786356:OME786367 OWA786356:OWA786367 PFW786356:PFW786367 PPS786356:PPS786367 PZO786356:PZO786367 QJK786356:QJK786367 QTG786356:QTG786367 RDC786356:RDC786367 RMY786356:RMY786367 RWU786356:RWU786367 SGQ786356:SGQ786367 SQM786356:SQM786367 TAI786356:TAI786367 TKE786356:TKE786367 TUA786356:TUA786367 UDW786356:UDW786367 UNS786356:UNS786367 UXO786356:UXO786367 VHK786356:VHK786367 VRG786356:VRG786367 WBC786356:WBC786367 WKY786356:WKY786367 WUU786356:WUU786367 B851892:B851903 II851892:II851903 SE851892:SE851903 ACA851892:ACA851903 ALW851892:ALW851903 AVS851892:AVS851903 BFO851892:BFO851903 BPK851892:BPK851903 BZG851892:BZG851903 CJC851892:CJC851903 CSY851892:CSY851903 DCU851892:DCU851903 DMQ851892:DMQ851903 DWM851892:DWM851903 EGI851892:EGI851903 EQE851892:EQE851903 FAA851892:FAA851903 FJW851892:FJW851903 FTS851892:FTS851903 GDO851892:GDO851903 GNK851892:GNK851903 GXG851892:GXG851903 HHC851892:HHC851903 HQY851892:HQY851903 IAU851892:IAU851903 IKQ851892:IKQ851903 IUM851892:IUM851903 JEI851892:JEI851903 JOE851892:JOE851903 JYA851892:JYA851903 KHW851892:KHW851903 KRS851892:KRS851903 LBO851892:LBO851903 LLK851892:LLK851903 LVG851892:LVG851903 MFC851892:MFC851903 MOY851892:MOY851903 MYU851892:MYU851903 NIQ851892:NIQ851903 NSM851892:NSM851903 OCI851892:OCI851903 OME851892:OME851903 OWA851892:OWA851903 PFW851892:PFW851903 PPS851892:PPS851903 PZO851892:PZO851903 QJK851892:QJK851903 QTG851892:QTG851903 RDC851892:RDC851903 RMY851892:RMY851903 RWU851892:RWU851903 SGQ851892:SGQ851903 SQM851892:SQM851903 TAI851892:TAI851903 TKE851892:TKE851903 TUA851892:TUA851903 UDW851892:UDW851903 UNS851892:UNS851903 UXO851892:UXO851903 VHK851892:VHK851903 VRG851892:VRG851903 WBC851892:WBC851903 WKY851892:WKY851903 WUU851892:WUU851903 B917428:B917439 II917428:II917439 SE917428:SE917439 ACA917428:ACA917439 ALW917428:ALW917439 AVS917428:AVS917439 BFO917428:BFO917439 BPK917428:BPK917439 BZG917428:BZG917439 CJC917428:CJC917439 CSY917428:CSY917439 DCU917428:DCU917439 DMQ917428:DMQ917439 DWM917428:DWM917439 EGI917428:EGI917439 EQE917428:EQE917439 FAA917428:FAA917439 FJW917428:FJW917439 FTS917428:FTS917439 GDO917428:GDO917439 GNK917428:GNK917439 GXG917428:GXG917439 HHC917428:HHC917439 HQY917428:HQY917439 IAU917428:IAU917439 IKQ917428:IKQ917439 IUM917428:IUM917439 JEI917428:JEI917439 JOE917428:JOE917439 JYA917428:JYA917439 KHW917428:KHW917439 KRS917428:KRS917439 LBO917428:LBO917439 LLK917428:LLK917439 LVG917428:LVG917439 MFC917428:MFC917439 MOY917428:MOY917439 MYU917428:MYU917439 NIQ917428:NIQ917439 NSM917428:NSM917439 OCI917428:OCI917439 OME917428:OME917439 OWA917428:OWA917439 PFW917428:PFW917439 PPS917428:PPS917439 PZO917428:PZO917439 QJK917428:QJK917439 QTG917428:QTG917439 RDC917428:RDC917439 RMY917428:RMY917439 RWU917428:RWU917439 SGQ917428:SGQ917439 SQM917428:SQM917439 TAI917428:TAI917439 TKE917428:TKE917439 TUA917428:TUA917439 UDW917428:UDW917439 UNS917428:UNS917439 UXO917428:UXO917439 VHK917428:VHK917439 VRG917428:VRG917439 WBC917428:WBC917439 WKY917428:WKY917439 WUU917428:WUU917439 B982964:B982975 II982964:II982975 SE982964:SE982975 ACA982964:ACA982975 ALW982964:ALW982975 AVS982964:AVS982975 BFO982964:BFO982975 BPK982964:BPK982975 BZG982964:BZG982975 CJC982964:CJC982975 CSY982964:CSY982975 DCU982964:DCU982975 DMQ982964:DMQ982975 DWM982964:DWM982975 EGI982964:EGI982975 EQE982964:EQE982975 FAA982964:FAA982975 FJW982964:FJW982975 FTS982964:FTS982975 GDO982964:GDO982975 GNK982964:GNK982975 GXG982964:GXG982975 HHC982964:HHC982975 HQY982964:HQY982975 IAU982964:IAU982975 IKQ982964:IKQ982975 IUM982964:IUM982975 JEI982964:JEI982975 JOE982964:JOE982975 JYA982964:JYA982975 KHW982964:KHW982975 KRS982964:KRS982975 LBO982964:LBO982975 LLK982964:LLK982975 LVG982964:LVG982975 MFC982964:MFC982975 MOY982964:MOY982975 MYU982964:MYU982975 NIQ982964:NIQ982975 NSM982964:NSM982975 OCI982964:OCI982975 OME982964:OME982975 OWA982964:OWA982975 PFW982964:PFW982975 PPS982964:PPS982975 PZO982964:PZO982975 QJK982964:QJK982975 QTG982964:QTG982975 RDC982964:RDC982975 RMY982964:RMY982975 RWU982964:RWU982975 SGQ982964:SGQ982975 SQM982964:SQM982975 TAI982964:TAI982975 TKE982964:TKE982975 TUA982964:TUA982975 UDW982964:UDW982975 UNS982964:UNS982975 UXO982964:UXO982975 VHK982964:VHK982975 VRG982964:VRG982975 WBC982964:WBC982975 WKY982964:WKY982975 SE18:SE29 II18:II29" xr:uid="{F0B4C95C-06B5-4359-8406-1D96ABF98E24}">
      <formula1>#REF!</formula1>
    </dataValidation>
    <dataValidation type="list" allowBlank="1" showInputMessage="1" showErrorMessage="1" sqref="WVN982950:WVR982951 WLR982950:WLV982951 WBV982950:WBZ982951 VRZ982950:VSD982951 VID982950:VIH982951 UYH982950:UYL982951 UOL982950:UOP982951 UEP982950:UET982951 TUT982950:TUX982951 TKX982950:TLB982951 TBB982950:TBF982951 SRF982950:SRJ982951 SHJ982950:SHN982951 RXN982950:RXR982951 RNR982950:RNV982951 RDV982950:RDZ982951 QTZ982950:QUD982951 QKD982950:QKH982951 QAH982950:QAL982951 PQL982950:PQP982951 PGP982950:PGT982951 OWT982950:OWX982951 OMX982950:ONB982951 ODB982950:ODF982951 NTF982950:NTJ982951 NJJ982950:NJN982951 MZN982950:MZR982951 MPR982950:MPV982951 MFV982950:MFZ982951 LVZ982950:LWD982951 LMD982950:LMH982951 LCH982950:LCL982951 KSL982950:KSP982951 KIP982950:KIT982951 JYT982950:JYX982951 JOX982950:JPB982951 JFB982950:JFF982951 IVF982950:IVJ982951 ILJ982950:ILN982951 IBN982950:IBR982951 HRR982950:HRV982951 HHV982950:HHZ982951 GXZ982950:GYD982951 GOD982950:GOH982951 GEH982950:GEL982951 FUL982950:FUP982951 FKP982950:FKT982951 FAT982950:FAX982951 EQX982950:ERB982951 EHB982950:EHF982951 DXF982950:DXJ982951 DNJ982950:DNN982951 DDN982950:DDR982951 CTR982950:CTV982951 CJV982950:CJZ982951 BZZ982950:CAD982951 BQD982950:BQH982951 BGH982950:BGL982951 AWL982950:AWP982951 AMP982950:AMT982951 ACT982950:ACX982951 SX982950:TB982951 JB982950:JF982951 WVN917414:WVR917415 WLR917414:WLV917415 WBV917414:WBZ917415 VRZ917414:VSD917415 VID917414:VIH917415 UYH917414:UYL917415 UOL917414:UOP917415 UEP917414:UET917415 TUT917414:TUX917415 TKX917414:TLB917415 TBB917414:TBF917415 SRF917414:SRJ917415 SHJ917414:SHN917415 RXN917414:RXR917415 RNR917414:RNV917415 RDV917414:RDZ917415 QTZ917414:QUD917415 QKD917414:QKH917415 QAH917414:QAL917415 PQL917414:PQP917415 PGP917414:PGT917415 OWT917414:OWX917415 OMX917414:ONB917415 ODB917414:ODF917415 NTF917414:NTJ917415 NJJ917414:NJN917415 MZN917414:MZR917415 MPR917414:MPV917415 MFV917414:MFZ917415 LVZ917414:LWD917415 LMD917414:LMH917415 LCH917414:LCL917415 KSL917414:KSP917415 KIP917414:KIT917415 JYT917414:JYX917415 JOX917414:JPB917415 JFB917414:JFF917415 IVF917414:IVJ917415 ILJ917414:ILN917415 IBN917414:IBR917415 HRR917414:HRV917415 HHV917414:HHZ917415 GXZ917414:GYD917415 GOD917414:GOH917415 GEH917414:GEL917415 FUL917414:FUP917415 FKP917414:FKT917415 FAT917414:FAX917415 EQX917414:ERB917415 EHB917414:EHF917415 DXF917414:DXJ917415 DNJ917414:DNN917415 DDN917414:DDR917415 CTR917414:CTV917415 CJV917414:CJZ917415 BZZ917414:CAD917415 BQD917414:BQH917415 BGH917414:BGL917415 AWL917414:AWP917415 AMP917414:AMT917415 ACT917414:ACX917415 SX917414:TB917415 JB917414:JF917415 WVN851878:WVR851879 WLR851878:WLV851879 WBV851878:WBZ851879 VRZ851878:VSD851879 VID851878:VIH851879 UYH851878:UYL851879 UOL851878:UOP851879 UEP851878:UET851879 TUT851878:TUX851879 TKX851878:TLB851879 TBB851878:TBF851879 SRF851878:SRJ851879 SHJ851878:SHN851879 RXN851878:RXR851879 RNR851878:RNV851879 RDV851878:RDZ851879 QTZ851878:QUD851879 QKD851878:QKH851879 QAH851878:QAL851879 PQL851878:PQP851879 PGP851878:PGT851879 OWT851878:OWX851879 OMX851878:ONB851879 ODB851878:ODF851879 NTF851878:NTJ851879 NJJ851878:NJN851879 MZN851878:MZR851879 MPR851878:MPV851879 MFV851878:MFZ851879 LVZ851878:LWD851879 LMD851878:LMH851879 LCH851878:LCL851879 KSL851878:KSP851879 KIP851878:KIT851879 JYT851878:JYX851879 JOX851878:JPB851879 JFB851878:JFF851879 IVF851878:IVJ851879 ILJ851878:ILN851879 IBN851878:IBR851879 HRR851878:HRV851879 HHV851878:HHZ851879 GXZ851878:GYD851879 GOD851878:GOH851879 GEH851878:GEL851879 FUL851878:FUP851879 FKP851878:FKT851879 FAT851878:FAX851879 EQX851878:ERB851879 EHB851878:EHF851879 DXF851878:DXJ851879 DNJ851878:DNN851879 DDN851878:DDR851879 CTR851878:CTV851879 CJV851878:CJZ851879 BZZ851878:CAD851879 BQD851878:BQH851879 BGH851878:BGL851879 AWL851878:AWP851879 AMP851878:AMT851879 ACT851878:ACX851879 SX851878:TB851879 JB851878:JF851879 WVN786342:WVR786343 WLR786342:WLV786343 WBV786342:WBZ786343 VRZ786342:VSD786343 VID786342:VIH786343 UYH786342:UYL786343 UOL786342:UOP786343 UEP786342:UET786343 TUT786342:TUX786343 TKX786342:TLB786343 TBB786342:TBF786343 SRF786342:SRJ786343 SHJ786342:SHN786343 RXN786342:RXR786343 RNR786342:RNV786343 RDV786342:RDZ786343 QTZ786342:QUD786343 QKD786342:QKH786343 QAH786342:QAL786343 PQL786342:PQP786343 PGP786342:PGT786343 OWT786342:OWX786343 OMX786342:ONB786343 ODB786342:ODF786343 NTF786342:NTJ786343 NJJ786342:NJN786343 MZN786342:MZR786343 MPR786342:MPV786343 MFV786342:MFZ786343 LVZ786342:LWD786343 LMD786342:LMH786343 LCH786342:LCL786343 KSL786342:KSP786343 KIP786342:KIT786343 JYT786342:JYX786343 JOX786342:JPB786343 JFB786342:JFF786343 IVF786342:IVJ786343 ILJ786342:ILN786343 IBN786342:IBR786343 HRR786342:HRV786343 HHV786342:HHZ786343 GXZ786342:GYD786343 GOD786342:GOH786343 GEH786342:GEL786343 FUL786342:FUP786343 FKP786342:FKT786343 FAT786342:FAX786343 EQX786342:ERB786343 EHB786342:EHF786343 DXF786342:DXJ786343 DNJ786342:DNN786343 DDN786342:DDR786343 CTR786342:CTV786343 CJV786342:CJZ786343 BZZ786342:CAD786343 BQD786342:BQH786343 BGH786342:BGL786343 AWL786342:AWP786343 AMP786342:AMT786343 ACT786342:ACX786343 SX786342:TB786343 JB786342:JF786343 WVN720806:WVR720807 WLR720806:WLV720807 WBV720806:WBZ720807 VRZ720806:VSD720807 VID720806:VIH720807 UYH720806:UYL720807 UOL720806:UOP720807 UEP720806:UET720807 TUT720806:TUX720807 TKX720806:TLB720807 TBB720806:TBF720807 SRF720806:SRJ720807 SHJ720806:SHN720807 RXN720806:RXR720807 RNR720806:RNV720807 RDV720806:RDZ720807 QTZ720806:QUD720807 QKD720806:QKH720807 QAH720806:QAL720807 PQL720806:PQP720807 PGP720806:PGT720807 OWT720806:OWX720807 OMX720806:ONB720807 ODB720806:ODF720807 NTF720806:NTJ720807 NJJ720806:NJN720807 MZN720806:MZR720807 MPR720806:MPV720807 MFV720806:MFZ720807 LVZ720806:LWD720807 LMD720806:LMH720807 LCH720806:LCL720807 KSL720806:KSP720807 KIP720806:KIT720807 JYT720806:JYX720807 JOX720806:JPB720807 JFB720806:JFF720807 IVF720806:IVJ720807 ILJ720806:ILN720807 IBN720806:IBR720807 HRR720806:HRV720807 HHV720806:HHZ720807 GXZ720806:GYD720807 GOD720806:GOH720807 GEH720806:GEL720807 FUL720806:FUP720807 FKP720806:FKT720807 FAT720806:FAX720807 EQX720806:ERB720807 EHB720806:EHF720807 DXF720806:DXJ720807 DNJ720806:DNN720807 DDN720806:DDR720807 CTR720806:CTV720807 CJV720806:CJZ720807 BZZ720806:CAD720807 BQD720806:BQH720807 BGH720806:BGL720807 AWL720806:AWP720807 AMP720806:AMT720807 ACT720806:ACX720807 SX720806:TB720807 JB720806:JF720807 WVN655270:WVR655271 WLR655270:WLV655271 WBV655270:WBZ655271 VRZ655270:VSD655271 VID655270:VIH655271 UYH655270:UYL655271 UOL655270:UOP655271 UEP655270:UET655271 TUT655270:TUX655271 TKX655270:TLB655271 TBB655270:TBF655271 SRF655270:SRJ655271 SHJ655270:SHN655271 RXN655270:RXR655271 RNR655270:RNV655271 RDV655270:RDZ655271 QTZ655270:QUD655271 QKD655270:QKH655271 QAH655270:QAL655271 PQL655270:PQP655271 PGP655270:PGT655271 OWT655270:OWX655271 OMX655270:ONB655271 ODB655270:ODF655271 NTF655270:NTJ655271 NJJ655270:NJN655271 MZN655270:MZR655271 MPR655270:MPV655271 MFV655270:MFZ655271 LVZ655270:LWD655271 LMD655270:LMH655271 LCH655270:LCL655271 KSL655270:KSP655271 KIP655270:KIT655271 JYT655270:JYX655271 JOX655270:JPB655271 JFB655270:JFF655271 IVF655270:IVJ655271 ILJ655270:ILN655271 IBN655270:IBR655271 HRR655270:HRV655271 HHV655270:HHZ655271 GXZ655270:GYD655271 GOD655270:GOH655271 GEH655270:GEL655271 FUL655270:FUP655271 FKP655270:FKT655271 FAT655270:FAX655271 EQX655270:ERB655271 EHB655270:EHF655271 DXF655270:DXJ655271 DNJ655270:DNN655271 DDN655270:DDR655271 CTR655270:CTV655271 CJV655270:CJZ655271 BZZ655270:CAD655271 BQD655270:BQH655271 BGH655270:BGL655271 AWL655270:AWP655271 AMP655270:AMT655271 ACT655270:ACX655271 SX655270:TB655271 JB655270:JF655271 WVN589734:WVR589735 WLR589734:WLV589735 WBV589734:WBZ589735 VRZ589734:VSD589735 VID589734:VIH589735 UYH589734:UYL589735 UOL589734:UOP589735 UEP589734:UET589735 TUT589734:TUX589735 TKX589734:TLB589735 TBB589734:TBF589735 SRF589734:SRJ589735 SHJ589734:SHN589735 RXN589734:RXR589735 RNR589734:RNV589735 RDV589734:RDZ589735 QTZ589734:QUD589735 QKD589734:QKH589735 QAH589734:QAL589735 PQL589734:PQP589735 PGP589734:PGT589735 OWT589734:OWX589735 OMX589734:ONB589735 ODB589734:ODF589735 NTF589734:NTJ589735 NJJ589734:NJN589735 MZN589734:MZR589735 MPR589734:MPV589735 MFV589734:MFZ589735 LVZ589734:LWD589735 LMD589734:LMH589735 LCH589734:LCL589735 KSL589734:KSP589735 KIP589734:KIT589735 JYT589734:JYX589735 JOX589734:JPB589735 JFB589734:JFF589735 IVF589734:IVJ589735 ILJ589734:ILN589735 IBN589734:IBR589735 HRR589734:HRV589735 HHV589734:HHZ589735 GXZ589734:GYD589735 GOD589734:GOH589735 GEH589734:GEL589735 FUL589734:FUP589735 FKP589734:FKT589735 FAT589734:FAX589735 EQX589734:ERB589735 EHB589734:EHF589735 DXF589734:DXJ589735 DNJ589734:DNN589735 DDN589734:DDR589735 CTR589734:CTV589735 CJV589734:CJZ589735 BZZ589734:CAD589735 BQD589734:BQH589735 BGH589734:BGL589735 AWL589734:AWP589735 AMP589734:AMT589735 ACT589734:ACX589735 SX589734:TB589735 JB589734:JF589735 WVN524198:WVR524199 WLR524198:WLV524199 WBV524198:WBZ524199 VRZ524198:VSD524199 VID524198:VIH524199 UYH524198:UYL524199 UOL524198:UOP524199 UEP524198:UET524199 TUT524198:TUX524199 TKX524198:TLB524199 TBB524198:TBF524199 SRF524198:SRJ524199 SHJ524198:SHN524199 RXN524198:RXR524199 RNR524198:RNV524199 RDV524198:RDZ524199 QTZ524198:QUD524199 QKD524198:QKH524199 QAH524198:QAL524199 PQL524198:PQP524199 PGP524198:PGT524199 OWT524198:OWX524199 OMX524198:ONB524199 ODB524198:ODF524199 NTF524198:NTJ524199 NJJ524198:NJN524199 MZN524198:MZR524199 MPR524198:MPV524199 MFV524198:MFZ524199 LVZ524198:LWD524199 LMD524198:LMH524199 LCH524198:LCL524199 KSL524198:KSP524199 KIP524198:KIT524199 JYT524198:JYX524199 JOX524198:JPB524199 JFB524198:JFF524199 IVF524198:IVJ524199 ILJ524198:ILN524199 IBN524198:IBR524199 HRR524198:HRV524199 HHV524198:HHZ524199 GXZ524198:GYD524199 GOD524198:GOH524199 GEH524198:GEL524199 FUL524198:FUP524199 FKP524198:FKT524199 FAT524198:FAX524199 EQX524198:ERB524199 EHB524198:EHF524199 DXF524198:DXJ524199 DNJ524198:DNN524199 DDN524198:DDR524199 CTR524198:CTV524199 CJV524198:CJZ524199 BZZ524198:CAD524199 BQD524198:BQH524199 BGH524198:BGL524199 AWL524198:AWP524199 AMP524198:AMT524199 ACT524198:ACX524199 SX524198:TB524199 JB524198:JF524199 WVN458662:WVR458663 WLR458662:WLV458663 WBV458662:WBZ458663 VRZ458662:VSD458663 VID458662:VIH458663 UYH458662:UYL458663 UOL458662:UOP458663 UEP458662:UET458663 TUT458662:TUX458663 TKX458662:TLB458663 TBB458662:TBF458663 SRF458662:SRJ458663 SHJ458662:SHN458663 RXN458662:RXR458663 RNR458662:RNV458663 RDV458662:RDZ458663 QTZ458662:QUD458663 QKD458662:QKH458663 QAH458662:QAL458663 PQL458662:PQP458663 PGP458662:PGT458663 OWT458662:OWX458663 OMX458662:ONB458663 ODB458662:ODF458663 NTF458662:NTJ458663 NJJ458662:NJN458663 MZN458662:MZR458663 MPR458662:MPV458663 MFV458662:MFZ458663 LVZ458662:LWD458663 LMD458662:LMH458663 LCH458662:LCL458663 KSL458662:KSP458663 KIP458662:KIT458663 JYT458662:JYX458663 JOX458662:JPB458663 JFB458662:JFF458663 IVF458662:IVJ458663 ILJ458662:ILN458663 IBN458662:IBR458663 HRR458662:HRV458663 HHV458662:HHZ458663 GXZ458662:GYD458663 GOD458662:GOH458663 GEH458662:GEL458663 FUL458662:FUP458663 FKP458662:FKT458663 FAT458662:FAX458663 EQX458662:ERB458663 EHB458662:EHF458663 DXF458662:DXJ458663 DNJ458662:DNN458663 DDN458662:DDR458663 CTR458662:CTV458663 CJV458662:CJZ458663 BZZ458662:CAD458663 BQD458662:BQH458663 BGH458662:BGL458663 AWL458662:AWP458663 AMP458662:AMT458663 ACT458662:ACX458663 SX458662:TB458663 JB458662:JF458663 WVN393126:WVR393127 WLR393126:WLV393127 WBV393126:WBZ393127 VRZ393126:VSD393127 VID393126:VIH393127 UYH393126:UYL393127 UOL393126:UOP393127 UEP393126:UET393127 TUT393126:TUX393127 TKX393126:TLB393127 TBB393126:TBF393127 SRF393126:SRJ393127 SHJ393126:SHN393127 RXN393126:RXR393127 RNR393126:RNV393127 RDV393126:RDZ393127 QTZ393126:QUD393127 QKD393126:QKH393127 QAH393126:QAL393127 PQL393126:PQP393127 PGP393126:PGT393127 OWT393126:OWX393127 OMX393126:ONB393127 ODB393126:ODF393127 NTF393126:NTJ393127 NJJ393126:NJN393127 MZN393126:MZR393127 MPR393126:MPV393127 MFV393126:MFZ393127 LVZ393126:LWD393127 LMD393126:LMH393127 LCH393126:LCL393127 KSL393126:KSP393127 KIP393126:KIT393127 JYT393126:JYX393127 JOX393126:JPB393127 JFB393126:JFF393127 IVF393126:IVJ393127 ILJ393126:ILN393127 IBN393126:IBR393127 HRR393126:HRV393127 HHV393126:HHZ393127 GXZ393126:GYD393127 GOD393126:GOH393127 GEH393126:GEL393127 FUL393126:FUP393127 FKP393126:FKT393127 FAT393126:FAX393127 EQX393126:ERB393127 EHB393126:EHF393127 DXF393126:DXJ393127 DNJ393126:DNN393127 DDN393126:DDR393127 CTR393126:CTV393127 CJV393126:CJZ393127 BZZ393126:CAD393127 BQD393126:BQH393127 BGH393126:BGL393127 AWL393126:AWP393127 AMP393126:AMT393127 ACT393126:ACX393127 SX393126:TB393127 JB393126:JF393127 WVN327590:WVR327591 WLR327590:WLV327591 WBV327590:WBZ327591 VRZ327590:VSD327591 VID327590:VIH327591 UYH327590:UYL327591 UOL327590:UOP327591 UEP327590:UET327591 TUT327590:TUX327591 TKX327590:TLB327591 TBB327590:TBF327591 SRF327590:SRJ327591 SHJ327590:SHN327591 RXN327590:RXR327591 RNR327590:RNV327591 RDV327590:RDZ327591 QTZ327590:QUD327591 QKD327590:QKH327591 QAH327590:QAL327591 PQL327590:PQP327591 PGP327590:PGT327591 OWT327590:OWX327591 OMX327590:ONB327591 ODB327590:ODF327591 NTF327590:NTJ327591 NJJ327590:NJN327591 MZN327590:MZR327591 MPR327590:MPV327591 MFV327590:MFZ327591 LVZ327590:LWD327591 LMD327590:LMH327591 LCH327590:LCL327591 KSL327590:KSP327591 KIP327590:KIT327591 JYT327590:JYX327591 JOX327590:JPB327591 JFB327590:JFF327591 IVF327590:IVJ327591 ILJ327590:ILN327591 IBN327590:IBR327591 HRR327590:HRV327591 HHV327590:HHZ327591 GXZ327590:GYD327591 GOD327590:GOH327591 GEH327590:GEL327591 FUL327590:FUP327591 FKP327590:FKT327591 FAT327590:FAX327591 EQX327590:ERB327591 EHB327590:EHF327591 DXF327590:DXJ327591 DNJ327590:DNN327591 DDN327590:DDR327591 CTR327590:CTV327591 CJV327590:CJZ327591 BZZ327590:CAD327591 BQD327590:BQH327591 BGH327590:BGL327591 AWL327590:AWP327591 AMP327590:AMT327591 ACT327590:ACX327591 SX327590:TB327591 JB327590:JF327591 WVN262054:WVR262055 WLR262054:WLV262055 WBV262054:WBZ262055 VRZ262054:VSD262055 VID262054:VIH262055 UYH262054:UYL262055 UOL262054:UOP262055 UEP262054:UET262055 TUT262054:TUX262055 TKX262054:TLB262055 TBB262054:TBF262055 SRF262054:SRJ262055 SHJ262054:SHN262055 RXN262054:RXR262055 RNR262054:RNV262055 RDV262054:RDZ262055 QTZ262054:QUD262055 QKD262054:QKH262055 QAH262054:QAL262055 PQL262054:PQP262055 PGP262054:PGT262055 OWT262054:OWX262055 OMX262054:ONB262055 ODB262054:ODF262055 NTF262054:NTJ262055 NJJ262054:NJN262055 MZN262054:MZR262055 MPR262054:MPV262055 MFV262054:MFZ262055 LVZ262054:LWD262055 LMD262054:LMH262055 LCH262054:LCL262055 KSL262054:KSP262055 KIP262054:KIT262055 JYT262054:JYX262055 JOX262054:JPB262055 JFB262054:JFF262055 IVF262054:IVJ262055 ILJ262054:ILN262055 IBN262054:IBR262055 HRR262054:HRV262055 HHV262054:HHZ262055 GXZ262054:GYD262055 GOD262054:GOH262055 GEH262054:GEL262055 FUL262054:FUP262055 FKP262054:FKT262055 FAT262054:FAX262055 EQX262054:ERB262055 EHB262054:EHF262055 DXF262054:DXJ262055 DNJ262054:DNN262055 DDN262054:DDR262055 CTR262054:CTV262055 CJV262054:CJZ262055 BZZ262054:CAD262055 BQD262054:BQH262055 BGH262054:BGL262055 AWL262054:AWP262055 AMP262054:AMT262055 ACT262054:ACX262055 SX262054:TB262055 JB262054:JF262055 WVN196518:WVR196519 WLR196518:WLV196519 WBV196518:WBZ196519 VRZ196518:VSD196519 VID196518:VIH196519 UYH196518:UYL196519 UOL196518:UOP196519 UEP196518:UET196519 TUT196518:TUX196519 TKX196518:TLB196519 TBB196518:TBF196519 SRF196518:SRJ196519 SHJ196518:SHN196519 RXN196518:RXR196519 RNR196518:RNV196519 RDV196518:RDZ196519 QTZ196518:QUD196519 QKD196518:QKH196519 QAH196518:QAL196519 PQL196518:PQP196519 PGP196518:PGT196519 OWT196518:OWX196519 OMX196518:ONB196519 ODB196518:ODF196519 NTF196518:NTJ196519 NJJ196518:NJN196519 MZN196518:MZR196519 MPR196518:MPV196519 MFV196518:MFZ196519 LVZ196518:LWD196519 LMD196518:LMH196519 LCH196518:LCL196519 KSL196518:KSP196519 KIP196518:KIT196519 JYT196518:JYX196519 JOX196518:JPB196519 JFB196518:JFF196519 IVF196518:IVJ196519 ILJ196518:ILN196519 IBN196518:IBR196519 HRR196518:HRV196519 HHV196518:HHZ196519 GXZ196518:GYD196519 GOD196518:GOH196519 GEH196518:GEL196519 FUL196518:FUP196519 FKP196518:FKT196519 FAT196518:FAX196519 EQX196518:ERB196519 EHB196518:EHF196519 DXF196518:DXJ196519 DNJ196518:DNN196519 DDN196518:DDR196519 CTR196518:CTV196519 CJV196518:CJZ196519 BZZ196518:CAD196519 BQD196518:BQH196519 BGH196518:BGL196519 AWL196518:AWP196519 AMP196518:AMT196519 ACT196518:ACX196519 SX196518:TB196519 JB196518:JF196519 WVN130982:WVR130983 WLR130982:WLV130983 WBV130982:WBZ130983 VRZ130982:VSD130983 VID130982:VIH130983 UYH130982:UYL130983 UOL130982:UOP130983 UEP130982:UET130983 TUT130982:TUX130983 TKX130982:TLB130983 TBB130982:TBF130983 SRF130982:SRJ130983 SHJ130982:SHN130983 RXN130982:RXR130983 RNR130982:RNV130983 RDV130982:RDZ130983 QTZ130982:QUD130983 QKD130982:QKH130983 QAH130982:QAL130983 PQL130982:PQP130983 PGP130982:PGT130983 OWT130982:OWX130983 OMX130982:ONB130983 ODB130982:ODF130983 NTF130982:NTJ130983 NJJ130982:NJN130983 MZN130982:MZR130983 MPR130982:MPV130983 MFV130982:MFZ130983 LVZ130982:LWD130983 LMD130982:LMH130983 LCH130982:LCL130983 KSL130982:KSP130983 KIP130982:KIT130983 JYT130982:JYX130983 JOX130982:JPB130983 JFB130982:JFF130983 IVF130982:IVJ130983 ILJ130982:ILN130983 IBN130982:IBR130983 HRR130982:HRV130983 HHV130982:HHZ130983 GXZ130982:GYD130983 GOD130982:GOH130983 GEH130982:GEL130983 FUL130982:FUP130983 FKP130982:FKT130983 FAT130982:FAX130983 EQX130982:ERB130983 EHB130982:EHF130983 DXF130982:DXJ130983 DNJ130982:DNN130983 DDN130982:DDR130983 CTR130982:CTV130983 CJV130982:CJZ130983 BZZ130982:CAD130983 BQD130982:BQH130983 BGH130982:BGL130983 AWL130982:AWP130983 AMP130982:AMT130983 ACT130982:ACX130983 SX130982:TB130983 JB130982:JF130983 WVN65446:WVR65447 WLR65446:WLV65447 WBV65446:WBZ65447 VRZ65446:VSD65447 VID65446:VIH65447 UYH65446:UYL65447 UOL65446:UOP65447 UEP65446:UET65447 TUT65446:TUX65447 TKX65446:TLB65447 TBB65446:TBF65447 SRF65446:SRJ65447 SHJ65446:SHN65447 RXN65446:RXR65447 RNR65446:RNV65447 RDV65446:RDZ65447 QTZ65446:QUD65447 QKD65446:QKH65447 QAH65446:QAL65447 PQL65446:PQP65447 PGP65446:PGT65447 OWT65446:OWX65447 OMX65446:ONB65447 ODB65446:ODF65447 NTF65446:NTJ65447 NJJ65446:NJN65447 MZN65446:MZR65447 MPR65446:MPV65447 MFV65446:MFZ65447 LVZ65446:LWD65447 LMD65446:LMH65447 LCH65446:LCL65447 KSL65446:KSP65447 KIP65446:KIT65447 JYT65446:JYX65447 JOX65446:JPB65447 JFB65446:JFF65447 IVF65446:IVJ65447 ILJ65446:ILN65447 IBN65446:IBR65447 HRR65446:HRV65447 HHV65446:HHZ65447 GXZ65446:GYD65447 GOD65446:GOH65447 GEH65446:GEL65447 FUL65446:FUP65447 FKP65446:FKT65447 FAT65446:FAX65447 EQX65446:ERB65447 EHB65446:EHF65447 DXF65446:DXJ65447 DNJ65446:DNN65447 DDN65446:DDR65447 CTR65446:CTV65447 CJV65446:CJZ65447 BZZ65446:CAD65447 BQD65446:BQH65447 BGH65446:BGL65447 AWL65446:AWP65447 AMP65446:AMT65447 ACT65446:ACX65447 SX65446:TB65447 JB65446:JF65447 WVN4:WVR5 WLR4:WLV5 WBV4:WBZ5 VRZ4:VSD5 VID4:VIH5 UYH4:UYL5 UOL4:UOP5 UEP4:UET5 TUT4:TUX5 TKX4:TLB5 TBB4:TBF5 SRF4:SRJ5 SHJ4:SHN5 RXN4:RXR5 RNR4:RNV5 RDV4:RDZ5 QTZ4:QUD5 QKD4:QKH5 QAH4:QAL5 PQL4:PQP5 PGP4:PGT5 OWT4:OWX5 OMX4:ONB5 ODB4:ODF5 NTF4:NTJ5 NJJ4:NJN5 MZN4:MZR5 MPR4:MPV5 MFV4:MFZ5 LVZ4:LWD5 LMD4:LMH5 LCH4:LCL5 KSL4:KSP5 KIP4:KIT5 JYT4:JYX5 JOX4:JPB5 JFB4:JFF5 IVF4:IVJ5 ILJ4:ILN5 IBN4:IBR5 HRR4:HRV5 HHV4:HHZ5 GXZ4:GYD5 GOD4:GOH5 GEH4:GEL5 FUL4:FUP5 FKP4:FKT5 FAT4:FAX5 EQX4:ERB5 EHB4:EHF5 DXF4:DXJ5 DNJ4:DNN5 DDN4:DDR5 CTR4:CTV5 CJV4:CJZ5 BZZ4:CAD5 BQD4:BQH5 BGH4:BGL5 AWL4:AWP5 AMP4:AMT5 ACT4:ACX5 SX4:TB5 JB4:JF5 Y4:Z5 Y982950:Z982951 Y917414:Z917415 Y851878:Z851879 Y786342:Z786343 Y720806:Z720807 Y655270:Z655271 Y589734:Z589735 Y524198:Z524199 Y458662:Z458663 Y393126:Z393127 Y327590:Z327591 Y262054:Z262055 Y196518:Z196519 Y130982:Z130983 Y65446:Z65447 IN3 SJ3 ACF3 AMB3 AVX3 BFT3 BPP3 BZL3 CJH3 CTD3 DCZ3 DMV3 DWR3 EGN3 EQJ3 FAF3 FKB3 FTX3 GDT3 GNP3 GXL3 HHH3 HRD3 IAZ3 IKV3 IUR3 JEN3 JOJ3 JYF3 KIB3 KRX3 LBT3 LLP3 LVL3 MFH3 MPD3 MYZ3 NIV3 NSR3 OCN3 OMJ3 OWF3 PGB3 PPX3 PZT3 QJP3 QTL3 RDH3 RND3 RWZ3 SGV3 SQR3 TAN3 TKJ3 TUF3 UEB3 UNX3 UXT3 VHP3 VRL3 WBH3 WLD3 WUZ3 G65445 IN65445 SJ65445 ACF65445 AMB65445 AVX65445 BFT65445 BPP65445 BZL65445 CJH65445 CTD65445 DCZ65445 DMV65445 DWR65445 EGN65445 EQJ65445 FAF65445 FKB65445 FTX65445 GDT65445 GNP65445 GXL65445 HHH65445 HRD65445 IAZ65445 IKV65445 IUR65445 JEN65445 JOJ65445 JYF65445 KIB65445 KRX65445 LBT65445 LLP65445 LVL65445 MFH65445 MPD65445 MYZ65445 NIV65445 NSR65445 OCN65445 OMJ65445 OWF65445 PGB65445 PPX65445 PZT65445 QJP65445 QTL65445 RDH65445 RND65445 RWZ65445 SGV65445 SQR65445 TAN65445 TKJ65445 TUF65445 UEB65445 UNX65445 UXT65445 VHP65445 VRL65445 WBH65445 WLD65445 WUZ65445 G130981 IN130981 SJ130981 ACF130981 AMB130981 AVX130981 BFT130981 BPP130981 BZL130981 CJH130981 CTD130981 DCZ130981 DMV130981 DWR130981 EGN130981 EQJ130981 FAF130981 FKB130981 FTX130981 GDT130981 GNP130981 GXL130981 HHH130981 HRD130981 IAZ130981 IKV130981 IUR130981 JEN130981 JOJ130981 JYF130981 KIB130981 KRX130981 LBT130981 LLP130981 LVL130981 MFH130981 MPD130981 MYZ130981 NIV130981 NSR130981 OCN130981 OMJ130981 OWF130981 PGB130981 PPX130981 PZT130981 QJP130981 QTL130981 RDH130981 RND130981 RWZ130981 SGV130981 SQR130981 TAN130981 TKJ130981 TUF130981 UEB130981 UNX130981 UXT130981 VHP130981 VRL130981 WBH130981 WLD130981 WUZ130981 G196517 IN196517 SJ196517 ACF196517 AMB196517 AVX196517 BFT196517 BPP196517 BZL196517 CJH196517 CTD196517 DCZ196517 DMV196517 DWR196517 EGN196517 EQJ196517 FAF196517 FKB196517 FTX196517 GDT196517 GNP196517 GXL196517 HHH196517 HRD196517 IAZ196517 IKV196517 IUR196517 JEN196517 JOJ196517 JYF196517 KIB196517 KRX196517 LBT196517 LLP196517 LVL196517 MFH196517 MPD196517 MYZ196517 NIV196517 NSR196517 OCN196517 OMJ196517 OWF196517 PGB196517 PPX196517 PZT196517 QJP196517 QTL196517 RDH196517 RND196517 RWZ196517 SGV196517 SQR196517 TAN196517 TKJ196517 TUF196517 UEB196517 UNX196517 UXT196517 VHP196517 VRL196517 WBH196517 WLD196517 WUZ196517 G262053 IN262053 SJ262053 ACF262053 AMB262053 AVX262053 BFT262053 BPP262053 BZL262053 CJH262053 CTD262053 DCZ262053 DMV262053 DWR262053 EGN262053 EQJ262053 FAF262053 FKB262053 FTX262053 GDT262053 GNP262053 GXL262053 HHH262053 HRD262053 IAZ262053 IKV262053 IUR262053 JEN262053 JOJ262053 JYF262053 KIB262053 KRX262053 LBT262053 LLP262053 LVL262053 MFH262053 MPD262053 MYZ262053 NIV262053 NSR262053 OCN262053 OMJ262053 OWF262053 PGB262053 PPX262053 PZT262053 QJP262053 QTL262053 RDH262053 RND262053 RWZ262053 SGV262053 SQR262053 TAN262053 TKJ262053 TUF262053 UEB262053 UNX262053 UXT262053 VHP262053 VRL262053 WBH262053 WLD262053 WUZ262053 G327589 IN327589 SJ327589 ACF327589 AMB327589 AVX327589 BFT327589 BPP327589 BZL327589 CJH327589 CTD327589 DCZ327589 DMV327589 DWR327589 EGN327589 EQJ327589 FAF327589 FKB327589 FTX327589 GDT327589 GNP327589 GXL327589 HHH327589 HRD327589 IAZ327589 IKV327589 IUR327589 JEN327589 JOJ327589 JYF327589 KIB327589 KRX327589 LBT327589 LLP327589 LVL327589 MFH327589 MPD327589 MYZ327589 NIV327589 NSR327589 OCN327589 OMJ327589 OWF327589 PGB327589 PPX327589 PZT327589 QJP327589 QTL327589 RDH327589 RND327589 RWZ327589 SGV327589 SQR327589 TAN327589 TKJ327589 TUF327589 UEB327589 UNX327589 UXT327589 VHP327589 VRL327589 WBH327589 WLD327589 WUZ327589 G393125 IN393125 SJ393125 ACF393125 AMB393125 AVX393125 BFT393125 BPP393125 BZL393125 CJH393125 CTD393125 DCZ393125 DMV393125 DWR393125 EGN393125 EQJ393125 FAF393125 FKB393125 FTX393125 GDT393125 GNP393125 GXL393125 HHH393125 HRD393125 IAZ393125 IKV393125 IUR393125 JEN393125 JOJ393125 JYF393125 KIB393125 KRX393125 LBT393125 LLP393125 LVL393125 MFH393125 MPD393125 MYZ393125 NIV393125 NSR393125 OCN393125 OMJ393125 OWF393125 PGB393125 PPX393125 PZT393125 QJP393125 QTL393125 RDH393125 RND393125 RWZ393125 SGV393125 SQR393125 TAN393125 TKJ393125 TUF393125 UEB393125 UNX393125 UXT393125 VHP393125 VRL393125 WBH393125 WLD393125 WUZ393125 G458661 IN458661 SJ458661 ACF458661 AMB458661 AVX458661 BFT458661 BPP458661 BZL458661 CJH458661 CTD458661 DCZ458661 DMV458661 DWR458661 EGN458661 EQJ458661 FAF458661 FKB458661 FTX458661 GDT458661 GNP458661 GXL458661 HHH458661 HRD458661 IAZ458661 IKV458661 IUR458661 JEN458661 JOJ458661 JYF458661 KIB458661 KRX458661 LBT458661 LLP458661 LVL458661 MFH458661 MPD458661 MYZ458661 NIV458661 NSR458661 OCN458661 OMJ458661 OWF458661 PGB458661 PPX458661 PZT458661 QJP458661 QTL458661 RDH458661 RND458661 RWZ458661 SGV458661 SQR458661 TAN458661 TKJ458661 TUF458661 UEB458661 UNX458661 UXT458661 VHP458661 VRL458661 WBH458661 WLD458661 WUZ458661 G524197 IN524197 SJ524197 ACF524197 AMB524197 AVX524197 BFT524197 BPP524197 BZL524197 CJH524197 CTD524197 DCZ524197 DMV524197 DWR524197 EGN524197 EQJ524197 FAF524197 FKB524197 FTX524197 GDT524197 GNP524197 GXL524197 HHH524197 HRD524197 IAZ524197 IKV524197 IUR524197 JEN524197 JOJ524197 JYF524197 KIB524197 KRX524197 LBT524197 LLP524197 LVL524197 MFH524197 MPD524197 MYZ524197 NIV524197 NSR524197 OCN524197 OMJ524197 OWF524197 PGB524197 PPX524197 PZT524197 QJP524197 QTL524197 RDH524197 RND524197 RWZ524197 SGV524197 SQR524197 TAN524197 TKJ524197 TUF524197 UEB524197 UNX524197 UXT524197 VHP524197 VRL524197 WBH524197 WLD524197 WUZ524197 G589733 IN589733 SJ589733 ACF589733 AMB589733 AVX589733 BFT589733 BPP589733 BZL589733 CJH589733 CTD589733 DCZ589733 DMV589733 DWR589733 EGN589733 EQJ589733 FAF589733 FKB589733 FTX589733 GDT589733 GNP589733 GXL589733 HHH589733 HRD589733 IAZ589733 IKV589733 IUR589733 JEN589733 JOJ589733 JYF589733 KIB589733 KRX589733 LBT589733 LLP589733 LVL589733 MFH589733 MPD589733 MYZ589733 NIV589733 NSR589733 OCN589733 OMJ589733 OWF589733 PGB589733 PPX589733 PZT589733 QJP589733 QTL589733 RDH589733 RND589733 RWZ589733 SGV589733 SQR589733 TAN589733 TKJ589733 TUF589733 UEB589733 UNX589733 UXT589733 VHP589733 VRL589733 WBH589733 WLD589733 WUZ589733 G655269 IN655269 SJ655269 ACF655269 AMB655269 AVX655269 BFT655269 BPP655269 BZL655269 CJH655269 CTD655269 DCZ655269 DMV655269 DWR655269 EGN655269 EQJ655269 FAF655269 FKB655269 FTX655269 GDT655269 GNP655269 GXL655269 HHH655269 HRD655269 IAZ655269 IKV655269 IUR655269 JEN655269 JOJ655269 JYF655269 KIB655269 KRX655269 LBT655269 LLP655269 LVL655269 MFH655269 MPD655269 MYZ655269 NIV655269 NSR655269 OCN655269 OMJ655269 OWF655269 PGB655269 PPX655269 PZT655269 QJP655269 QTL655269 RDH655269 RND655269 RWZ655269 SGV655269 SQR655269 TAN655269 TKJ655269 TUF655269 UEB655269 UNX655269 UXT655269 VHP655269 VRL655269 WBH655269 WLD655269 WUZ655269 G720805 IN720805 SJ720805 ACF720805 AMB720805 AVX720805 BFT720805 BPP720805 BZL720805 CJH720805 CTD720805 DCZ720805 DMV720805 DWR720805 EGN720805 EQJ720805 FAF720805 FKB720805 FTX720805 GDT720805 GNP720805 GXL720805 HHH720805 HRD720805 IAZ720805 IKV720805 IUR720805 JEN720805 JOJ720805 JYF720805 KIB720805 KRX720805 LBT720805 LLP720805 LVL720805 MFH720805 MPD720805 MYZ720805 NIV720805 NSR720805 OCN720805 OMJ720805 OWF720805 PGB720805 PPX720805 PZT720805 QJP720805 QTL720805 RDH720805 RND720805 RWZ720805 SGV720805 SQR720805 TAN720805 TKJ720805 TUF720805 UEB720805 UNX720805 UXT720805 VHP720805 VRL720805 WBH720805 WLD720805 WUZ720805 G786341 IN786341 SJ786341 ACF786341 AMB786341 AVX786341 BFT786341 BPP786341 BZL786341 CJH786341 CTD786341 DCZ786341 DMV786341 DWR786341 EGN786341 EQJ786341 FAF786341 FKB786341 FTX786341 GDT786341 GNP786341 GXL786341 HHH786341 HRD786341 IAZ786341 IKV786341 IUR786341 JEN786341 JOJ786341 JYF786341 KIB786341 KRX786341 LBT786341 LLP786341 LVL786341 MFH786341 MPD786341 MYZ786341 NIV786341 NSR786341 OCN786341 OMJ786341 OWF786341 PGB786341 PPX786341 PZT786341 QJP786341 QTL786341 RDH786341 RND786341 RWZ786341 SGV786341 SQR786341 TAN786341 TKJ786341 TUF786341 UEB786341 UNX786341 UXT786341 VHP786341 VRL786341 WBH786341 WLD786341 WUZ786341 G851877 IN851877 SJ851877 ACF851877 AMB851877 AVX851877 BFT851877 BPP851877 BZL851877 CJH851877 CTD851877 DCZ851877 DMV851877 DWR851877 EGN851877 EQJ851877 FAF851877 FKB851877 FTX851877 GDT851877 GNP851877 GXL851877 HHH851877 HRD851877 IAZ851877 IKV851877 IUR851877 JEN851877 JOJ851877 JYF851877 KIB851877 KRX851877 LBT851877 LLP851877 LVL851877 MFH851877 MPD851877 MYZ851877 NIV851877 NSR851877 OCN851877 OMJ851877 OWF851877 PGB851877 PPX851877 PZT851877 QJP851877 QTL851877 RDH851877 RND851877 RWZ851877 SGV851877 SQR851877 TAN851877 TKJ851877 TUF851877 UEB851877 UNX851877 UXT851877 VHP851877 VRL851877 WBH851877 WLD851877 WUZ851877 G917413 IN917413 SJ917413 ACF917413 AMB917413 AVX917413 BFT917413 BPP917413 BZL917413 CJH917413 CTD917413 DCZ917413 DMV917413 DWR917413 EGN917413 EQJ917413 FAF917413 FKB917413 FTX917413 GDT917413 GNP917413 GXL917413 HHH917413 HRD917413 IAZ917413 IKV917413 IUR917413 JEN917413 JOJ917413 JYF917413 KIB917413 KRX917413 LBT917413 LLP917413 LVL917413 MFH917413 MPD917413 MYZ917413 NIV917413 NSR917413 OCN917413 OMJ917413 OWF917413 PGB917413 PPX917413 PZT917413 QJP917413 QTL917413 RDH917413 RND917413 RWZ917413 SGV917413 SQR917413 TAN917413 TKJ917413 TUF917413 UEB917413 UNX917413 UXT917413 VHP917413 VRL917413 WBH917413 WLD917413 WUZ917413 G982949 IN982949 SJ982949 ACF982949 AMB982949 AVX982949 BFT982949 BPP982949 BZL982949 CJH982949 CTD982949 DCZ982949 DMV982949 DWR982949 EGN982949 EQJ982949 FAF982949 FKB982949 FTX982949 GDT982949 GNP982949 GXL982949 HHH982949 HRD982949 IAZ982949 IKV982949 IUR982949 JEN982949 JOJ982949 JYF982949 KIB982949 KRX982949 LBT982949 LLP982949 LVL982949 MFH982949 MPD982949 MYZ982949 NIV982949 NSR982949 OCN982949 OMJ982949 OWF982949 PGB982949 PPX982949 PZT982949 QJP982949 QTL982949 RDH982949 RND982949 RWZ982949 SGV982949 SQR982949 TAN982949 TKJ982949 TUF982949 UEB982949 UNX982949 UXT982949 VHP982949 VRL982949 WBH982949 WLD982949 WUZ982949 WUU982977:WUU982980 WKY982977:WKY982980 WBC982977:WBC982980 VRG982977:VRG982980 VHK982977:VHK982980 UXO982977:UXO982980 UNS982977:UNS982980 UDW982977:UDW982980 TUA982977:TUA982980 TKE982977:TKE982980 TAI982977:TAI982980 SQM982977:SQM982980 SGQ982977:SGQ982980 RWU982977:RWU982980 RMY982977:RMY982980 RDC982977:RDC982980 QTG982977:QTG982980 QJK982977:QJK982980 PZO982977:PZO982980 PPS982977:PPS982980 PFW982977:PFW982980 OWA982977:OWA982980 OME982977:OME982980 OCI982977:OCI982980 NSM982977:NSM982980 NIQ982977:NIQ982980 MYU982977:MYU982980 MOY982977:MOY982980 MFC982977:MFC982980 LVG982977:LVG982980 LLK982977:LLK982980 LBO982977:LBO982980 KRS982977:KRS982980 KHW982977:KHW982980 JYA982977:JYA982980 JOE982977:JOE982980 JEI982977:JEI982980 IUM982977:IUM982980 IKQ982977:IKQ982980 IAU982977:IAU982980 HQY982977:HQY982980 HHC982977:HHC982980 GXG982977:GXG982980 GNK982977:GNK982980 GDO982977:GDO982980 FTS982977:FTS982980 FJW982977:FJW982980 FAA982977:FAA982980 EQE982977:EQE982980 EGI982977:EGI982980 DWM982977:DWM982980 DMQ982977:DMQ982980 DCU982977:DCU982980 CSY982977:CSY982980 CJC982977:CJC982980 BZG982977:BZG982980 BPK982977:BPK982980 BFO982977:BFO982980 AVS982977:AVS982980 ALW982977:ALW982980 ACA982977:ACA982980 SE982977:SE982980 II982977:II982980 B982977:B982980 WUU917441:WUU917444 WKY917441:WKY917444 WBC917441:WBC917444 VRG917441:VRG917444 VHK917441:VHK917444 UXO917441:UXO917444 UNS917441:UNS917444 UDW917441:UDW917444 TUA917441:TUA917444 TKE917441:TKE917444 TAI917441:TAI917444 SQM917441:SQM917444 SGQ917441:SGQ917444 RWU917441:RWU917444 RMY917441:RMY917444 RDC917441:RDC917444 QTG917441:QTG917444 QJK917441:QJK917444 PZO917441:PZO917444 PPS917441:PPS917444 PFW917441:PFW917444 OWA917441:OWA917444 OME917441:OME917444 OCI917441:OCI917444 NSM917441:NSM917444 NIQ917441:NIQ917444 MYU917441:MYU917444 MOY917441:MOY917444 MFC917441:MFC917444 LVG917441:LVG917444 LLK917441:LLK917444 LBO917441:LBO917444 KRS917441:KRS917444 KHW917441:KHW917444 JYA917441:JYA917444 JOE917441:JOE917444 JEI917441:JEI917444 IUM917441:IUM917444 IKQ917441:IKQ917444 IAU917441:IAU917444 HQY917441:HQY917444 HHC917441:HHC917444 GXG917441:GXG917444 GNK917441:GNK917444 GDO917441:GDO917444 FTS917441:FTS917444 FJW917441:FJW917444 FAA917441:FAA917444 EQE917441:EQE917444 EGI917441:EGI917444 DWM917441:DWM917444 DMQ917441:DMQ917444 DCU917441:DCU917444 CSY917441:CSY917444 CJC917441:CJC917444 BZG917441:BZG917444 BPK917441:BPK917444 BFO917441:BFO917444 AVS917441:AVS917444 ALW917441:ALW917444 ACA917441:ACA917444 SE917441:SE917444 II917441:II917444 B917441:B917444 WUU851905:WUU851908 WKY851905:WKY851908 WBC851905:WBC851908 VRG851905:VRG851908 VHK851905:VHK851908 UXO851905:UXO851908 UNS851905:UNS851908 UDW851905:UDW851908 TUA851905:TUA851908 TKE851905:TKE851908 TAI851905:TAI851908 SQM851905:SQM851908 SGQ851905:SGQ851908 RWU851905:RWU851908 RMY851905:RMY851908 RDC851905:RDC851908 QTG851905:QTG851908 QJK851905:QJK851908 PZO851905:PZO851908 PPS851905:PPS851908 PFW851905:PFW851908 OWA851905:OWA851908 OME851905:OME851908 OCI851905:OCI851908 NSM851905:NSM851908 NIQ851905:NIQ851908 MYU851905:MYU851908 MOY851905:MOY851908 MFC851905:MFC851908 LVG851905:LVG851908 LLK851905:LLK851908 LBO851905:LBO851908 KRS851905:KRS851908 KHW851905:KHW851908 JYA851905:JYA851908 JOE851905:JOE851908 JEI851905:JEI851908 IUM851905:IUM851908 IKQ851905:IKQ851908 IAU851905:IAU851908 HQY851905:HQY851908 HHC851905:HHC851908 GXG851905:GXG851908 GNK851905:GNK851908 GDO851905:GDO851908 FTS851905:FTS851908 FJW851905:FJW851908 FAA851905:FAA851908 EQE851905:EQE851908 EGI851905:EGI851908 DWM851905:DWM851908 DMQ851905:DMQ851908 DCU851905:DCU851908 CSY851905:CSY851908 CJC851905:CJC851908 BZG851905:BZG851908 BPK851905:BPK851908 BFO851905:BFO851908 AVS851905:AVS851908 ALW851905:ALW851908 ACA851905:ACA851908 SE851905:SE851908 II851905:II851908 B851905:B851908 WUU786369:WUU786372 WKY786369:WKY786372 WBC786369:WBC786372 VRG786369:VRG786372 VHK786369:VHK786372 UXO786369:UXO786372 UNS786369:UNS786372 UDW786369:UDW786372 TUA786369:TUA786372 TKE786369:TKE786372 TAI786369:TAI786372 SQM786369:SQM786372 SGQ786369:SGQ786372 RWU786369:RWU786372 RMY786369:RMY786372 RDC786369:RDC786372 QTG786369:QTG786372 QJK786369:QJK786372 PZO786369:PZO786372 PPS786369:PPS786372 PFW786369:PFW786372 OWA786369:OWA786372 OME786369:OME786372 OCI786369:OCI786372 NSM786369:NSM786372 NIQ786369:NIQ786372 MYU786369:MYU786372 MOY786369:MOY786372 MFC786369:MFC786372 LVG786369:LVG786372 LLK786369:LLK786372 LBO786369:LBO786372 KRS786369:KRS786372 KHW786369:KHW786372 JYA786369:JYA786372 JOE786369:JOE786372 JEI786369:JEI786372 IUM786369:IUM786372 IKQ786369:IKQ786372 IAU786369:IAU786372 HQY786369:HQY786372 HHC786369:HHC786372 GXG786369:GXG786372 GNK786369:GNK786372 GDO786369:GDO786372 FTS786369:FTS786372 FJW786369:FJW786372 FAA786369:FAA786372 EQE786369:EQE786372 EGI786369:EGI786372 DWM786369:DWM786372 DMQ786369:DMQ786372 DCU786369:DCU786372 CSY786369:CSY786372 CJC786369:CJC786372 BZG786369:BZG786372 BPK786369:BPK786372 BFO786369:BFO786372 AVS786369:AVS786372 ALW786369:ALW786372 ACA786369:ACA786372 SE786369:SE786372 II786369:II786372 B786369:B786372 WUU720833:WUU720836 WKY720833:WKY720836 WBC720833:WBC720836 VRG720833:VRG720836 VHK720833:VHK720836 UXO720833:UXO720836 UNS720833:UNS720836 UDW720833:UDW720836 TUA720833:TUA720836 TKE720833:TKE720836 TAI720833:TAI720836 SQM720833:SQM720836 SGQ720833:SGQ720836 RWU720833:RWU720836 RMY720833:RMY720836 RDC720833:RDC720836 QTG720833:QTG720836 QJK720833:QJK720836 PZO720833:PZO720836 PPS720833:PPS720836 PFW720833:PFW720836 OWA720833:OWA720836 OME720833:OME720836 OCI720833:OCI720836 NSM720833:NSM720836 NIQ720833:NIQ720836 MYU720833:MYU720836 MOY720833:MOY720836 MFC720833:MFC720836 LVG720833:LVG720836 LLK720833:LLK720836 LBO720833:LBO720836 KRS720833:KRS720836 KHW720833:KHW720836 JYA720833:JYA720836 JOE720833:JOE720836 JEI720833:JEI720836 IUM720833:IUM720836 IKQ720833:IKQ720836 IAU720833:IAU720836 HQY720833:HQY720836 HHC720833:HHC720836 GXG720833:GXG720836 GNK720833:GNK720836 GDO720833:GDO720836 FTS720833:FTS720836 FJW720833:FJW720836 FAA720833:FAA720836 EQE720833:EQE720836 EGI720833:EGI720836 DWM720833:DWM720836 DMQ720833:DMQ720836 DCU720833:DCU720836 CSY720833:CSY720836 CJC720833:CJC720836 BZG720833:BZG720836 BPK720833:BPK720836 BFO720833:BFO720836 AVS720833:AVS720836 ALW720833:ALW720836 ACA720833:ACA720836 SE720833:SE720836 II720833:II720836 B720833:B720836 WUU655297:WUU655300 WKY655297:WKY655300 WBC655297:WBC655300 VRG655297:VRG655300 VHK655297:VHK655300 UXO655297:UXO655300 UNS655297:UNS655300 UDW655297:UDW655300 TUA655297:TUA655300 TKE655297:TKE655300 TAI655297:TAI655300 SQM655297:SQM655300 SGQ655297:SGQ655300 RWU655297:RWU655300 RMY655297:RMY655300 RDC655297:RDC655300 QTG655297:QTG655300 QJK655297:QJK655300 PZO655297:PZO655300 PPS655297:PPS655300 PFW655297:PFW655300 OWA655297:OWA655300 OME655297:OME655300 OCI655297:OCI655300 NSM655297:NSM655300 NIQ655297:NIQ655300 MYU655297:MYU655300 MOY655297:MOY655300 MFC655297:MFC655300 LVG655297:LVG655300 LLK655297:LLK655300 LBO655297:LBO655300 KRS655297:KRS655300 KHW655297:KHW655300 JYA655297:JYA655300 JOE655297:JOE655300 JEI655297:JEI655300 IUM655297:IUM655300 IKQ655297:IKQ655300 IAU655297:IAU655300 HQY655297:HQY655300 HHC655297:HHC655300 GXG655297:GXG655300 GNK655297:GNK655300 GDO655297:GDO655300 FTS655297:FTS655300 FJW655297:FJW655300 FAA655297:FAA655300 EQE655297:EQE655300 EGI655297:EGI655300 DWM655297:DWM655300 DMQ655297:DMQ655300 DCU655297:DCU655300 CSY655297:CSY655300 CJC655297:CJC655300 BZG655297:BZG655300 BPK655297:BPK655300 BFO655297:BFO655300 AVS655297:AVS655300 ALW655297:ALW655300 ACA655297:ACA655300 SE655297:SE655300 II655297:II655300 B655297:B655300 WUU589761:WUU589764 WKY589761:WKY589764 WBC589761:WBC589764 VRG589761:VRG589764 VHK589761:VHK589764 UXO589761:UXO589764 UNS589761:UNS589764 UDW589761:UDW589764 TUA589761:TUA589764 TKE589761:TKE589764 TAI589761:TAI589764 SQM589761:SQM589764 SGQ589761:SGQ589764 RWU589761:RWU589764 RMY589761:RMY589764 RDC589761:RDC589764 QTG589761:QTG589764 QJK589761:QJK589764 PZO589761:PZO589764 PPS589761:PPS589764 PFW589761:PFW589764 OWA589761:OWA589764 OME589761:OME589764 OCI589761:OCI589764 NSM589761:NSM589764 NIQ589761:NIQ589764 MYU589761:MYU589764 MOY589761:MOY589764 MFC589761:MFC589764 LVG589761:LVG589764 LLK589761:LLK589764 LBO589761:LBO589764 KRS589761:KRS589764 KHW589761:KHW589764 JYA589761:JYA589764 JOE589761:JOE589764 JEI589761:JEI589764 IUM589761:IUM589764 IKQ589761:IKQ589764 IAU589761:IAU589764 HQY589761:HQY589764 HHC589761:HHC589764 GXG589761:GXG589764 GNK589761:GNK589764 GDO589761:GDO589764 FTS589761:FTS589764 FJW589761:FJW589764 FAA589761:FAA589764 EQE589761:EQE589764 EGI589761:EGI589764 DWM589761:DWM589764 DMQ589761:DMQ589764 DCU589761:DCU589764 CSY589761:CSY589764 CJC589761:CJC589764 BZG589761:BZG589764 BPK589761:BPK589764 BFO589761:BFO589764 AVS589761:AVS589764 ALW589761:ALW589764 ACA589761:ACA589764 SE589761:SE589764 II589761:II589764 B589761:B589764 WUU524225:WUU524228 WKY524225:WKY524228 WBC524225:WBC524228 VRG524225:VRG524228 VHK524225:VHK524228 UXO524225:UXO524228 UNS524225:UNS524228 UDW524225:UDW524228 TUA524225:TUA524228 TKE524225:TKE524228 TAI524225:TAI524228 SQM524225:SQM524228 SGQ524225:SGQ524228 RWU524225:RWU524228 RMY524225:RMY524228 RDC524225:RDC524228 QTG524225:QTG524228 QJK524225:QJK524228 PZO524225:PZO524228 PPS524225:PPS524228 PFW524225:PFW524228 OWA524225:OWA524228 OME524225:OME524228 OCI524225:OCI524228 NSM524225:NSM524228 NIQ524225:NIQ524228 MYU524225:MYU524228 MOY524225:MOY524228 MFC524225:MFC524228 LVG524225:LVG524228 LLK524225:LLK524228 LBO524225:LBO524228 KRS524225:KRS524228 KHW524225:KHW524228 JYA524225:JYA524228 JOE524225:JOE524228 JEI524225:JEI524228 IUM524225:IUM524228 IKQ524225:IKQ524228 IAU524225:IAU524228 HQY524225:HQY524228 HHC524225:HHC524228 GXG524225:GXG524228 GNK524225:GNK524228 GDO524225:GDO524228 FTS524225:FTS524228 FJW524225:FJW524228 FAA524225:FAA524228 EQE524225:EQE524228 EGI524225:EGI524228 DWM524225:DWM524228 DMQ524225:DMQ524228 DCU524225:DCU524228 CSY524225:CSY524228 CJC524225:CJC524228 BZG524225:BZG524228 BPK524225:BPK524228 BFO524225:BFO524228 AVS524225:AVS524228 ALW524225:ALW524228 ACA524225:ACA524228 SE524225:SE524228 II524225:II524228 B524225:B524228 WUU458689:WUU458692 WKY458689:WKY458692 WBC458689:WBC458692 VRG458689:VRG458692 VHK458689:VHK458692 UXO458689:UXO458692 UNS458689:UNS458692 UDW458689:UDW458692 TUA458689:TUA458692 TKE458689:TKE458692 TAI458689:TAI458692 SQM458689:SQM458692 SGQ458689:SGQ458692 RWU458689:RWU458692 RMY458689:RMY458692 RDC458689:RDC458692 QTG458689:QTG458692 QJK458689:QJK458692 PZO458689:PZO458692 PPS458689:PPS458692 PFW458689:PFW458692 OWA458689:OWA458692 OME458689:OME458692 OCI458689:OCI458692 NSM458689:NSM458692 NIQ458689:NIQ458692 MYU458689:MYU458692 MOY458689:MOY458692 MFC458689:MFC458692 LVG458689:LVG458692 LLK458689:LLK458692 LBO458689:LBO458692 KRS458689:KRS458692 KHW458689:KHW458692 JYA458689:JYA458692 JOE458689:JOE458692 JEI458689:JEI458692 IUM458689:IUM458692 IKQ458689:IKQ458692 IAU458689:IAU458692 HQY458689:HQY458692 HHC458689:HHC458692 GXG458689:GXG458692 GNK458689:GNK458692 GDO458689:GDO458692 FTS458689:FTS458692 FJW458689:FJW458692 FAA458689:FAA458692 EQE458689:EQE458692 EGI458689:EGI458692 DWM458689:DWM458692 DMQ458689:DMQ458692 DCU458689:DCU458692 CSY458689:CSY458692 CJC458689:CJC458692 BZG458689:BZG458692 BPK458689:BPK458692 BFO458689:BFO458692 AVS458689:AVS458692 ALW458689:ALW458692 ACA458689:ACA458692 SE458689:SE458692 II458689:II458692 B458689:B458692 WUU393153:WUU393156 WKY393153:WKY393156 WBC393153:WBC393156 VRG393153:VRG393156 VHK393153:VHK393156 UXO393153:UXO393156 UNS393153:UNS393156 UDW393153:UDW393156 TUA393153:TUA393156 TKE393153:TKE393156 TAI393153:TAI393156 SQM393153:SQM393156 SGQ393153:SGQ393156 RWU393153:RWU393156 RMY393153:RMY393156 RDC393153:RDC393156 QTG393153:QTG393156 QJK393153:QJK393156 PZO393153:PZO393156 PPS393153:PPS393156 PFW393153:PFW393156 OWA393153:OWA393156 OME393153:OME393156 OCI393153:OCI393156 NSM393153:NSM393156 NIQ393153:NIQ393156 MYU393153:MYU393156 MOY393153:MOY393156 MFC393153:MFC393156 LVG393153:LVG393156 LLK393153:LLK393156 LBO393153:LBO393156 KRS393153:KRS393156 KHW393153:KHW393156 JYA393153:JYA393156 JOE393153:JOE393156 JEI393153:JEI393156 IUM393153:IUM393156 IKQ393153:IKQ393156 IAU393153:IAU393156 HQY393153:HQY393156 HHC393153:HHC393156 GXG393153:GXG393156 GNK393153:GNK393156 GDO393153:GDO393156 FTS393153:FTS393156 FJW393153:FJW393156 FAA393153:FAA393156 EQE393153:EQE393156 EGI393153:EGI393156 DWM393153:DWM393156 DMQ393153:DMQ393156 DCU393153:DCU393156 CSY393153:CSY393156 CJC393153:CJC393156 BZG393153:BZG393156 BPK393153:BPK393156 BFO393153:BFO393156 AVS393153:AVS393156 ALW393153:ALW393156 ACA393153:ACA393156 SE393153:SE393156 II393153:II393156 B393153:B393156 WUU327617:WUU327620 WKY327617:WKY327620 WBC327617:WBC327620 VRG327617:VRG327620 VHK327617:VHK327620 UXO327617:UXO327620 UNS327617:UNS327620 UDW327617:UDW327620 TUA327617:TUA327620 TKE327617:TKE327620 TAI327617:TAI327620 SQM327617:SQM327620 SGQ327617:SGQ327620 RWU327617:RWU327620 RMY327617:RMY327620 RDC327617:RDC327620 QTG327617:QTG327620 QJK327617:QJK327620 PZO327617:PZO327620 PPS327617:PPS327620 PFW327617:PFW327620 OWA327617:OWA327620 OME327617:OME327620 OCI327617:OCI327620 NSM327617:NSM327620 NIQ327617:NIQ327620 MYU327617:MYU327620 MOY327617:MOY327620 MFC327617:MFC327620 LVG327617:LVG327620 LLK327617:LLK327620 LBO327617:LBO327620 KRS327617:KRS327620 KHW327617:KHW327620 JYA327617:JYA327620 JOE327617:JOE327620 JEI327617:JEI327620 IUM327617:IUM327620 IKQ327617:IKQ327620 IAU327617:IAU327620 HQY327617:HQY327620 HHC327617:HHC327620 GXG327617:GXG327620 GNK327617:GNK327620 GDO327617:GDO327620 FTS327617:FTS327620 FJW327617:FJW327620 FAA327617:FAA327620 EQE327617:EQE327620 EGI327617:EGI327620 DWM327617:DWM327620 DMQ327617:DMQ327620 DCU327617:DCU327620 CSY327617:CSY327620 CJC327617:CJC327620 BZG327617:BZG327620 BPK327617:BPK327620 BFO327617:BFO327620 AVS327617:AVS327620 ALW327617:ALW327620 ACA327617:ACA327620 SE327617:SE327620 II327617:II327620 B327617:B327620 WUU262081:WUU262084 WKY262081:WKY262084 WBC262081:WBC262084 VRG262081:VRG262084 VHK262081:VHK262084 UXO262081:UXO262084 UNS262081:UNS262084 UDW262081:UDW262084 TUA262081:TUA262084 TKE262081:TKE262084 TAI262081:TAI262084 SQM262081:SQM262084 SGQ262081:SGQ262084 RWU262081:RWU262084 RMY262081:RMY262084 RDC262081:RDC262084 QTG262081:QTG262084 QJK262081:QJK262084 PZO262081:PZO262084 PPS262081:PPS262084 PFW262081:PFW262084 OWA262081:OWA262084 OME262081:OME262084 OCI262081:OCI262084 NSM262081:NSM262084 NIQ262081:NIQ262084 MYU262081:MYU262084 MOY262081:MOY262084 MFC262081:MFC262084 LVG262081:LVG262084 LLK262081:LLK262084 LBO262081:LBO262084 KRS262081:KRS262084 KHW262081:KHW262084 JYA262081:JYA262084 JOE262081:JOE262084 JEI262081:JEI262084 IUM262081:IUM262084 IKQ262081:IKQ262084 IAU262081:IAU262084 HQY262081:HQY262084 HHC262081:HHC262084 GXG262081:GXG262084 GNK262081:GNK262084 GDO262081:GDO262084 FTS262081:FTS262084 FJW262081:FJW262084 FAA262081:FAA262084 EQE262081:EQE262084 EGI262081:EGI262084 DWM262081:DWM262084 DMQ262081:DMQ262084 DCU262081:DCU262084 CSY262081:CSY262084 CJC262081:CJC262084 BZG262081:BZG262084 BPK262081:BPK262084 BFO262081:BFO262084 AVS262081:AVS262084 ALW262081:ALW262084 ACA262081:ACA262084 SE262081:SE262084 II262081:II262084 B262081:B262084 WUU196545:WUU196548 WKY196545:WKY196548 WBC196545:WBC196548 VRG196545:VRG196548 VHK196545:VHK196548 UXO196545:UXO196548 UNS196545:UNS196548 UDW196545:UDW196548 TUA196545:TUA196548 TKE196545:TKE196548 TAI196545:TAI196548 SQM196545:SQM196548 SGQ196545:SGQ196548 RWU196545:RWU196548 RMY196545:RMY196548 RDC196545:RDC196548 QTG196545:QTG196548 QJK196545:QJK196548 PZO196545:PZO196548 PPS196545:PPS196548 PFW196545:PFW196548 OWA196545:OWA196548 OME196545:OME196548 OCI196545:OCI196548 NSM196545:NSM196548 NIQ196545:NIQ196548 MYU196545:MYU196548 MOY196545:MOY196548 MFC196545:MFC196548 LVG196545:LVG196548 LLK196545:LLK196548 LBO196545:LBO196548 KRS196545:KRS196548 KHW196545:KHW196548 JYA196545:JYA196548 JOE196545:JOE196548 JEI196545:JEI196548 IUM196545:IUM196548 IKQ196545:IKQ196548 IAU196545:IAU196548 HQY196545:HQY196548 HHC196545:HHC196548 GXG196545:GXG196548 GNK196545:GNK196548 GDO196545:GDO196548 FTS196545:FTS196548 FJW196545:FJW196548 FAA196545:FAA196548 EQE196545:EQE196548 EGI196545:EGI196548 DWM196545:DWM196548 DMQ196545:DMQ196548 DCU196545:DCU196548 CSY196545:CSY196548 CJC196545:CJC196548 BZG196545:BZG196548 BPK196545:BPK196548 BFO196545:BFO196548 AVS196545:AVS196548 ALW196545:ALW196548 ACA196545:ACA196548 SE196545:SE196548 II196545:II196548 B196545:B196548 WUU131009:WUU131012 WKY131009:WKY131012 WBC131009:WBC131012 VRG131009:VRG131012 VHK131009:VHK131012 UXO131009:UXO131012 UNS131009:UNS131012 UDW131009:UDW131012 TUA131009:TUA131012 TKE131009:TKE131012 TAI131009:TAI131012 SQM131009:SQM131012 SGQ131009:SGQ131012 RWU131009:RWU131012 RMY131009:RMY131012 RDC131009:RDC131012 QTG131009:QTG131012 QJK131009:QJK131012 PZO131009:PZO131012 PPS131009:PPS131012 PFW131009:PFW131012 OWA131009:OWA131012 OME131009:OME131012 OCI131009:OCI131012 NSM131009:NSM131012 NIQ131009:NIQ131012 MYU131009:MYU131012 MOY131009:MOY131012 MFC131009:MFC131012 LVG131009:LVG131012 LLK131009:LLK131012 LBO131009:LBO131012 KRS131009:KRS131012 KHW131009:KHW131012 JYA131009:JYA131012 JOE131009:JOE131012 JEI131009:JEI131012 IUM131009:IUM131012 IKQ131009:IKQ131012 IAU131009:IAU131012 HQY131009:HQY131012 HHC131009:HHC131012 GXG131009:GXG131012 GNK131009:GNK131012 GDO131009:GDO131012 FTS131009:FTS131012 FJW131009:FJW131012 FAA131009:FAA131012 EQE131009:EQE131012 EGI131009:EGI131012 DWM131009:DWM131012 DMQ131009:DMQ131012 DCU131009:DCU131012 CSY131009:CSY131012 CJC131009:CJC131012 BZG131009:BZG131012 BPK131009:BPK131012 BFO131009:BFO131012 AVS131009:AVS131012 ALW131009:ALW131012 ACA131009:ACA131012 SE131009:SE131012 II131009:II131012 B131009:B131012 WUU65473:WUU65476 WKY65473:WKY65476 WBC65473:WBC65476 VRG65473:VRG65476 VHK65473:VHK65476 UXO65473:UXO65476 UNS65473:UNS65476 UDW65473:UDW65476 TUA65473:TUA65476 TKE65473:TKE65476 TAI65473:TAI65476 SQM65473:SQM65476 SGQ65473:SGQ65476 RWU65473:RWU65476 RMY65473:RMY65476 RDC65473:RDC65476 QTG65473:QTG65476 QJK65473:QJK65476 PZO65473:PZO65476 PPS65473:PPS65476 PFW65473:PFW65476 OWA65473:OWA65476 OME65473:OME65476 OCI65473:OCI65476 NSM65473:NSM65476 NIQ65473:NIQ65476 MYU65473:MYU65476 MOY65473:MOY65476 MFC65473:MFC65476 LVG65473:LVG65476 LLK65473:LLK65476 LBO65473:LBO65476 KRS65473:KRS65476 KHW65473:KHW65476 JYA65473:JYA65476 JOE65473:JOE65476 JEI65473:JEI65476 IUM65473:IUM65476 IKQ65473:IKQ65476 IAU65473:IAU65476 HQY65473:HQY65476 HHC65473:HHC65476 GXG65473:GXG65476 GNK65473:GNK65476 GDO65473:GDO65476 FTS65473:FTS65476 FJW65473:FJW65476 FAA65473:FAA65476 EQE65473:EQE65476 EGI65473:EGI65476 DWM65473:DWM65476 DMQ65473:DMQ65476 DCU65473:DCU65476 CSY65473:CSY65476 CJC65473:CJC65476 BZG65473:BZG65476 BPK65473:BPK65476 BFO65473:BFO65476 AVS65473:AVS65476 ALW65473:ALW65476 ACA65473:ACA65476 SE65473:SE65476 II65473:II65476 B65473:B65476 II30:II31 SD32:SD33 SE30:SE31 ABZ32:ABZ33 ACA30:ACA31 ALV32:ALV33 ALW30:ALW31 AVR32:AVR33 AVS30:AVS31 BFN32:BFN33 BFO30:BFO31 BPJ32:BPJ33 BPK30:BPK31 BZF32:BZF33 BZG30:BZG31 CJB32:CJB33 CJC30:CJC31 CSX32:CSX33 CSY30:CSY31 DCT32:DCT33 DCU30:DCU31 DMP32:DMP33 DMQ30:DMQ31 DWL32:DWL33 DWM30:DWM31 EGH32:EGH33 EGI30:EGI31 EQD32:EQD33 EQE30:EQE31 EZZ32:EZZ33 FAA30:FAA31 FJV32:FJV33 FJW30:FJW31 FTR32:FTR33 FTS30:FTS31 GDN32:GDN33 GDO30:GDO31 GNJ32:GNJ33 GNK30:GNK31 GXF32:GXF33 GXG30:GXG31 HHB32:HHB33 HHC30:HHC31 HQX32:HQX33 HQY30:HQY31 IAT32:IAT33 IAU30:IAU31 IKP32:IKP33 IKQ30:IKQ31 IUL32:IUL33 IUM30:IUM31 JEH32:JEH33 JEI30:JEI31 JOD32:JOD33 JOE30:JOE31 JXZ32:JXZ33 JYA30:JYA31 KHV32:KHV33 KHW30:KHW31 KRR32:KRR33 KRS30:KRS31 LBN32:LBN33 LBO30:LBO31 LLJ32:LLJ33 LLK30:LLK31 LVF32:LVF33 LVG30:LVG31 MFB32:MFB33 MFC30:MFC31 MOX32:MOX33 MOY30:MOY31 MYT32:MYT33 MYU30:MYU31 NIP32:NIP33 NIQ30:NIQ31 NSL32:NSL33 NSM30:NSM31 OCH32:OCH33 OCI30:OCI31 OMD32:OMD33 OME30:OME31 OVZ32:OVZ33 OWA30:OWA31 PFV32:PFV33 PFW30:PFW31 PPR32:PPR33 PPS30:PPS31 PZN32:PZN33 PZO30:PZO31 QJJ32:QJJ33 QJK30:QJK31 QTF32:QTF33 QTG30:QTG31 RDB32:RDB33 RDC30:RDC31 RMX32:RMX33 RMY30:RMY31 RWT32:RWT33 RWU30:RWU31 SGP32:SGP33 SGQ30:SGQ31 SQL32:SQL33 SQM30:SQM31 TAH32:TAH33 TAI30:TAI31 TKD32:TKD33 TKE30:TKE31 TTZ32:TTZ33 TUA30:TUA31 UDV32:UDV33 UDW30:UDW31 UNR32:UNR33 UNS30:UNS31 UXN32:UXN33 UXO30:UXO31 VHJ32:VHJ33 VHK30:VHK31 VRF32:VRF33 VRG30:VRG31 WBB32:WBB33 WBC30:WBC31 WKX32:WKX33 WKY30:WKY31 WUT32:WUT33 WUU30:WUU31 IH32:IH33 WVV982950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AC65445 JJ65446 TF65446 ADB65446 AMX65446 AWT65446 BGP65446 BQL65446 CAH65446 CKD65446 CTZ65446 DDV65446 DNR65446 DXN65446 EHJ65446 ERF65446 FBB65446 FKX65446 FUT65446 GEP65446 GOL65446 GYH65446 HID65446 HRZ65446 IBV65446 ILR65446 IVN65446 JFJ65446 JPF65446 JZB65446 KIX65446 KST65446 LCP65446 LML65446 LWH65446 MGD65446 MPZ65446 MZV65446 NJR65446 NTN65446 ODJ65446 ONF65446 OXB65446 PGX65446 PQT65446 QAP65446 QKL65446 QUH65446 RED65446 RNZ65446 RXV65446 SHR65446 SRN65446 TBJ65446 TLF65446 TVB65446 UEX65446 UOT65446 UYP65446 VIL65446 VSH65446 WCD65446 WLZ65446 WVV65446 AC130981 JJ130982 TF130982 ADB130982 AMX130982 AWT130982 BGP130982 BQL130982 CAH130982 CKD130982 CTZ130982 DDV130982 DNR130982 DXN130982 EHJ130982 ERF130982 FBB130982 FKX130982 FUT130982 GEP130982 GOL130982 GYH130982 HID130982 HRZ130982 IBV130982 ILR130982 IVN130982 JFJ130982 JPF130982 JZB130982 KIX130982 KST130982 LCP130982 LML130982 LWH130982 MGD130982 MPZ130982 MZV130982 NJR130982 NTN130982 ODJ130982 ONF130982 OXB130982 PGX130982 PQT130982 QAP130982 QKL130982 QUH130982 RED130982 RNZ130982 RXV130982 SHR130982 SRN130982 TBJ130982 TLF130982 TVB130982 UEX130982 UOT130982 UYP130982 VIL130982 VSH130982 WCD130982 WLZ130982 WVV130982 AC196517 JJ196518 TF196518 ADB196518 AMX196518 AWT196518 BGP196518 BQL196518 CAH196518 CKD196518 CTZ196518 DDV196518 DNR196518 DXN196518 EHJ196518 ERF196518 FBB196518 FKX196518 FUT196518 GEP196518 GOL196518 GYH196518 HID196518 HRZ196518 IBV196518 ILR196518 IVN196518 JFJ196518 JPF196518 JZB196518 KIX196518 KST196518 LCP196518 LML196518 LWH196518 MGD196518 MPZ196518 MZV196518 NJR196518 NTN196518 ODJ196518 ONF196518 OXB196518 PGX196518 PQT196518 QAP196518 QKL196518 QUH196518 RED196518 RNZ196518 RXV196518 SHR196518 SRN196518 TBJ196518 TLF196518 TVB196518 UEX196518 UOT196518 UYP196518 VIL196518 VSH196518 WCD196518 WLZ196518 WVV196518 AC262053 JJ262054 TF262054 ADB262054 AMX262054 AWT262054 BGP262054 BQL262054 CAH262054 CKD262054 CTZ262054 DDV262054 DNR262054 DXN262054 EHJ262054 ERF262054 FBB262054 FKX262054 FUT262054 GEP262054 GOL262054 GYH262054 HID262054 HRZ262054 IBV262054 ILR262054 IVN262054 JFJ262054 JPF262054 JZB262054 KIX262054 KST262054 LCP262054 LML262054 LWH262054 MGD262054 MPZ262054 MZV262054 NJR262054 NTN262054 ODJ262054 ONF262054 OXB262054 PGX262054 PQT262054 QAP262054 QKL262054 QUH262054 RED262054 RNZ262054 RXV262054 SHR262054 SRN262054 TBJ262054 TLF262054 TVB262054 UEX262054 UOT262054 UYP262054 VIL262054 VSH262054 WCD262054 WLZ262054 WVV262054 AC327589 JJ327590 TF327590 ADB327590 AMX327590 AWT327590 BGP327590 BQL327590 CAH327590 CKD327590 CTZ327590 DDV327590 DNR327590 DXN327590 EHJ327590 ERF327590 FBB327590 FKX327590 FUT327590 GEP327590 GOL327590 GYH327590 HID327590 HRZ327590 IBV327590 ILR327590 IVN327590 JFJ327590 JPF327590 JZB327590 KIX327590 KST327590 LCP327590 LML327590 LWH327590 MGD327590 MPZ327590 MZV327590 NJR327590 NTN327590 ODJ327590 ONF327590 OXB327590 PGX327590 PQT327590 QAP327590 QKL327590 QUH327590 RED327590 RNZ327590 RXV327590 SHR327590 SRN327590 TBJ327590 TLF327590 TVB327590 UEX327590 UOT327590 UYP327590 VIL327590 VSH327590 WCD327590 WLZ327590 WVV327590 AC393125 JJ393126 TF393126 ADB393126 AMX393126 AWT393126 BGP393126 BQL393126 CAH393126 CKD393126 CTZ393126 DDV393126 DNR393126 DXN393126 EHJ393126 ERF393126 FBB393126 FKX393126 FUT393126 GEP393126 GOL393126 GYH393126 HID393126 HRZ393126 IBV393126 ILR393126 IVN393126 JFJ393126 JPF393126 JZB393126 KIX393126 KST393126 LCP393126 LML393126 LWH393126 MGD393126 MPZ393126 MZV393126 NJR393126 NTN393126 ODJ393126 ONF393126 OXB393126 PGX393126 PQT393126 QAP393126 QKL393126 QUH393126 RED393126 RNZ393126 RXV393126 SHR393126 SRN393126 TBJ393126 TLF393126 TVB393126 UEX393126 UOT393126 UYP393126 VIL393126 VSH393126 WCD393126 WLZ393126 WVV393126 AC458661 JJ458662 TF458662 ADB458662 AMX458662 AWT458662 BGP458662 BQL458662 CAH458662 CKD458662 CTZ458662 DDV458662 DNR458662 DXN458662 EHJ458662 ERF458662 FBB458662 FKX458662 FUT458662 GEP458662 GOL458662 GYH458662 HID458662 HRZ458662 IBV458662 ILR458662 IVN458662 JFJ458662 JPF458662 JZB458662 KIX458662 KST458662 LCP458662 LML458662 LWH458662 MGD458662 MPZ458662 MZV458662 NJR458662 NTN458662 ODJ458662 ONF458662 OXB458662 PGX458662 PQT458662 QAP458662 QKL458662 QUH458662 RED458662 RNZ458662 RXV458662 SHR458662 SRN458662 TBJ458662 TLF458662 TVB458662 UEX458662 UOT458662 UYP458662 VIL458662 VSH458662 WCD458662 WLZ458662 WVV458662 AC524197 JJ524198 TF524198 ADB524198 AMX524198 AWT524198 BGP524198 BQL524198 CAH524198 CKD524198 CTZ524198 DDV524198 DNR524198 DXN524198 EHJ524198 ERF524198 FBB524198 FKX524198 FUT524198 GEP524198 GOL524198 GYH524198 HID524198 HRZ524198 IBV524198 ILR524198 IVN524198 JFJ524198 JPF524198 JZB524198 KIX524198 KST524198 LCP524198 LML524198 LWH524198 MGD524198 MPZ524198 MZV524198 NJR524198 NTN524198 ODJ524198 ONF524198 OXB524198 PGX524198 PQT524198 QAP524198 QKL524198 QUH524198 RED524198 RNZ524198 RXV524198 SHR524198 SRN524198 TBJ524198 TLF524198 TVB524198 UEX524198 UOT524198 UYP524198 VIL524198 VSH524198 WCD524198 WLZ524198 WVV524198 AC589733 JJ589734 TF589734 ADB589734 AMX589734 AWT589734 BGP589734 BQL589734 CAH589734 CKD589734 CTZ589734 DDV589734 DNR589734 DXN589734 EHJ589734 ERF589734 FBB589734 FKX589734 FUT589734 GEP589734 GOL589734 GYH589734 HID589734 HRZ589734 IBV589734 ILR589734 IVN589734 JFJ589734 JPF589734 JZB589734 KIX589734 KST589734 LCP589734 LML589734 LWH589734 MGD589734 MPZ589734 MZV589734 NJR589734 NTN589734 ODJ589734 ONF589734 OXB589734 PGX589734 PQT589734 QAP589734 QKL589734 QUH589734 RED589734 RNZ589734 RXV589734 SHR589734 SRN589734 TBJ589734 TLF589734 TVB589734 UEX589734 UOT589734 UYP589734 VIL589734 VSH589734 WCD589734 WLZ589734 WVV589734 AC655269 JJ655270 TF655270 ADB655270 AMX655270 AWT655270 BGP655270 BQL655270 CAH655270 CKD655270 CTZ655270 DDV655270 DNR655270 DXN655270 EHJ655270 ERF655270 FBB655270 FKX655270 FUT655270 GEP655270 GOL655270 GYH655270 HID655270 HRZ655270 IBV655270 ILR655270 IVN655270 JFJ655270 JPF655270 JZB655270 KIX655270 KST655270 LCP655270 LML655270 LWH655270 MGD655270 MPZ655270 MZV655270 NJR655270 NTN655270 ODJ655270 ONF655270 OXB655270 PGX655270 PQT655270 QAP655270 QKL655270 QUH655270 RED655270 RNZ655270 RXV655270 SHR655270 SRN655270 TBJ655270 TLF655270 TVB655270 UEX655270 UOT655270 UYP655270 VIL655270 VSH655270 WCD655270 WLZ655270 WVV655270 AC720805 JJ720806 TF720806 ADB720806 AMX720806 AWT720806 BGP720806 BQL720806 CAH720806 CKD720806 CTZ720806 DDV720806 DNR720806 DXN720806 EHJ720806 ERF720806 FBB720806 FKX720806 FUT720806 GEP720806 GOL720806 GYH720806 HID720806 HRZ720806 IBV720806 ILR720806 IVN720806 JFJ720806 JPF720806 JZB720806 KIX720806 KST720806 LCP720806 LML720806 LWH720806 MGD720806 MPZ720806 MZV720806 NJR720806 NTN720806 ODJ720806 ONF720806 OXB720806 PGX720806 PQT720806 QAP720806 QKL720806 QUH720806 RED720806 RNZ720806 RXV720806 SHR720806 SRN720806 TBJ720806 TLF720806 TVB720806 UEX720806 UOT720806 UYP720806 VIL720806 VSH720806 WCD720806 WLZ720806 WVV720806 AC786341 JJ786342 TF786342 ADB786342 AMX786342 AWT786342 BGP786342 BQL786342 CAH786342 CKD786342 CTZ786342 DDV786342 DNR786342 DXN786342 EHJ786342 ERF786342 FBB786342 FKX786342 FUT786342 GEP786342 GOL786342 GYH786342 HID786342 HRZ786342 IBV786342 ILR786342 IVN786342 JFJ786342 JPF786342 JZB786342 KIX786342 KST786342 LCP786342 LML786342 LWH786342 MGD786342 MPZ786342 MZV786342 NJR786342 NTN786342 ODJ786342 ONF786342 OXB786342 PGX786342 PQT786342 QAP786342 QKL786342 QUH786342 RED786342 RNZ786342 RXV786342 SHR786342 SRN786342 TBJ786342 TLF786342 TVB786342 UEX786342 UOT786342 UYP786342 VIL786342 VSH786342 WCD786342 WLZ786342 WVV786342 AC851877 JJ851878 TF851878 ADB851878 AMX851878 AWT851878 BGP851878 BQL851878 CAH851878 CKD851878 CTZ851878 DDV851878 DNR851878 DXN851878 EHJ851878 ERF851878 FBB851878 FKX851878 FUT851878 GEP851878 GOL851878 GYH851878 HID851878 HRZ851878 IBV851878 ILR851878 IVN851878 JFJ851878 JPF851878 JZB851878 KIX851878 KST851878 LCP851878 LML851878 LWH851878 MGD851878 MPZ851878 MZV851878 NJR851878 NTN851878 ODJ851878 ONF851878 OXB851878 PGX851878 PQT851878 QAP851878 QKL851878 QUH851878 RED851878 RNZ851878 RXV851878 SHR851878 SRN851878 TBJ851878 TLF851878 TVB851878 UEX851878 UOT851878 UYP851878 VIL851878 VSH851878 WCD851878 WLZ851878 WVV851878 AC917413 JJ917414 TF917414 ADB917414 AMX917414 AWT917414 BGP917414 BQL917414 CAH917414 CKD917414 CTZ917414 DDV917414 DNR917414 DXN917414 EHJ917414 ERF917414 FBB917414 FKX917414 FUT917414 GEP917414 GOL917414 GYH917414 HID917414 HRZ917414 IBV917414 ILR917414 IVN917414 JFJ917414 JPF917414 JZB917414 KIX917414 KST917414 LCP917414 LML917414 LWH917414 MGD917414 MPZ917414 MZV917414 NJR917414 NTN917414 ODJ917414 ONF917414 OXB917414 PGX917414 PQT917414 QAP917414 QKL917414 QUH917414 RED917414 RNZ917414 RXV917414 SHR917414 SRN917414 TBJ917414 TLF917414 TVB917414 UEX917414 UOT917414 UYP917414 VIL917414 VSH917414 WCD917414 WLZ917414 WVV917414 AC982949 JJ982950 TF982950 ADB982950 AMX982950 AWT982950 BGP982950 BQL982950 CAH982950 CKD982950 CTZ982950 DDV982950 DNR982950 DXN982950 EHJ982950 ERF982950 FBB982950 FKX982950 FUT982950 GEP982950 GOL982950 GYH982950 HID982950 HRZ982950 IBV982950 ILR982950 IVN982950 JFJ982950 JPF982950 JZB982950 KIX982950 KST982950 LCP982950 LML982950 LWH982950 MGD982950 MPZ982950 MZV982950 NJR982950 NTN982950 ODJ982950 ONF982950 OXB982950 PGX982950 PQT982950 QAP982950 QKL982950 QUH982950 RED982950 RNZ982950 RXV982950 SHR982950 SRN982950 TBJ982950 TLF982950 TVB982950 UEX982950 UOT982950 UYP982950 VIL982950 VSH982950 WCD982950 WLZ982950 AC4" xr:uid="{BF1B340E-B215-49DD-8848-23D6837A5583}">
      <formula1>#REF!</formula1>
    </dataValidation>
  </dataValidations>
  <hyperlinks>
    <hyperlink ref="D3:E3" r:id="rId1" display="ceramicmaterialsworkshop.com                                                                 " xr:uid="{730D1EC4-13B2-463B-8825-6EA5EDD7DA8A}"/>
  </hyperlinks>
  <pageMargins left="0.7" right="0.7" top="0.75" bottom="0.75" header="0.3" footer="0.3"/>
  <pageSetup paperSize="9" orientation="portrait" r:id="rId2"/>
  <ignoredErrors>
    <ignoredError sqref="B2 E11 D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FCD6189-AFBD-4F3A-B17D-DE4DDDD37317}">
          <x14:formula1>
            <xm:f>'Chemical Analysis'!$AA$4:$AA$27</xm:f>
          </x14:formula1>
          <xm:sqref>G2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A H S J V U 1 7 F d u j A A A A 9 g A A A B I A H A B D b 2 5 m a W c v U G F j a 2 F n Z S 5 4 b W w g o h g A K K A U A A A A A A A A A A A A A A A A A A A A A A A A A A A A h Y + x D o I w G I R f h X S n L X U x 5 K c O r p K Y E I 1 r U y o 0 w o + h x f J u D j 6 S r y B G U T f H u / s u u b t f b 7 A a 2 y a 6 m N 7 Z D j O S U E 4 i g 7 o r L V Y Z G f w x X p K V h K 3 S J 1 W Z a I L R p a O z G a m 9 P 6 e M h R B o W N C u r 5 j g P G G H f F P o 2 r Q q t u i 8 Q m 3 I p 1 X + b x E J + 9 c Y K W i S c C q E o B z Y b E J u 8 Q u I a e 8 z / T F h P T R + 6 I 0 0 G O 8 K Y L M E 9 v 4 g H 1 B L A w Q U A A I A C A A A d I l 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H S J V S i K R 7 g O A A A A E Q A A A B M A H A B G b 3 J t d W x h c y 9 T Z W N 0 a W 9 u M S 5 t I K I Y A C i g F A A A A A A A A A A A A A A A A A A A A A A A A A A A A C t O T S 7 J z M 9 T C I b Q h t Y A U E s B A i 0 A F A A C A A g A A H S J V U 1 7 F d u j A A A A 9 g A A A B I A A A A A A A A A A A A A A A A A A A A A A E N v b m Z p Z y 9 Q Y W N r Y W d l L n h t b F B L A Q I t A B Q A A g A I A A B 0 i V U P y u m r p A A A A O k A A A A T A A A A A A A A A A A A A A A A A O 8 A A A B b Q 2 9 u d G V u d F 9 U e X B l c 1 0 u e G 1 s U E s B A i 0 A F A A C A A g A A H S J 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A e d i l 8 t D K p I j k 0 A t 9 Z J Q / I A A A A A A g A A A A A A E G Y A A A A B A A A g A A A A F 5 + p q 3 I + T 8 u M n m D S 8 s X F P g E y E N c N o P l g N K L A s j 0 6 H Y M A A A A A D o A A A A A C A A A g A A A A M f 3 H U R n c S V q j W z P w k p 0 P l e i N 8 6 l S 2 t 2 E W 1 F s L z T u X y Z Q A A A A J k J D x j H c h O v 1 f s B i m 5 S 7 t q i v U l E a e g c p W f V n N g x J 2 d y V A 3 Z G s H 5 z Q M 1 + V O n e n t Y Q u p K W G d j 8 v V M v U z 0 U 6 H t 9 u U V H S r x y E e B U h C e U I i 5 P 1 t x A A A A A K 9 g t 1 W W S v 2 T j c e S v d r L 7 V b 3 b A U R q V L S 0 I R 5 W 2 J n D y X N g y v g J c v F 0 Z I b 2 p y X m 9 O D 6 P k c w 2 f 6 h 0 g 5 d j Q 0 O Q o l d O A = = < / D a t a M a s h u p > 
</file>

<file path=customXml/itemProps1.xml><?xml version="1.0" encoding="utf-8"?>
<ds:datastoreItem xmlns:ds="http://schemas.openxmlformats.org/officeDocument/2006/customXml" ds:itemID="{68959DE2-245F-4A76-AA0E-39BBB503A22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1301</vt:i4>
      </vt:variant>
    </vt:vector>
  </HeadingPairs>
  <TitlesOfParts>
    <vt:vector size="1356" baseType="lpstr">
      <vt:lpstr>Reference Recipe</vt:lpstr>
      <vt:lpstr>Date</vt:lpstr>
      <vt:lpstr>Collective Formula</vt:lpstr>
      <vt:lpstr>Collective Maps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Chemical Analysis</vt:lpstr>
      <vt:lpstr>'1'!Alkali_Metals</vt:lpstr>
      <vt:lpstr>'10'!Alkali_Metals</vt:lpstr>
      <vt:lpstr>'11'!Alkali_Metals</vt:lpstr>
      <vt:lpstr>'12'!Alkali_Metals</vt:lpstr>
      <vt:lpstr>'13'!Alkali_Metals</vt:lpstr>
      <vt:lpstr>'14'!Alkali_Metals</vt:lpstr>
      <vt:lpstr>'15'!Alkali_Metals</vt:lpstr>
      <vt:lpstr>'16'!Alkali_Metals</vt:lpstr>
      <vt:lpstr>'17'!Alkali_Metals</vt:lpstr>
      <vt:lpstr>'18'!Alkali_Metals</vt:lpstr>
      <vt:lpstr>'19'!Alkali_Metals</vt:lpstr>
      <vt:lpstr>'2'!Alkali_Metals</vt:lpstr>
      <vt:lpstr>'20'!Alkali_Metals</vt:lpstr>
      <vt:lpstr>'21'!Alkali_Metals</vt:lpstr>
      <vt:lpstr>'22'!Alkali_Metals</vt:lpstr>
      <vt:lpstr>'23'!Alkali_Metals</vt:lpstr>
      <vt:lpstr>'24'!Alkali_Metals</vt:lpstr>
      <vt:lpstr>'25'!Alkali_Metals</vt:lpstr>
      <vt:lpstr>'26'!Alkali_Metals</vt:lpstr>
      <vt:lpstr>'27'!Alkali_Metals</vt:lpstr>
      <vt:lpstr>'28'!Alkali_Metals</vt:lpstr>
      <vt:lpstr>'29'!Alkali_Metals</vt:lpstr>
      <vt:lpstr>'3'!Alkali_Metals</vt:lpstr>
      <vt:lpstr>'30'!Alkali_Metals</vt:lpstr>
      <vt:lpstr>'31'!Alkali_Metals</vt:lpstr>
      <vt:lpstr>'32'!Alkali_Metals</vt:lpstr>
      <vt:lpstr>'33'!Alkali_Metals</vt:lpstr>
      <vt:lpstr>'34'!Alkali_Metals</vt:lpstr>
      <vt:lpstr>'35'!Alkali_Metals</vt:lpstr>
      <vt:lpstr>'36'!Alkali_Metals</vt:lpstr>
      <vt:lpstr>'37'!Alkali_Metals</vt:lpstr>
      <vt:lpstr>'38'!Alkali_Metals</vt:lpstr>
      <vt:lpstr>'39'!Alkali_Metals</vt:lpstr>
      <vt:lpstr>'4'!Alkali_Metals</vt:lpstr>
      <vt:lpstr>'40'!Alkali_Metals</vt:lpstr>
      <vt:lpstr>'41'!Alkali_Metals</vt:lpstr>
      <vt:lpstr>'42'!Alkali_Metals</vt:lpstr>
      <vt:lpstr>'43'!Alkali_Metals</vt:lpstr>
      <vt:lpstr>'44'!Alkali_Metals</vt:lpstr>
      <vt:lpstr>'45'!Alkali_Metals</vt:lpstr>
      <vt:lpstr>'46'!Alkali_Metals</vt:lpstr>
      <vt:lpstr>'47'!Alkali_Metals</vt:lpstr>
      <vt:lpstr>'48'!Alkali_Metals</vt:lpstr>
      <vt:lpstr>'49'!Alkali_Metals</vt:lpstr>
      <vt:lpstr>'5'!Alkali_Metals</vt:lpstr>
      <vt:lpstr>'50'!Alkali_Metals</vt:lpstr>
      <vt:lpstr>'6'!Alkali_Metals</vt:lpstr>
      <vt:lpstr>'7'!Alkali_Metals</vt:lpstr>
      <vt:lpstr>'8'!Alkali_Metals</vt:lpstr>
      <vt:lpstr>'9'!Alkali_Metals</vt:lpstr>
      <vt:lpstr>'Reference Recipe'!Alkali_Metals</vt:lpstr>
      <vt:lpstr>Alkali_Metals</vt:lpstr>
      <vt:lpstr>'10'!Alkaline_Earths</vt:lpstr>
      <vt:lpstr>'11'!Alkaline_Earths</vt:lpstr>
      <vt:lpstr>'12'!Alkaline_Earths</vt:lpstr>
      <vt:lpstr>'13'!Alkaline_Earths</vt:lpstr>
      <vt:lpstr>'14'!Alkaline_Earths</vt:lpstr>
      <vt:lpstr>'15'!Alkaline_Earths</vt:lpstr>
      <vt:lpstr>'16'!Alkaline_Earths</vt:lpstr>
      <vt:lpstr>'17'!Alkaline_Earths</vt:lpstr>
      <vt:lpstr>'18'!Alkaline_Earths</vt:lpstr>
      <vt:lpstr>'19'!Alkaline_Earths</vt:lpstr>
      <vt:lpstr>'2'!Alkaline_Earths</vt:lpstr>
      <vt:lpstr>'20'!Alkaline_Earths</vt:lpstr>
      <vt:lpstr>'21'!Alkaline_Earths</vt:lpstr>
      <vt:lpstr>'22'!Alkaline_Earths</vt:lpstr>
      <vt:lpstr>'23'!Alkaline_Earths</vt:lpstr>
      <vt:lpstr>'24'!Alkaline_Earths</vt:lpstr>
      <vt:lpstr>'25'!Alkaline_Earths</vt:lpstr>
      <vt:lpstr>'26'!Alkaline_Earths</vt:lpstr>
      <vt:lpstr>'27'!Alkaline_Earths</vt:lpstr>
      <vt:lpstr>'28'!Alkaline_Earths</vt:lpstr>
      <vt:lpstr>'29'!Alkaline_Earths</vt:lpstr>
      <vt:lpstr>'3'!Alkaline_Earths</vt:lpstr>
      <vt:lpstr>'30'!Alkaline_Earths</vt:lpstr>
      <vt:lpstr>'31'!Alkaline_Earths</vt:lpstr>
      <vt:lpstr>'32'!Alkaline_Earths</vt:lpstr>
      <vt:lpstr>'33'!Alkaline_Earths</vt:lpstr>
      <vt:lpstr>'34'!Alkaline_Earths</vt:lpstr>
      <vt:lpstr>'35'!Alkaline_Earths</vt:lpstr>
      <vt:lpstr>'36'!Alkaline_Earths</vt:lpstr>
      <vt:lpstr>'37'!Alkaline_Earths</vt:lpstr>
      <vt:lpstr>'38'!Alkaline_Earths</vt:lpstr>
      <vt:lpstr>'39'!Alkaline_Earths</vt:lpstr>
      <vt:lpstr>'4'!Alkaline_Earths</vt:lpstr>
      <vt:lpstr>'40'!Alkaline_Earths</vt:lpstr>
      <vt:lpstr>'41'!Alkaline_Earths</vt:lpstr>
      <vt:lpstr>'42'!Alkaline_Earths</vt:lpstr>
      <vt:lpstr>'43'!Alkaline_Earths</vt:lpstr>
      <vt:lpstr>'44'!Alkaline_Earths</vt:lpstr>
      <vt:lpstr>'45'!Alkaline_Earths</vt:lpstr>
      <vt:lpstr>'46'!Alkaline_Earths</vt:lpstr>
      <vt:lpstr>'47'!Alkaline_Earths</vt:lpstr>
      <vt:lpstr>'48'!Alkaline_Earths</vt:lpstr>
      <vt:lpstr>'49'!Alkaline_Earths</vt:lpstr>
      <vt:lpstr>'5'!Alkaline_Earths</vt:lpstr>
      <vt:lpstr>'50'!Alkaline_Earths</vt:lpstr>
      <vt:lpstr>'6'!Alkaline_Earths</vt:lpstr>
      <vt:lpstr>'7'!Alkaline_Earths</vt:lpstr>
      <vt:lpstr>'8'!Alkaline_Earths</vt:lpstr>
      <vt:lpstr>'9'!Alkaline_Earths</vt:lpstr>
      <vt:lpstr>'Reference Recipe'!Alkaline_Earths</vt:lpstr>
      <vt:lpstr>Alkaline_Earths</vt:lpstr>
      <vt:lpstr>'1'!Alumina</vt:lpstr>
      <vt:lpstr>'10'!Alumina</vt:lpstr>
      <vt:lpstr>'11'!Alumina</vt:lpstr>
      <vt:lpstr>'12'!Alumina</vt:lpstr>
      <vt:lpstr>'13'!Alumina</vt:lpstr>
      <vt:lpstr>'14'!Alumina</vt:lpstr>
      <vt:lpstr>'15'!Alumina</vt:lpstr>
      <vt:lpstr>'16'!Alumina</vt:lpstr>
      <vt:lpstr>'17'!Alumina</vt:lpstr>
      <vt:lpstr>'18'!Alumina</vt:lpstr>
      <vt:lpstr>'19'!Alumina</vt:lpstr>
      <vt:lpstr>'2'!Alumina</vt:lpstr>
      <vt:lpstr>'20'!Alumina</vt:lpstr>
      <vt:lpstr>'21'!Alumina</vt:lpstr>
      <vt:lpstr>'22'!Alumina</vt:lpstr>
      <vt:lpstr>'23'!Alumina</vt:lpstr>
      <vt:lpstr>'24'!Alumina</vt:lpstr>
      <vt:lpstr>'25'!Alumina</vt:lpstr>
      <vt:lpstr>'26'!Alumina</vt:lpstr>
      <vt:lpstr>'27'!Alumina</vt:lpstr>
      <vt:lpstr>'28'!Alumina</vt:lpstr>
      <vt:lpstr>'29'!Alumina</vt:lpstr>
      <vt:lpstr>'3'!Alumina</vt:lpstr>
      <vt:lpstr>'30'!Alumina</vt:lpstr>
      <vt:lpstr>'31'!Alumina</vt:lpstr>
      <vt:lpstr>'32'!Alumina</vt:lpstr>
      <vt:lpstr>'33'!Alumina</vt:lpstr>
      <vt:lpstr>'34'!Alumina</vt:lpstr>
      <vt:lpstr>'35'!Alumina</vt:lpstr>
      <vt:lpstr>'36'!Alumina</vt:lpstr>
      <vt:lpstr>'37'!Alumina</vt:lpstr>
      <vt:lpstr>'38'!Alumina</vt:lpstr>
      <vt:lpstr>'39'!Alumina</vt:lpstr>
      <vt:lpstr>'4'!Alumina</vt:lpstr>
      <vt:lpstr>'40'!Alumina</vt:lpstr>
      <vt:lpstr>'41'!Alumina</vt:lpstr>
      <vt:lpstr>'42'!Alumina</vt:lpstr>
      <vt:lpstr>'43'!Alumina</vt:lpstr>
      <vt:lpstr>'44'!Alumina</vt:lpstr>
      <vt:lpstr>'45'!Alumina</vt:lpstr>
      <vt:lpstr>'46'!Alumina</vt:lpstr>
      <vt:lpstr>'47'!Alumina</vt:lpstr>
      <vt:lpstr>'48'!Alumina</vt:lpstr>
      <vt:lpstr>'49'!Alumina</vt:lpstr>
      <vt:lpstr>'5'!Alumina</vt:lpstr>
      <vt:lpstr>'50'!Alumina</vt:lpstr>
      <vt:lpstr>'6'!Alumina</vt:lpstr>
      <vt:lpstr>'7'!Alumina</vt:lpstr>
      <vt:lpstr>'8'!Alumina</vt:lpstr>
      <vt:lpstr>'9'!Alumina</vt:lpstr>
      <vt:lpstr>'Reference Recipe'!Alumina</vt:lpstr>
      <vt:lpstr>Alumina</vt:lpstr>
      <vt:lpstr>'1'!Barium</vt:lpstr>
      <vt:lpstr>'10'!Barium</vt:lpstr>
      <vt:lpstr>'11'!Barium</vt:lpstr>
      <vt:lpstr>'12'!Barium</vt:lpstr>
      <vt:lpstr>'13'!Barium</vt:lpstr>
      <vt:lpstr>'14'!Barium</vt:lpstr>
      <vt:lpstr>'15'!Barium</vt:lpstr>
      <vt:lpstr>'16'!Barium</vt:lpstr>
      <vt:lpstr>'17'!Barium</vt:lpstr>
      <vt:lpstr>'18'!Barium</vt:lpstr>
      <vt:lpstr>'19'!Barium</vt:lpstr>
      <vt:lpstr>'2'!Barium</vt:lpstr>
      <vt:lpstr>'20'!Barium</vt:lpstr>
      <vt:lpstr>'21'!Barium</vt:lpstr>
      <vt:lpstr>'22'!Barium</vt:lpstr>
      <vt:lpstr>'23'!Barium</vt:lpstr>
      <vt:lpstr>'24'!Barium</vt:lpstr>
      <vt:lpstr>'25'!Barium</vt:lpstr>
      <vt:lpstr>'26'!Barium</vt:lpstr>
      <vt:lpstr>'27'!Barium</vt:lpstr>
      <vt:lpstr>'28'!Barium</vt:lpstr>
      <vt:lpstr>'29'!Barium</vt:lpstr>
      <vt:lpstr>'3'!Barium</vt:lpstr>
      <vt:lpstr>'30'!Barium</vt:lpstr>
      <vt:lpstr>'31'!Barium</vt:lpstr>
      <vt:lpstr>'32'!Barium</vt:lpstr>
      <vt:lpstr>'33'!Barium</vt:lpstr>
      <vt:lpstr>'34'!Barium</vt:lpstr>
      <vt:lpstr>'35'!Barium</vt:lpstr>
      <vt:lpstr>'36'!Barium</vt:lpstr>
      <vt:lpstr>'37'!Barium</vt:lpstr>
      <vt:lpstr>'38'!Barium</vt:lpstr>
      <vt:lpstr>'39'!Barium</vt:lpstr>
      <vt:lpstr>'4'!Barium</vt:lpstr>
      <vt:lpstr>'40'!Barium</vt:lpstr>
      <vt:lpstr>'41'!Barium</vt:lpstr>
      <vt:lpstr>'42'!Barium</vt:lpstr>
      <vt:lpstr>'43'!Barium</vt:lpstr>
      <vt:lpstr>'44'!Barium</vt:lpstr>
      <vt:lpstr>'45'!Barium</vt:lpstr>
      <vt:lpstr>'46'!Barium</vt:lpstr>
      <vt:lpstr>'47'!Barium</vt:lpstr>
      <vt:lpstr>'48'!Barium</vt:lpstr>
      <vt:lpstr>'49'!Barium</vt:lpstr>
      <vt:lpstr>'5'!Barium</vt:lpstr>
      <vt:lpstr>'50'!Barium</vt:lpstr>
      <vt:lpstr>'6'!Barium</vt:lpstr>
      <vt:lpstr>'7'!Barium</vt:lpstr>
      <vt:lpstr>'8'!Barium</vt:lpstr>
      <vt:lpstr>'9'!Barium</vt:lpstr>
      <vt:lpstr>'Reference Recipe'!Barium</vt:lpstr>
      <vt:lpstr>Barium</vt:lpstr>
      <vt:lpstr>'1'!Bismuth</vt:lpstr>
      <vt:lpstr>'10'!Bismuth</vt:lpstr>
      <vt:lpstr>'11'!Bismuth</vt:lpstr>
      <vt:lpstr>'12'!Bismuth</vt:lpstr>
      <vt:lpstr>'13'!Bismuth</vt:lpstr>
      <vt:lpstr>'14'!Bismuth</vt:lpstr>
      <vt:lpstr>'15'!Bismuth</vt:lpstr>
      <vt:lpstr>'16'!Bismuth</vt:lpstr>
      <vt:lpstr>'17'!Bismuth</vt:lpstr>
      <vt:lpstr>'18'!Bismuth</vt:lpstr>
      <vt:lpstr>'19'!Bismuth</vt:lpstr>
      <vt:lpstr>'2'!Bismuth</vt:lpstr>
      <vt:lpstr>'20'!Bismuth</vt:lpstr>
      <vt:lpstr>'21'!Bismuth</vt:lpstr>
      <vt:lpstr>'22'!Bismuth</vt:lpstr>
      <vt:lpstr>'23'!Bismuth</vt:lpstr>
      <vt:lpstr>'24'!Bismuth</vt:lpstr>
      <vt:lpstr>'25'!Bismuth</vt:lpstr>
      <vt:lpstr>'26'!Bismuth</vt:lpstr>
      <vt:lpstr>'27'!Bismuth</vt:lpstr>
      <vt:lpstr>'28'!Bismuth</vt:lpstr>
      <vt:lpstr>'29'!Bismuth</vt:lpstr>
      <vt:lpstr>'3'!Bismuth</vt:lpstr>
      <vt:lpstr>'30'!Bismuth</vt:lpstr>
      <vt:lpstr>'31'!Bismuth</vt:lpstr>
      <vt:lpstr>'32'!Bismuth</vt:lpstr>
      <vt:lpstr>'33'!Bismuth</vt:lpstr>
      <vt:lpstr>'34'!Bismuth</vt:lpstr>
      <vt:lpstr>'35'!Bismuth</vt:lpstr>
      <vt:lpstr>'36'!Bismuth</vt:lpstr>
      <vt:lpstr>'37'!Bismuth</vt:lpstr>
      <vt:lpstr>'38'!Bismuth</vt:lpstr>
      <vt:lpstr>'39'!Bismuth</vt:lpstr>
      <vt:lpstr>'4'!Bismuth</vt:lpstr>
      <vt:lpstr>'40'!Bismuth</vt:lpstr>
      <vt:lpstr>'41'!Bismuth</vt:lpstr>
      <vt:lpstr>'42'!Bismuth</vt:lpstr>
      <vt:lpstr>'43'!Bismuth</vt:lpstr>
      <vt:lpstr>'44'!Bismuth</vt:lpstr>
      <vt:lpstr>'45'!Bismuth</vt:lpstr>
      <vt:lpstr>'46'!Bismuth</vt:lpstr>
      <vt:lpstr>'47'!Bismuth</vt:lpstr>
      <vt:lpstr>'48'!Bismuth</vt:lpstr>
      <vt:lpstr>'49'!Bismuth</vt:lpstr>
      <vt:lpstr>'5'!Bismuth</vt:lpstr>
      <vt:lpstr>'50'!Bismuth</vt:lpstr>
      <vt:lpstr>'6'!Bismuth</vt:lpstr>
      <vt:lpstr>'7'!Bismuth</vt:lpstr>
      <vt:lpstr>'8'!Bismuth</vt:lpstr>
      <vt:lpstr>'9'!Bismuth</vt:lpstr>
      <vt:lpstr>'Reference Recipe'!Bismuth</vt:lpstr>
      <vt:lpstr>Bismuth</vt:lpstr>
      <vt:lpstr>'1'!Boron</vt:lpstr>
      <vt:lpstr>'10'!Boron</vt:lpstr>
      <vt:lpstr>'11'!Boron</vt:lpstr>
      <vt:lpstr>'12'!Boron</vt:lpstr>
      <vt:lpstr>'13'!Boron</vt:lpstr>
      <vt:lpstr>'14'!Boron</vt:lpstr>
      <vt:lpstr>'15'!Boron</vt:lpstr>
      <vt:lpstr>'16'!Boron</vt:lpstr>
      <vt:lpstr>'17'!Boron</vt:lpstr>
      <vt:lpstr>'18'!Boron</vt:lpstr>
      <vt:lpstr>'19'!Boron</vt:lpstr>
      <vt:lpstr>'2'!Boron</vt:lpstr>
      <vt:lpstr>'20'!Boron</vt:lpstr>
      <vt:lpstr>'21'!Boron</vt:lpstr>
      <vt:lpstr>'22'!Boron</vt:lpstr>
      <vt:lpstr>'23'!Boron</vt:lpstr>
      <vt:lpstr>'24'!Boron</vt:lpstr>
      <vt:lpstr>'25'!Boron</vt:lpstr>
      <vt:lpstr>'26'!Boron</vt:lpstr>
      <vt:lpstr>'27'!Boron</vt:lpstr>
      <vt:lpstr>'28'!Boron</vt:lpstr>
      <vt:lpstr>'29'!Boron</vt:lpstr>
      <vt:lpstr>'3'!Boron</vt:lpstr>
      <vt:lpstr>'30'!Boron</vt:lpstr>
      <vt:lpstr>'31'!Boron</vt:lpstr>
      <vt:lpstr>'32'!Boron</vt:lpstr>
      <vt:lpstr>'33'!Boron</vt:lpstr>
      <vt:lpstr>'34'!Boron</vt:lpstr>
      <vt:lpstr>'35'!Boron</vt:lpstr>
      <vt:lpstr>'36'!Boron</vt:lpstr>
      <vt:lpstr>'37'!Boron</vt:lpstr>
      <vt:lpstr>'38'!Boron</vt:lpstr>
      <vt:lpstr>'39'!Boron</vt:lpstr>
      <vt:lpstr>'4'!Boron</vt:lpstr>
      <vt:lpstr>'40'!Boron</vt:lpstr>
      <vt:lpstr>'41'!Boron</vt:lpstr>
      <vt:lpstr>'42'!Boron</vt:lpstr>
      <vt:lpstr>'43'!Boron</vt:lpstr>
      <vt:lpstr>'44'!Boron</vt:lpstr>
      <vt:lpstr>'45'!Boron</vt:lpstr>
      <vt:lpstr>'46'!Boron</vt:lpstr>
      <vt:lpstr>'47'!Boron</vt:lpstr>
      <vt:lpstr>'48'!Boron</vt:lpstr>
      <vt:lpstr>'49'!Boron</vt:lpstr>
      <vt:lpstr>'5'!Boron</vt:lpstr>
      <vt:lpstr>'50'!Boron</vt:lpstr>
      <vt:lpstr>'6'!Boron</vt:lpstr>
      <vt:lpstr>'7'!Boron</vt:lpstr>
      <vt:lpstr>'8'!Boron</vt:lpstr>
      <vt:lpstr>'9'!Boron</vt:lpstr>
      <vt:lpstr>'Reference Recipe'!Boron</vt:lpstr>
      <vt:lpstr>Boron</vt:lpstr>
      <vt:lpstr>'1'!Calcium</vt:lpstr>
      <vt:lpstr>'10'!Calcium</vt:lpstr>
      <vt:lpstr>'11'!Calcium</vt:lpstr>
      <vt:lpstr>'12'!Calcium</vt:lpstr>
      <vt:lpstr>'13'!Calcium</vt:lpstr>
      <vt:lpstr>'14'!Calcium</vt:lpstr>
      <vt:lpstr>'15'!Calcium</vt:lpstr>
      <vt:lpstr>'16'!Calcium</vt:lpstr>
      <vt:lpstr>'17'!Calcium</vt:lpstr>
      <vt:lpstr>'18'!Calcium</vt:lpstr>
      <vt:lpstr>'19'!Calcium</vt:lpstr>
      <vt:lpstr>'2'!Calcium</vt:lpstr>
      <vt:lpstr>'20'!Calcium</vt:lpstr>
      <vt:lpstr>'21'!Calcium</vt:lpstr>
      <vt:lpstr>'22'!Calcium</vt:lpstr>
      <vt:lpstr>'23'!Calcium</vt:lpstr>
      <vt:lpstr>'24'!Calcium</vt:lpstr>
      <vt:lpstr>'25'!Calcium</vt:lpstr>
      <vt:lpstr>'26'!Calcium</vt:lpstr>
      <vt:lpstr>'27'!Calcium</vt:lpstr>
      <vt:lpstr>'28'!Calcium</vt:lpstr>
      <vt:lpstr>'29'!Calcium</vt:lpstr>
      <vt:lpstr>'3'!Calcium</vt:lpstr>
      <vt:lpstr>'30'!Calcium</vt:lpstr>
      <vt:lpstr>'31'!Calcium</vt:lpstr>
      <vt:lpstr>'32'!Calcium</vt:lpstr>
      <vt:lpstr>'33'!Calcium</vt:lpstr>
      <vt:lpstr>'34'!Calcium</vt:lpstr>
      <vt:lpstr>'35'!Calcium</vt:lpstr>
      <vt:lpstr>'36'!Calcium</vt:lpstr>
      <vt:lpstr>'37'!Calcium</vt:lpstr>
      <vt:lpstr>'38'!Calcium</vt:lpstr>
      <vt:lpstr>'39'!Calcium</vt:lpstr>
      <vt:lpstr>'4'!Calcium</vt:lpstr>
      <vt:lpstr>'40'!Calcium</vt:lpstr>
      <vt:lpstr>'41'!Calcium</vt:lpstr>
      <vt:lpstr>'42'!Calcium</vt:lpstr>
      <vt:lpstr>'43'!Calcium</vt:lpstr>
      <vt:lpstr>'44'!Calcium</vt:lpstr>
      <vt:lpstr>'45'!Calcium</vt:lpstr>
      <vt:lpstr>'46'!Calcium</vt:lpstr>
      <vt:lpstr>'47'!Calcium</vt:lpstr>
      <vt:lpstr>'48'!Calcium</vt:lpstr>
      <vt:lpstr>'49'!Calcium</vt:lpstr>
      <vt:lpstr>'5'!Calcium</vt:lpstr>
      <vt:lpstr>'50'!Calcium</vt:lpstr>
      <vt:lpstr>'6'!Calcium</vt:lpstr>
      <vt:lpstr>'7'!Calcium</vt:lpstr>
      <vt:lpstr>'8'!Calcium</vt:lpstr>
      <vt:lpstr>'9'!Calcium</vt:lpstr>
      <vt:lpstr>'Reference Recipe'!Calcium</vt:lpstr>
      <vt:lpstr>Calcium</vt:lpstr>
      <vt:lpstr>Chem</vt:lpstr>
      <vt:lpstr>'1'!Chrome</vt:lpstr>
      <vt:lpstr>'10'!Chrome</vt:lpstr>
      <vt:lpstr>'11'!Chrome</vt:lpstr>
      <vt:lpstr>'12'!Chrome</vt:lpstr>
      <vt:lpstr>'13'!Chrome</vt:lpstr>
      <vt:lpstr>'14'!Chrome</vt:lpstr>
      <vt:lpstr>'15'!Chrome</vt:lpstr>
      <vt:lpstr>'16'!Chrome</vt:lpstr>
      <vt:lpstr>'17'!Chrome</vt:lpstr>
      <vt:lpstr>'18'!Chrome</vt:lpstr>
      <vt:lpstr>'19'!Chrome</vt:lpstr>
      <vt:lpstr>'2'!Chrome</vt:lpstr>
      <vt:lpstr>'20'!Chrome</vt:lpstr>
      <vt:lpstr>'21'!Chrome</vt:lpstr>
      <vt:lpstr>'22'!Chrome</vt:lpstr>
      <vt:lpstr>'23'!Chrome</vt:lpstr>
      <vt:lpstr>'24'!Chrome</vt:lpstr>
      <vt:lpstr>'25'!Chrome</vt:lpstr>
      <vt:lpstr>'26'!Chrome</vt:lpstr>
      <vt:lpstr>'27'!Chrome</vt:lpstr>
      <vt:lpstr>'28'!Chrome</vt:lpstr>
      <vt:lpstr>'29'!Chrome</vt:lpstr>
      <vt:lpstr>'3'!Chrome</vt:lpstr>
      <vt:lpstr>'30'!Chrome</vt:lpstr>
      <vt:lpstr>'31'!Chrome</vt:lpstr>
      <vt:lpstr>'32'!Chrome</vt:lpstr>
      <vt:lpstr>'33'!Chrome</vt:lpstr>
      <vt:lpstr>'34'!Chrome</vt:lpstr>
      <vt:lpstr>'35'!Chrome</vt:lpstr>
      <vt:lpstr>'36'!Chrome</vt:lpstr>
      <vt:lpstr>'37'!Chrome</vt:lpstr>
      <vt:lpstr>'38'!Chrome</vt:lpstr>
      <vt:lpstr>'39'!Chrome</vt:lpstr>
      <vt:lpstr>'4'!Chrome</vt:lpstr>
      <vt:lpstr>'40'!Chrome</vt:lpstr>
      <vt:lpstr>'41'!Chrome</vt:lpstr>
      <vt:lpstr>'42'!Chrome</vt:lpstr>
      <vt:lpstr>'43'!Chrome</vt:lpstr>
      <vt:lpstr>'44'!Chrome</vt:lpstr>
      <vt:lpstr>'45'!Chrome</vt:lpstr>
      <vt:lpstr>'46'!Chrome</vt:lpstr>
      <vt:lpstr>'47'!Chrome</vt:lpstr>
      <vt:lpstr>'48'!Chrome</vt:lpstr>
      <vt:lpstr>'49'!Chrome</vt:lpstr>
      <vt:lpstr>'5'!Chrome</vt:lpstr>
      <vt:lpstr>'50'!Chrome</vt:lpstr>
      <vt:lpstr>'6'!Chrome</vt:lpstr>
      <vt:lpstr>'7'!Chrome</vt:lpstr>
      <vt:lpstr>'8'!Chrome</vt:lpstr>
      <vt:lpstr>'9'!Chrome</vt:lpstr>
      <vt:lpstr>'Reference Recipe'!Chrome</vt:lpstr>
      <vt:lpstr>Chrome</vt:lpstr>
      <vt:lpstr>'1'!Cobalt</vt:lpstr>
      <vt:lpstr>'10'!Cobalt</vt:lpstr>
      <vt:lpstr>'11'!Cobalt</vt:lpstr>
      <vt:lpstr>'12'!Cobalt</vt:lpstr>
      <vt:lpstr>'13'!Cobalt</vt:lpstr>
      <vt:lpstr>'14'!Cobalt</vt:lpstr>
      <vt:lpstr>'15'!Cobalt</vt:lpstr>
      <vt:lpstr>'16'!Cobalt</vt:lpstr>
      <vt:lpstr>'17'!Cobalt</vt:lpstr>
      <vt:lpstr>'18'!Cobalt</vt:lpstr>
      <vt:lpstr>'19'!Cobalt</vt:lpstr>
      <vt:lpstr>'2'!Cobalt</vt:lpstr>
      <vt:lpstr>'20'!Cobalt</vt:lpstr>
      <vt:lpstr>'21'!Cobalt</vt:lpstr>
      <vt:lpstr>'22'!Cobalt</vt:lpstr>
      <vt:lpstr>'23'!Cobalt</vt:lpstr>
      <vt:lpstr>'24'!Cobalt</vt:lpstr>
      <vt:lpstr>'25'!Cobalt</vt:lpstr>
      <vt:lpstr>'26'!Cobalt</vt:lpstr>
      <vt:lpstr>'27'!Cobalt</vt:lpstr>
      <vt:lpstr>'28'!Cobalt</vt:lpstr>
      <vt:lpstr>'29'!Cobalt</vt:lpstr>
      <vt:lpstr>'3'!Cobalt</vt:lpstr>
      <vt:lpstr>'30'!Cobalt</vt:lpstr>
      <vt:lpstr>'31'!Cobalt</vt:lpstr>
      <vt:lpstr>'32'!Cobalt</vt:lpstr>
      <vt:lpstr>'33'!Cobalt</vt:lpstr>
      <vt:lpstr>'34'!Cobalt</vt:lpstr>
      <vt:lpstr>'35'!Cobalt</vt:lpstr>
      <vt:lpstr>'36'!Cobalt</vt:lpstr>
      <vt:lpstr>'37'!Cobalt</vt:lpstr>
      <vt:lpstr>'38'!Cobalt</vt:lpstr>
      <vt:lpstr>'39'!Cobalt</vt:lpstr>
      <vt:lpstr>'4'!Cobalt</vt:lpstr>
      <vt:lpstr>'40'!Cobalt</vt:lpstr>
      <vt:lpstr>'41'!Cobalt</vt:lpstr>
      <vt:lpstr>'42'!Cobalt</vt:lpstr>
      <vt:lpstr>'43'!Cobalt</vt:lpstr>
      <vt:lpstr>'44'!Cobalt</vt:lpstr>
      <vt:lpstr>'45'!Cobalt</vt:lpstr>
      <vt:lpstr>'46'!Cobalt</vt:lpstr>
      <vt:lpstr>'47'!Cobalt</vt:lpstr>
      <vt:lpstr>'48'!Cobalt</vt:lpstr>
      <vt:lpstr>'49'!Cobalt</vt:lpstr>
      <vt:lpstr>'5'!Cobalt</vt:lpstr>
      <vt:lpstr>'50'!Cobalt</vt:lpstr>
      <vt:lpstr>'6'!Cobalt</vt:lpstr>
      <vt:lpstr>'7'!Cobalt</vt:lpstr>
      <vt:lpstr>'8'!Cobalt</vt:lpstr>
      <vt:lpstr>'9'!Cobalt</vt:lpstr>
      <vt:lpstr>'Reference Recipe'!Cobalt</vt:lpstr>
      <vt:lpstr>Cobalt</vt:lpstr>
      <vt:lpstr>'1'!Collective_Alumina</vt:lpstr>
      <vt:lpstr>'10'!Collective_Alumina</vt:lpstr>
      <vt:lpstr>'11'!Collective_Alumina</vt:lpstr>
      <vt:lpstr>'12'!Collective_Alumina</vt:lpstr>
      <vt:lpstr>'13'!Collective_Alumina</vt:lpstr>
      <vt:lpstr>'14'!Collective_Alumina</vt:lpstr>
      <vt:lpstr>'15'!Collective_Alumina</vt:lpstr>
      <vt:lpstr>'16'!Collective_Alumina</vt:lpstr>
      <vt:lpstr>'17'!Collective_Alumina</vt:lpstr>
      <vt:lpstr>'18'!Collective_Alumina</vt:lpstr>
      <vt:lpstr>'19'!Collective_Alumina</vt:lpstr>
      <vt:lpstr>'2'!Collective_Alumina</vt:lpstr>
      <vt:lpstr>'20'!Collective_Alumina</vt:lpstr>
      <vt:lpstr>'21'!Collective_Alumina</vt:lpstr>
      <vt:lpstr>'22'!Collective_Alumina</vt:lpstr>
      <vt:lpstr>'23'!Collective_Alumina</vt:lpstr>
      <vt:lpstr>'24'!Collective_Alumina</vt:lpstr>
      <vt:lpstr>'25'!Collective_Alumina</vt:lpstr>
      <vt:lpstr>'26'!Collective_Alumina</vt:lpstr>
      <vt:lpstr>'27'!Collective_Alumina</vt:lpstr>
      <vt:lpstr>'28'!Collective_Alumina</vt:lpstr>
      <vt:lpstr>'29'!Collective_Alumina</vt:lpstr>
      <vt:lpstr>'3'!Collective_Alumina</vt:lpstr>
      <vt:lpstr>'30'!Collective_Alumina</vt:lpstr>
      <vt:lpstr>'31'!Collective_Alumina</vt:lpstr>
      <vt:lpstr>'32'!Collective_Alumina</vt:lpstr>
      <vt:lpstr>'33'!Collective_Alumina</vt:lpstr>
      <vt:lpstr>'34'!Collective_Alumina</vt:lpstr>
      <vt:lpstr>'35'!Collective_Alumina</vt:lpstr>
      <vt:lpstr>'36'!Collective_Alumina</vt:lpstr>
      <vt:lpstr>'37'!Collective_Alumina</vt:lpstr>
      <vt:lpstr>'38'!Collective_Alumina</vt:lpstr>
      <vt:lpstr>'39'!Collective_Alumina</vt:lpstr>
      <vt:lpstr>'4'!Collective_Alumina</vt:lpstr>
      <vt:lpstr>'40'!Collective_Alumina</vt:lpstr>
      <vt:lpstr>'41'!Collective_Alumina</vt:lpstr>
      <vt:lpstr>'42'!Collective_Alumina</vt:lpstr>
      <vt:lpstr>'43'!Collective_Alumina</vt:lpstr>
      <vt:lpstr>'44'!Collective_Alumina</vt:lpstr>
      <vt:lpstr>'45'!Collective_Alumina</vt:lpstr>
      <vt:lpstr>'46'!Collective_Alumina</vt:lpstr>
      <vt:lpstr>'47'!Collective_Alumina</vt:lpstr>
      <vt:lpstr>'48'!Collective_Alumina</vt:lpstr>
      <vt:lpstr>'49'!Collective_Alumina</vt:lpstr>
      <vt:lpstr>'5'!Collective_Alumina</vt:lpstr>
      <vt:lpstr>'50'!Collective_Alumina</vt:lpstr>
      <vt:lpstr>'6'!Collective_Alumina</vt:lpstr>
      <vt:lpstr>'7'!Collective_Alumina</vt:lpstr>
      <vt:lpstr>'8'!Collective_Alumina</vt:lpstr>
      <vt:lpstr>'9'!Collective_Alumina</vt:lpstr>
      <vt:lpstr>'Reference Recipe'!Collective_Alumina</vt:lpstr>
      <vt:lpstr>Collective_Alumina</vt:lpstr>
      <vt:lpstr>'10'!Collective_Alumina_Ratio</vt:lpstr>
      <vt:lpstr>'11'!Collective_Alumina_Ratio</vt:lpstr>
      <vt:lpstr>'12'!Collective_Alumina_Ratio</vt:lpstr>
      <vt:lpstr>'13'!Collective_Alumina_Ratio</vt:lpstr>
      <vt:lpstr>'14'!Collective_Alumina_Ratio</vt:lpstr>
      <vt:lpstr>'15'!Collective_Alumina_Ratio</vt:lpstr>
      <vt:lpstr>'16'!Collective_Alumina_Ratio</vt:lpstr>
      <vt:lpstr>'17'!Collective_Alumina_Ratio</vt:lpstr>
      <vt:lpstr>'18'!Collective_Alumina_Ratio</vt:lpstr>
      <vt:lpstr>'19'!Collective_Alumina_Ratio</vt:lpstr>
      <vt:lpstr>'2'!Collective_Alumina_Ratio</vt:lpstr>
      <vt:lpstr>'20'!Collective_Alumina_Ratio</vt:lpstr>
      <vt:lpstr>'21'!Collective_Alumina_Ratio</vt:lpstr>
      <vt:lpstr>'22'!Collective_Alumina_Ratio</vt:lpstr>
      <vt:lpstr>'23'!Collective_Alumina_Ratio</vt:lpstr>
      <vt:lpstr>'24'!Collective_Alumina_Ratio</vt:lpstr>
      <vt:lpstr>'25'!Collective_Alumina_Ratio</vt:lpstr>
      <vt:lpstr>'26'!Collective_Alumina_Ratio</vt:lpstr>
      <vt:lpstr>'27'!Collective_Alumina_Ratio</vt:lpstr>
      <vt:lpstr>'28'!Collective_Alumina_Ratio</vt:lpstr>
      <vt:lpstr>'29'!Collective_Alumina_Ratio</vt:lpstr>
      <vt:lpstr>'3'!Collective_Alumina_Ratio</vt:lpstr>
      <vt:lpstr>'30'!Collective_Alumina_Ratio</vt:lpstr>
      <vt:lpstr>'31'!Collective_Alumina_Ratio</vt:lpstr>
      <vt:lpstr>'32'!Collective_Alumina_Ratio</vt:lpstr>
      <vt:lpstr>'33'!Collective_Alumina_Ratio</vt:lpstr>
      <vt:lpstr>'34'!Collective_Alumina_Ratio</vt:lpstr>
      <vt:lpstr>'35'!Collective_Alumina_Ratio</vt:lpstr>
      <vt:lpstr>'36'!Collective_Alumina_Ratio</vt:lpstr>
      <vt:lpstr>'37'!Collective_Alumina_Ratio</vt:lpstr>
      <vt:lpstr>'38'!Collective_Alumina_Ratio</vt:lpstr>
      <vt:lpstr>'39'!Collective_Alumina_Ratio</vt:lpstr>
      <vt:lpstr>'4'!Collective_Alumina_Ratio</vt:lpstr>
      <vt:lpstr>'40'!Collective_Alumina_Ratio</vt:lpstr>
      <vt:lpstr>'41'!Collective_Alumina_Ratio</vt:lpstr>
      <vt:lpstr>'42'!Collective_Alumina_Ratio</vt:lpstr>
      <vt:lpstr>'43'!Collective_Alumina_Ratio</vt:lpstr>
      <vt:lpstr>'44'!Collective_Alumina_Ratio</vt:lpstr>
      <vt:lpstr>'45'!Collective_Alumina_Ratio</vt:lpstr>
      <vt:lpstr>'46'!Collective_Alumina_Ratio</vt:lpstr>
      <vt:lpstr>'47'!Collective_Alumina_Ratio</vt:lpstr>
      <vt:lpstr>'48'!Collective_Alumina_Ratio</vt:lpstr>
      <vt:lpstr>'49'!Collective_Alumina_Ratio</vt:lpstr>
      <vt:lpstr>'5'!Collective_Alumina_Ratio</vt:lpstr>
      <vt:lpstr>'50'!Collective_Alumina_Ratio</vt:lpstr>
      <vt:lpstr>'6'!Collective_Alumina_Ratio</vt:lpstr>
      <vt:lpstr>'7'!Collective_Alumina_Ratio</vt:lpstr>
      <vt:lpstr>'8'!Collective_Alumina_Ratio</vt:lpstr>
      <vt:lpstr>'9'!Collective_Alumina_Ratio</vt:lpstr>
      <vt:lpstr>'Reference Recipe'!Collective_Alumina_Ratio</vt:lpstr>
      <vt:lpstr>Collective_Alumina_Ratio</vt:lpstr>
      <vt:lpstr>'1'!Copper</vt:lpstr>
      <vt:lpstr>'10'!Copper</vt:lpstr>
      <vt:lpstr>'11'!Copper</vt:lpstr>
      <vt:lpstr>'12'!Copper</vt:lpstr>
      <vt:lpstr>'13'!Copper</vt:lpstr>
      <vt:lpstr>'14'!Copper</vt:lpstr>
      <vt:lpstr>'15'!Copper</vt:lpstr>
      <vt:lpstr>'16'!Copper</vt:lpstr>
      <vt:lpstr>'17'!Copper</vt:lpstr>
      <vt:lpstr>'18'!Copper</vt:lpstr>
      <vt:lpstr>'19'!Copper</vt:lpstr>
      <vt:lpstr>'2'!Copper</vt:lpstr>
      <vt:lpstr>'20'!Copper</vt:lpstr>
      <vt:lpstr>'21'!Copper</vt:lpstr>
      <vt:lpstr>'22'!Copper</vt:lpstr>
      <vt:lpstr>'23'!Copper</vt:lpstr>
      <vt:lpstr>'24'!Copper</vt:lpstr>
      <vt:lpstr>'25'!Copper</vt:lpstr>
      <vt:lpstr>'26'!Copper</vt:lpstr>
      <vt:lpstr>'27'!Copper</vt:lpstr>
      <vt:lpstr>'28'!Copper</vt:lpstr>
      <vt:lpstr>'29'!Copper</vt:lpstr>
      <vt:lpstr>'3'!Copper</vt:lpstr>
      <vt:lpstr>'30'!Copper</vt:lpstr>
      <vt:lpstr>'31'!Copper</vt:lpstr>
      <vt:lpstr>'32'!Copper</vt:lpstr>
      <vt:lpstr>'33'!Copper</vt:lpstr>
      <vt:lpstr>'34'!Copper</vt:lpstr>
      <vt:lpstr>'35'!Copper</vt:lpstr>
      <vt:lpstr>'36'!Copper</vt:lpstr>
      <vt:lpstr>'37'!Copper</vt:lpstr>
      <vt:lpstr>'38'!Copper</vt:lpstr>
      <vt:lpstr>'39'!Copper</vt:lpstr>
      <vt:lpstr>'4'!Copper</vt:lpstr>
      <vt:lpstr>'40'!Copper</vt:lpstr>
      <vt:lpstr>'41'!Copper</vt:lpstr>
      <vt:lpstr>'42'!Copper</vt:lpstr>
      <vt:lpstr>'43'!Copper</vt:lpstr>
      <vt:lpstr>'44'!Copper</vt:lpstr>
      <vt:lpstr>'45'!Copper</vt:lpstr>
      <vt:lpstr>'46'!Copper</vt:lpstr>
      <vt:lpstr>'47'!Copper</vt:lpstr>
      <vt:lpstr>'48'!Copper</vt:lpstr>
      <vt:lpstr>'49'!Copper</vt:lpstr>
      <vt:lpstr>'5'!Copper</vt:lpstr>
      <vt:lpstr>'50'!Copper</vt:lpstr>
      <vt:lpstr>'6'!Copper</vt:lpstr>
      <vt:lpstr>'7'!Copper</vt:lpstr>
      <vt:lpstr>'8'!Copper</vt:lpstr>
      <vt:lpstr>'9'!Copper</vt:lpstr>
      <vt:lpstr>'Reference Recipe'!Copper</vt:lpstr>
      <vt:lpstr>Copper</vt:lpstr>
      <vt:lpstr>'1'!Iron</vt:lpstr>
      <vt:lpstr>'10'!Iron</vt:lpstr>
      <vt:lpstr>'11'!Iron</vt:lpstr>
      <vt:lpstr>'12'!Iron</vt:lpstr>
      <vt:lpstr>'13'!Iron</vt:lpstr>
      <vt:lpstr>'14'!Iron</vt:lpstr>
      <vt:lpstr>'15'!Iron</vt:lpstr>
      <vt:lpstr>'16'!Iron</vt:lpstr>
      <vt:lpstr>'17'!Iron</vt:lpstr>
      <vt:lpstr>'18'!Iron</vt:lpstr>
      <vt:lpstr>'19'!Iron</vt:lpstr>
      <vt:lpstr>'2'!Iron</vt:lpstr>
      <vt:lpstr>'20'!Iron</vt:lpstr>
      <vt:lpstr>'21'!Iron</vt:lpstr>
      <vt:lpstr>'22'!Iron</vt:lpstr>
      <vt:lpstr>'23'!Iron</vt:lpstr>
      <vt:lpstr>'24'!Iron</vt:lpstr>
      <vt:lpstr>'25'!Iron</vt:lpstr>
      <vt:lpstr>'26'!Iron</vt:lpstr>
      <vt:lpstr>'27'!Iron</vt:lpstr>
      <vt:lpstr>'28'!Iron</vt:lpstr>
      <vt:lpstr>'29'!Iron</vt:lpstr>
      <vt:lpstr>'3'!Iron</vt:lpstr>
      <vt:lpstr>'30'!Iron</vt:lpstr>
      <vt:lpstr>'31'!Iron</vt:lpstr>
      <vt:lpstr>'32'!Iron</vt:lpstr>
      <vt:lpstr>'33'!Iron</vt:lpstr>
      <vt:lpstr>'34'!Iron</vt:lpstr>
      <vt:lpstr>'35'!Iron</vt:lpstr>
      <vt:lpstr>'36'!Iron</vt:lpstr>
      <vt:lpstr>'37'!Iron</vt:lpstr>
      <vt:lpstr>'38'!Iron</vt:lpstr>
      <vt:lpstr>'39'!Iron</vt:lpstr>
      <vt:lpstr>'4'!Iron</vt:lpstr>
      <vt:lpstr>'40'!Iron</vt:lpstr>
      <vt:lpstr>'41'!Iron</vt:lpstr>
      <vt:lpstr>'42'!Iron</vt:lpstr>
      <vt:lpstr>'43'!Iron</vt:lpstr>
      <vt:lpstr>'44'!Iron</vt:lpstr>
      <vt:lpstr>'45'!Iron</vt:lpstr>
      <vt:lpstr>'46'!Iron</vt:lpstr>
      <vt:lpstr>'47'!Iron</vt:lpstr>
      <vt:lpstr>'48'!Iron</vt:lpstr>
      <vt:lpstr>'49'!Iron</vt:lpstr>
      <vt:lpstr>'5'!Iron</vt:lpstr>
      <vt:lpstr>'50'!Iron</vt:lpstr>
      <vt:lpstr>'6'!Iron</vt:lpstr>
      <vt:lpstr>'7'!Iron</vt:lpstr>
      <vt:lpstr>'8'!Iron</vt:lpstr>
      <vt:lpstr>'9'!Iron</vt:lpstr>
      <vt:lpstr>'Reference Recipe'!Iron</vt:lpstr>
      <vt:lpstr>Iron</vt:lpstr>
      <vt:lpstr>'1'!Lithium</vt:lpstr>
      <vt:lpstr>'10'!Lithium</vt:lpstr>
      <vt:lpstr>'11'!Lithium</vt:lpstr>
      <vt:lpstr>'12'!Lithium</vt:lpstr>
      <vt:lpstr>'13'!Lithium</vt:lpstr>
      <vt:lpstr>'14'!Lithium</vt:lpstr>
      <vt:lpstr>'15'!Lithium</vt:lpstr>
      <vt:lpstr>'16'!Lithium</vt:lpstr>
      <vt:lpstr>'17'!Lithium</vt:lpstr>
      <vt:lpstr>'18'!Lithium</vt:lpstr>
      <vt:lpstr>'19'!Lithium</vt:lpstr>
      <vt:lpstr>'2'!Lithium</vt:lpstr>
      <vt:lpstr>'20'!Lithium</vt:lpstr>
      <vt:lpstr>'21'!Lithium</vt:lpstr>
      <vt:lpstr>'22'!Lithium</vt:lpstr>
      <vt:lpstr>'23'!Lithium</vt:lpstr>
      <vt:lpstr>'24'!Lithium</vt:lpstr>
      <vt:lpstr>'25'!Lithium</vt:lpstr>
      <vt:lpstr>'26'!Lithium</vt:lpstr>
      <vt:lpstr>'27'!Lithium</vt:lpstr>
      <vt:lpstr>'28'!Lithium</vt:lpstr>
      <vt:lpstr>'29'!Lithium</vt:lpstr>
      <vt:lpstr>'3'!Lithium</vt:lpstr>
      <vt:lpstr>'30'!Lithium</vt:lpstr>
      <vt:lpstr>'31'!Lithium</vt:lpstr>
      <vt:lpstr>'32'!Lithium</vt:lpstr>
      <vt:lpstr>'33'!Lithium</vt:lpstr>
      <vt:lpstr>'34'!Lithium</vt:lpstr>
      <vt:lpstr>'35'!Lithium</vt:lpstr>
      <vt:lpstr>'36'!Lithium</vt:lpstr>
      <vt:lpstr>'37'!Lithium</vt:lpstr>
      <vt:lpstr>'38'!Lithium</vt:lpstr>
      <vt:lpstr>'39'!Lithium</vt:lpstr>
      <vt:lpstr>'4'!Lithium</vt:lpstr>
      <vt:lpstr>'40'!Lithium</vt:lpstr>
      <vt:lpstr>'41'!Lithium</vt:lpstr>
      <vt:lpstr>'42'!Lithium</vt:lpstr>
      <vt:lpstr>'43'!Lithium</vt:lpstr>
      <vt:lpstr>'44'!Lithium</vt:lpstr>
      <vt:lpstr>'45'!Lithium</vt:lpstr>
      <vt:lpstr>'46'!Lithium</vt:lpstr>
      <vt:lpstr>'47'!Lithium</vt:lpstr>
      <vt:lpstr>'48'!Lithium</vt:lpstr>
      <vt:lpstr>'49'!Lithium</vt:lpstr>
      <vt:lpstr>'5'!Lithium</vt:lpstr>
      <vt:lpstr>'50'!Lithium</vt:lpstr>
      <vt:lpstr>'6'!Lithium</vt:lpstr>
      <vt:lpstr>'7'!Lithium</vt:lpstr>
      <vt:lpstr>'8'!Lithium</vt:lpstr>
      <vt:lpstr>'9'!Lithium</vt:lpstr>
      <vt:lpstr>'Reference Recipe'!Lithium</vt:lpstr>
      <vt:lpstr>Lithium</vt:lpstr>
      <vt:lpstr>'1'!Magnesium</vt:lpstr>
      <vt:lpstr>'10'!Magnesium</vt:lpstr>
      <vt:lpstr>'11'!Magnesium</vt:lpstr>
      <vt:lpstr>'12'!Magnesium</vt:lpstr>
      <vt:lpstr>'13'!Magnesium</vt:lpstr>
      <vt:lpstr>'14'!Magnesium</vt:lpstr>
      <vt:lpstr>'15'!Magnesium</vt:lpstr>
      <vt:lpstr>'16'!Magnesium</vt:lpstr>
      <vt:lpstr>'17'!Magnesium</vt:lpstr>
      <vt:lpstr>'18'!Magnesium</vt:lpstr>
      <vt:lpstr>'19'!Magnesium</vt:lpstr>
      <vt:lpstr>'2'!Magnesium</vt:lpstr>
      <vt:lpstr>'20'!Magnesium</vt:lpstr>
      <vt:lpstr>'21'!Magnesium</vt:lpstr>
      <vt:lpstr>'22'!Magnesium</vt:lpstr>
      <vt:lpstr>'23'!Magnesium</vt:lpstr>
      <vt:lpstr>'24'!Magnesium</vt:lpstr>
      <vt:lpstr>'25'!Magnesium</vt:lpstr>
      <vt:lpstr>'26'!Magnesium</vt:lpstr>
      <vt:lpstr>'27'!Magnesium</vt:lpstr>
      <vt:lpstr>'28'!Magnesium</vt:lpstr>
      <vt:lpstr>'29'!Magnesium</vt:lpstr>
      <vt:lpstr>'3'!Magnesium</vt:lpstr>
      <vt:lpstr>'30'!Magnesium</vt:lpstr>
      <vt:lpstr>'31'!Magnesium</vt:lpstr>
      <vt:lpstr>'32'!Magnesium</vt:lpstr>
      <vt:lpstr>'33'!Magnesium</vt:lpstr>
      <vt:lpstr>'34'!Magnesium</vt:lpstr>
      <vt:lpstr>'35'!Magnesium</vt:lpstr>
      <vt:lpstr>'36'!Magnesium</vt:lpstr>
      <vt:lpstr>'37'!Magnesium</vt:lpstr>
      <vt:lpstr>'38'!Magnesium</vt:lpstr>
      <vt:lpstr>'39'!Magnesium</vt:lpstr>
      <vt:lpstr>'4'!Magnesium</vt:lpstr>
      <vt:lpstr>'40'!Magnesium</vt:lpstr>
      <vt:lpstr>'41'!Magnesium</vt:lpstr>
      <vt:lpstr>'42'!Magnesium</vt:lpstr>
      <vt:lpstr>'43'!Magnesium</vt:lpstr>
      <vt:lpstr>'44'!Magnesium</vt:lpstr>
      <vt:lpstr>'45'!Magnesium</vt:lpstr>
      <vt:lpstr>'46'!Magnesium</vt:lpstr>
      <vt:lpstr>'47'!Magnesium</vt:lpstr>
      <vt:lpstr>'48'!Magnesium</vt:lpstr>
      <vt:lpstr>'49'!Magnesium</vt:lpstr>
      <vt:lpstr>'5'!Magnesium</vt:lpstr>
      <vt:lpstr>'50'!Magnesium</vt:lpstr>
      <vt:lpstr>'6'!Magnesium</vt:lpstr>
      <vt:lpstr>'7'!Magnesium</vt:lpstr>
      <vt:lpstr>'8'!Magnesium</vt:lpstr>
      <vt:lpstr>'9'!Magnesium</vt:lpstr>
      <vt:lpstr>'Reference Recipe'!Magnesium</vt:lpstr>
      <vt:lpstr>Magnesium</vt:lpstr>
      <vt:lpstr>'1'!Manganese</vt:lpstr>
      <vt:lpstr>'10'!Manganese</vt:lpstr>
      <vt:lpstr>'11'!Manganese</vt:lpstr>
      <vt:lpstr>'12'!Manganese</vt:lpstr>
      <vt:lpstr>'13'!Manganese</vt:lpstr>
      <vt:lpstr>'14'!Manganese</vt:lpstr>
      <vt:lpstr>'15'!Manganese</vt:lpstr>
      <vt:lpstr>'16'!Manganese</vt:lpstr>
      <vt:lpstr>'17'!Manganese</vt:lpstr>
      <vt:lpstr>'18'!Manganese</vt:lpstr>
      <vt:lpstr>'19'!Manganese</vt:lpstr>
      <vt:lpstr>'2'!Manganese</vt:lpstr>
      <vt:lpstr>'20'!Manganese</vt:lpstr>
      <vt:lpstr>'21'!Manganese</vt:lpstr>
      <vt:lpstr>'22'!Manganese</vt:lpstr>
      <vt:lpstr>'23'!Manganese</vt:lpstr>
      <vt:lpstr>'24'!Manganese</vt:lpstr>
      <vt:lpstr>'25'!Manganese</vt:lpstr>
      <vt:lpstr>'26'!Manganese</vt:lpstr>
      <vt:lpstr>'27'!Manganese</vt:lpstr>
      <vt:lpstr>'28'!Manganese</vt:lpstr>
      <vt:lpstr>'29'!Manganese</vt:lpstr>
      <vt:lpstr>'3'!Manganese</vt:lpstr>
      <vt:lpstr>'30'!Manganese</vt:lpstr>
      <vt:lpstr>'31'!Manganese</vt:lpstr>
      <vt:lpstr>'32'!Manganese</vt:lpstr>
      <vt:lpstr>'33'!Manganese</vt:lpstr>
      <vt:lpstr>'34'!Manganese</vt:lpstr>
      <vt:lpstr>'35'!Manganese</vt:lpstr>
      <vt:lpstr>'36'!Manganese</vt:lpstr>
      <vt:lpstr>'37'!Manganese</vt:lpstr>
      <vt:lpstr>'38'!Manganese</vt:lpstr>
      <vt:lpstr>'39'!Manganese</vt:lpstr>
      <vt:lpstr>'4'!Manganese</vt:lpstr>
      <vt:lpstr>'40'!Manganese</vt:lpstr>
      <vt:lpstr>'41'!Manganese</vt:lpstr>
      <vt:lpstr>'42'!Manganese</vt:lpstr>
      <vt:lpstr>'43'!Manganese</vt:lpstr>
      <vt:lpstr>'44'!Manganese</vt:lpstr>
      <vt:lpstr>'45'!Manganese</vt:lpstr>
      <vt:lpstr>'46'!Manganese</vt:lpstr>
      <vt:lpstr>'47'!Manganese</vt:lpstr>
      <vt:lpstr>'48'!Manganese</vt:lpstr>
      <vt:lpstr>'49'!Manganese</vt:lpstr>
      <vt:lpstr>'5'!Manganese</vt:lpstr>
      <vt:lpstr>'50'!Manganese</vt:lpstr>
      <vt:lpstr>'6'!Manganese</vt:lpstr>
      <vt:lpstr>'7'!Manganese</vt:lpstr>
      <vt:lpstr>'8'!Manganese</vt:lpstr>
      <vt:lpstr>'9'!Manganese</vt:lpstr>
      <vt:lpstr>'Reference Recipe'!Manganese</vt:lpstr>
      <vt:lpstr>Manganese</vt:lpstr>
      <vt:lpstr>'1'!Nickel</vt:lpstr>
      <vt:lpstr>'10'!Nickel</vt:lpstr>
      <vt:lpstr>'11'!Nickel</vt:lpstr>
      <vt:lpstr>'12'!Nickel</vt:lpstr>
      <vt:lpstr>'13'!Nickel</vt:lpstr>
      <vt:lpstr>'14'!Nickel</vt:lpstr>
      <vt:lpstr>'15'!Nickel</vt:lpstr>
      <vt:lpstr>'16'!Nickel</vt:lpstr>
      <vt:lpstr>'17'!Nickel</vt:lpstr>
      <vt:lpstr>'18'!Nickel</vt:lpstr>
      <vt:lpstr>'19'!Nickel</vt:lpstr>
      <vt:lpstr>'2'!Nickel</vt:lpstr>
      <vt:lpstr>'20'!Nickel</vt:lpstr>
      <vt:lpstr>'21'!Nickel</vt:lpstr>
      <vt:lpstr>'22'!Nickel</vt:lpstr>
      <vt:lpstr>'23'!Nickel</vt:lpstr>
      <vt:lpstr>'24'!Nickel</vt:lpstr>
      <vt:lpstr>'25'!Nickel</vt:lpstr>
      <vt:lpstr>'26'!Nickel</vt:lpstr>
      <vt:lpstr>'27'!Nickel</vt:lpstr>
      <vt:lpstr>'28'!Nickel</vt:lpstr>
      <vt:lpstr>'29'!Nickel</vt:lpstr>
      <vt:lpstr>'3'!Nickel</vt:lpstr>
      <vt:lpstr>'30'!Nickel</vt:lpstr>
      <vt:lpstr>'31'!Nickel</vt:lpstr>
      <vt:lpstr>'32'!Nickel</vt:lpstr>
      <vt:lpstr>'33'!Nickel</vt:lpstr>
      <vt:lpstr>'34'!Nickel</vt:lpstr>
      <vt:lpstr>'35'!Nickel</vt:lpstr>
      <vt:lpstr>'36'!Nickel</vt:lpstr>
      <vt:lpstr>'37'!Nickel</vt:lpstr>
      <vt:lpstr>'38'!Nickel</vt:lpstr>
      <vt:lpstr>'39'!Nickel</vt:lpstr>
      <vt:lpstr>'4'!Nickel</vt:lpstr>
      <vt:lpstr>'40'!Nickel</vt:lpstr>
      <vt:lpstr>'41'!Nickel</vt:lpstr>
      <vt:lpstr>'42'!Nickel</vt:lpstr>
      <vt:lpstr>'43'!Nickel</vt:lpstr>
      <vt:lpstr>'44'!Nickel</vt:lpstr>
      <vt:lpstr>'45'!Nickel</vt:lpstr>
      <vt:lpstr>'46'!Nickel</vt:lpstr>
      <vt:lpstr>'47'!Nickel</vt:lpstr>
      <vt:lpstr>'48'!Nickel</vt:lpstr>
      <vt:lpstr>'49'!Nickel</vt:lpstr>
      <vt:lpstr>'5'!Nickel</vt:lpstr>
      <vt:lpstr>'50'!Nickel</vt:lpstr>
      <vt:lpstr>'6'!Nickel</vt:lpstr>
      <vt:lpstr>'7'!Nickel</vt:lpstr>
      <vt:lpstr>'8'!Nickel</vt:lpstr>
      <vt:lpstr>'9'!Nickel</vt:lpstr>
      <vt:lpstr>'Reference Recipe'!Nickel</vt:lpstr>
      <vt:lpstr>Nickel</vt:lpstr>
      <vt:lpstr>'1'!Phosphorous</vt:lpstr>
      <vt:lpstr>'10'!Phosphorous</vt:lpstr>
      <vt:lpstr>'11'!Phosphorous</vt:lpstr>
      <vt:lpstr>'12'!Phosphorous</vt:lpstr>
      <vt:lpstr>'13'!Phosphorous</vt:lpstr>
      <vt:lpstr>'14'!Phosphorous</vt:lpstr>
      <vt:lpstr>'15'!Phosphorous</vt:lpstr>
      <vt:lpstr>'16'!Phosphorous</vt:lpstr>
      <vt:lpstr>'17'!Phosphorous</vt:lpstr>
      <vt:lpstr>'18'!Phosphorous</vt:lpstr>
      <vt:lpstr>'19'!Phosphorous</vt:lpstr>
      <vt:lpstr>'2'!Phosphorous</vt:lpstr>
      <vt:lpstr>'20'!Phosphorous</vt:lpstr>
      <vt:lpstr>'21'!Phosphorous</vt:lpstr>
      <vt:lpstr>'22'!Phosphorous</vt:lpstr>
      <vt:lpstr>'23'!Phosphorous</vt:lpstr>
      <vt:lpstr>'24'!Phosphorous</vt:lpstr>
      <vt:lpstr>'25'!Phosphorous</vt:lpstr>
      <vt:lpstr>'26'!Phosphorous</vt:lpstr>
      <vt:lpstr>'27'!Phosphorous</vt:lpstr>
      <vt:lpstr>'28'!Phosphorous</vt:lpstr>
      <vt:lpstr>'29'!Phosphorous</vt:lpstr>
      <vt:lpstr>'3'!Phosphorous</vt:lpstr>
      <vt:lpstr>'30'!Phosphorous</vt:lpstr>
      <vt:lpstr>'31'!Phosphorous</vt:lpstr>
      <vt:lpstr>'32'!Phosphorous</vt:lpstr>
      <vt:lpstr>'33'!Phosphorous</vt:lpstr>
      <vt:lpstr>'34'!Phosphorous</vt:lpstr>
      <vt:lpstr>'35'!Phosphorous</vt:lpstr>
      <vt:lpstr>'36'!Phosphorous</vt:lpstr>
      <vt:lpstr>'37'!Phosphorous</vt:lpstr>
      <vt:lpstr>'38'!Phosphorous</vt:lpstr>
      <vt:lpstr>'39'!Phosphorous</vt:lpstr>
      <vt:lpstr>'4'!Phosphorous</vt:lpstr>
      <vt:lpstr>'40'!Phosphorous</vt:lpstr>
      <vt:lpstr>'41'!Phosphorous</vt:lpstr>
      <vt:lpstr>'42'!Phosphorous</vt:lpstr>
      <vt:lpstr>'43'!Phosphorous</vt:lpstr>
      <vt:lpstr>'44'!Phosphorous</vt:lpstr>
      <vt:lpstr>'45'!Phosphorous</vt:lpstr>
      <vt:lpstr>'46'!Phosphorous</vt:lpstr>
      <vt:lpstr>'47'!Phosphorous</vt:lpstr>
      <vt:lpstr>'48'!Phosphorous</vt:lpstr>
      <vt:lpstr>'49'!Phosphorous</vt:lpstr>
      <vt:lpstr>'5'!Phosphorous</vt:lpstr>
      <vt:lpstr>'50'!Phosphorous</vt:lpstr>
      <vt:lpstr>'6'!Phosphorous</vt:lpstr>
      <vt:lpstr>'7'!Phosphorous</vt:lpstr>
      <vt:lpstr>'8'!Phosphorous</vt:lpstr>
      <vt:lpstr>'9'!Phosphorous</vt:lpstr>
      <vt:lpstr>'Reference Recipe'!Phosphorous</vt:lpstr>
      <vt:lpstr>Phosphorous</vt:lpstr>
      <vt:lpstr>'1'!Potassium</vt:lpstr>
      <vt:lpstr>'10'!Potassium</vt:lpstr>
      <vt:lpstr>'11'!Potassium</vt:lpstr>
      <vt:lpstr>'12'!Potassium</vt:lpstr>
      <vt:lpstr>'13'!Potassium</vt:lpstr>
      <vt:lpstr>'14'!Potassium</vt:lpstr>
      <vt:lpstr>'15'!Potassium</vt:lpstr>
      <vt:lpstr>'16'!Potassium</vt:lpstr>
      <vt:lpstr>'17'!Potassium</vt:lpstr>
      <vt:lpstr>'18'!Potassium</vt:lpstr>
      <vt:lpstr>'19'!Potassium</vt:lpstr>
      <vt:lpstr>'2'!Potassium</vt:lpstr>
      <vt:lpstr>'20'!Potassium</vt:lpstr>
      <vt:lpstr>'21'!Potassium</vt:lpstr>
      <vt:lpstr>'22'!Potassium</vt:lpstr>
      <vt:lpstr>'23'!Potassium</vt:lpstr>
      <vt:lpstr>'24'!Potassium</vt:lpstr>
      <vt:lpstr>'25'!Potassium</vt:lpstr>
      <vt:lpstr>'26'!Potassium</vt:lpstr>
      <vt:lpstr>'27'!Potassium</vt:lpstr>
      <vt:lpstr>'28'!Potassium</vt:lpstr>
      <vt:lpstr>'29'!Potassium</vt:lpstr>
      <vt:lpstr>'3'!Potassium</vt:lpstr>
      <vt:lpstr>'30'!Potassium</vt:lpstr>
      <vt:lpstr>'31'!Potassium</vt:lpstr>
      <vt:lpstr>'32'!Potassium</vt:lpstr>
      <vt:lpstr>'33'!Potassium</vt:lpstr>
      <vt:lpstr>'34'!Potassium</vt:lpstr>
      <vt:lpstr>'35'!Potassium</vt:lpstr>
      <vt:lpstr>'36'!Potassium</vt:lpstr>
      <vt:lpstr>'37'!Potassium</vt:lpstr>
      <vt:lpstr>'38'!Potassium</vt:lpstr>
      <vt:lpstr>'39'!Potassium</vt:lpstr>
      <vt:lpstr>'4'!Potassium</vt:lpstr>
      <vt:lpstr>'40'!Potassium</vt:lpstr>
      <vt:lpstr>'41'!Potassium</vt:lpstr>
      <vt:lpstr>'42'!Potassium</vt:lpstr>
      <vt:lpstr>'43'!Potassium</vt:lpstr>
      <vt:lpstr>'44'!Potassium</vt:lpstr>
      <vt:lpstr>'45'!Potassium</vt:lpstr>
      <vt:lpstr>'46'!Potassium</vt:lpstr>
      <vt:lpstr>'47'!Potassium</vt:lpstr>
      <vt:lpstr>'48'!Potassium</vt:lpstr>
      <vt:lpstr>'49'!Potassium</vt:lpstr>
      <vt:lpstr>'5'!Potassium</vt:lpstr>
      <vt:lpstr>'50'!Potassium</vt:lpstr>
      <vt:lpstr>'6'!Potassium</vt:lpstr>
      <vt:lpstr>'7'!Potassium</vt:lpstr>
      <vt:lpstr>'8'!Potassium</vt:lpstr>
      <vt:lpstr>'9'!Potassium</vt:lpstr>
      <vt:lpstr>'Reference Recipe'!Potassium</vt:lpstr>
      <vt:lpstr>Potassium</vt:lpstr>
      <vt:lpstr>'1'!Print_Area</vt:lpstr>
      <vt:lpstr>'Collective Formula'!Print_Area</vt:lpstr>
      <vt:lpstr>'1'!Silica</vt:lpstr>
      <vt:lpstr>'10'!Silica</vt:lpstr>
      <vt:lpstr>'11'!Silica</vt:lpstr>
      <vt:lpstr>'12'!Silica</vt:lpstr>
      <vt:lpstr>'13'!Silica</vt:lpstr>
      <vt:lpstr>'14'!Silica</vt:lpstr>
      <vt:lpstr>'15'!Silica</vt:lpstr>
      <vt:lpstr>'16'!Silica</vt:lpstr>
      <vt:lpstr>'17'!Silica</vt:lpstr>
      <vt:lpstr>'18'!Silica</vt:lpstr>
      <vt:lpstr>'19'!Silica</vt:lpstr>
      <vt:lpstr>'2'!Silica</vt:lpstr>
      <vt:lpstr>'20'!Silica</vt:lpstr>
      <vt:lpstr>'21'!Silica</vt:lpstr>
      <vt:lpstr>'22'!Silica</vt:lpstr>
      <vt:lpstr>'23'!Silica</vt:lpstr>
      <vt:lpstr>'24'!Silica</vt:lpstr>
      <vt:lpstr>'25'!Silica</vt:lpstr>
      <vt:lpstr>'26'!Silica</vt:lpstr>
      <vt:lpstr>'27'!Silica</vt:lpstr>
      <vt:lpstr>'28'!Silica</vt:lpstr>
      <vt:lpstr>'29'!Silica</vt:lpstr>
      <vt:lpstr>'3'!Silica</vt:lpstr>
      <vt:lpstr>'30'!Silica</vt:lpstr>
      <vt:lpstr>'31'!Silica</vt:lpstr>
      <vt:lpstr>'32'!Silica</vt:lpstr>
      <vt:lpstr>'33'!Silica</vt:lpstr>
      <vt:lpstr>'34'!Silica</vt:lpstr>
      <vt:lpstr>'35'!Silica</vt:lpstr>
      <vt:lpstr>'36'!Silica</vt:lpstr>
      <vt:lpstr>'37'!Silica</vt:lpstr>
      <vt:lpstr>'38'!Silica</vt:lpstr>
      <vt:lpstr>'39'!Silica</vt:lpstr>
      <vt:lpstr>'4'!Silica</vt:lpstr>
      <vt:lpstr>'40'!Silica</vt:lpstr>
      <vt:lpstr>'41'!Silica</vt:lpstr>
      <vt:lpstr>'42'!Silica</vt:lpstr>
      <vt:lpstr>'43'!Silica</vt:lpstr>
      <vt:lpstr>'44'!Silica</vt:lpstr>
      <vt:lpstr>'45'!Silica</vt:lpstr>
      <vt:lpstr>'46'!Silica</vt:lpstr>
      <vt:lpstr>'47'!Silica</vt:lpstr>
      <vt:lpstr>'48'!Silica</vt:lpstr>
      <vt:lpstr>'49'!Silica</vt:lpstr>
      <vt:lpstr>'5'!Silica</vt:lpstr>
      <vt:lpstr>'50'!Silica</vt:lpstr>
      <vt:lpstr>'6'!Silica</vt:lpstr>
      <vt:lpstr>'7'!Silica</vt:lpstr>
      <vt:lpstr>'8'!Silica</vt:lpstr>
      <vt:lpstr>'9'!Silica</vt:lpstr>
      <vt:lpstr>'Reference Recipe'!Silica</vt:lpstr>
      <vt:lpstr>Silica</vt:lpstr>
      <vt:lpstr>'1'!Sodium</vt:lpstr>
      <vt:lpstr>'10'!Sodium</vt:lpstr>
      <vt:lpstr>'11'!Sodium</vt:lpstr>
      <vt:lpstr>'12'!Sodium</vt:lpstr>
      <vt:lpstr>'13'!Sodium</vt:lpstr>
      <vt:lpstr>'14'!Sodium</vt:lpstr>
      <vt:lpstr>'15'!Sodium</vt:lpstr>
      <vt:lpstr>'16'!Sodium</vt:lpstr>
      <vt:lpstr>'17'!Sodium</vt:lpstr>
      <vt:lpstr>'18'!Sodium</vt:lpstr>
      <vt:lpstr>'19'!Sodium</vt:lpstr>
      <vt:lpstr>'2'!Sodium</vt:lpstr>
      <vt:lpstr>'20'!Sodium</vt:lpstr>
      <vt:lpstr>'21'!Sodium</vt:lpstr>
      <vt:lpstr>'22'!Sodium</vt:lpstr>
      <vt:lpstr>'23'!Sodium</vt:lpstr>
      <vt:lpstr>'24'!Sodium</vt:lpstr>
      <vt:lpstr>'25'!Sodium</vt:lpstr>
      <vt:lpstr>'26'!Sodium</vt:lpstr>
      <vt:lpstr>'27'!Sodium</vt:lpstr>
      <vt:lpstr>'28'!Sodium</vt:lpstr>
      <vt:lpstr>'29'!Sodium</vt:lpstr>
      <vt:lpstr>'3'!Sodium</vt:lpstr>
      <vt:lpstr>'30'!Sodium</vt:lpstr>
      <vt:lpstr>'31'!Sodium</vt:lpstr>
      <vt:lpstr>'32'!Sodium</vt:lpstr>
      <vt:lpstr>'33'!Sodium</vt:lpstr>
      <vt:lpstr>'34'!Sodium</vt:lpstr>
      <vt:lpstr>'35'!Sodium</vt:lpstr>
      <vt:lpstr>'36'!Sodium</vt:lpstr>
      <vt:lpstr>'37'!Sodium</vt:lpstr>
      <vt:lpstr>'38'!Sodium</vt:lpstr>
      <vt:lpstr>'39'!Sodium</vt:lpstr>
      <vt:lpstr>'4'!Sodium</vt:lpstr>
      <vt:lpstr>'40'!Sodium</vt:lpstr>
      <vt:lpstr>'41'!Sodium</vt:lpstr>
      <vt:lpstr>'42'!Sodium</vt:lpstr>
      <vt:lpstr>'43'!Sodium</vt:lpstr>
      <vt:lpstr>'44'!Sodium</vt:lpstr>
      <vt:lpstr>'45'!Sodium</vt:lpstr>
      <vt:lpstr>'46'!Sodium</vt:lpstr>
      <vt:lpstr>'47'!Sodium</vt:lpstr>
      <vt:lpstr>'48'!Sodium</vt:lpstr>
      <vt:lpstr>'49'!Sodium</vt:lpstr>
      <vt:lpstr>'5'!Sodium</vt:lpstr>
      <vt:lpstr>'50'!Sodium</vt:lpstr>
      <vt:lpstr>'6'!Sodium</vt:lpstr>
      <vt:lpstr>'7'!Sodium</vt:lpstr>
      <vt:lpstr>'8'!Sodium</vt:lpstr>
      <vt:lpstr>'9'!Sodium</vt:lpstr>
      <vt:lpstr>'Reference Recipe'!Sodium</vt:lpstr>
      <vt:lpstr>Sodium</vt:lpstr>
      <vt:lpstr>'1'!Strontium</vt:lpstr>
      <vt:lpstr>'10'!Strontium</vt:lpstr>
      <vt:lpstr>'11'!Strontium</vt:lpstr>
      <vt:lpstr>'12'!Strontium</vt:lpstr>
      <vt:lpstr>'13'!Strontium</vt:lpstr>
      <vt:lpstr>'14'!Strontium</vt:lpstr>
      <vt:lpstr>'15'!Strontium</vt:lpstr>
      <vt:lpstr>'16'!Strontium</vt:lpstr>
      <vt:lpstr>'17'!Strontium</vt:lpstr>
      <vt:lpstr>'18'!Strontium</vt:lpstr>
      <vt:lpstr>'19'!Strontium</vt:lpstr>
      <vt:lpstr>'2'!Strontium</vt:lpstr>
      <vt:lpstr>'20'!Strontium</vt:lpstr>
      <vt:lpstr>'21'!Strontium</vt:lpstr>
      <vt:lpstr>'22'!Strontium</vt:lpstr>
      <vt:lpstr>'23'!Strontium</vt:lpstr>
      <vt:lpstr>'24'!Strontium</vt:lpstr>
      <vt:lpstr>'25'!Strontium</vt:lpstr>
      <vt:lpstr>'26'!Strontium</vt:lpstr>
      <vt:lpstr>'27'!Strontium</vt:lpstr>
      <vt:lpstr>'28'!Strontium</vt:lpstr>
      <vt:lpstr>'29'!Strontium</vt:lpstr>
      <vt:lpstr>'3'!Strontium</vt:lpstr>
      <vt:lpstr>'30'!Strontium</vt:lpstr>
      <vt:lpstr>'31'!Strontium</vt:lpstr>
      <vt:lpstr>'32'!Strontium</vt:lpstr>
      <vt:lpstr>'33'!Strontium</vt:lpstr>
      <vt:lpstr>'34'!Strontium</vt:lpstr>
      <vt:lpstr>'35'!Strontium</vt:lpstr>
      <vt:lpstr>'36'!Strontium</vt:lpstr>
      <vt:lpstr>'37'!Strontium</vt:lpstr>
      <vt:lpstr>'38'!Strontium</vt:lpstr>
      <vt:lpstr>'39'!Strontium</vt:lpstr>
      <vt:lpstr>'4'!Strontium</vt:lpstr>
      <vt:lpstr>'40'!Strontium</vt:lpstr>
      <vt:lpstr>'41'!Strontium</vt:lpstr>
      <vt:lpstr>'42'!Strontium</vt:lpstr>
      <vt:lpstr>'43'!Strontium</vt:lpstr>
      <vt:lpstr>'44'!Strontium</vt:lpstr>
      <vt:lpstr>'45'!Strontium</vt:lpstr>
      <vt:lpstr>'46'!Strontium</vt:lpstr>
      <vt:lpstr>'47'!Strontium</vt:lpstr>
      <vt:lpstr>'48'!Strontium</vt:lpstr>
      <vt:lpstr>'49'!Strontium</vt:lpstr>
      <vt:lpstr>'5'!Strontium</vt:lpstr>
      <vt:lpstr>'50'!Strontium</vt:lpstr>
      <vt:lpstr>'6'!Strontium</vt:lpstr>
      <vt:lpstr>'7'!Strontium</vt:lpstr>
      <vt:lpstr>'8'!Strontium</vt:lpstr>
      <vt:lpstr>'9'!Strontium</vt:lpstr>
      <vt:lpstr>'Reference Recipe'!Strontium</vt:lpstr>
      <vt:lpstr>Strontium</vt:lpstr>
      <vt:lpstr>'1'!Tin</vt:lpstr>
      <vt:lpstr>'10'!Tin</vt:lpstr>
      <vt:lpstr>'11'!Tin</vt:lpstr>
      <vt:lpstr>'12'!Tin</vt:lpstr>
      <vt:lpstr>'13'!Tin</vt:lpstr>
      <vt:lpstr>'14'!Tin</vt:lpstr>
      <vt:lpstr>'15'!Tin</vt:lpstr>
      <vt:lpstr>'16'!Tin</vt:lpstr>
      <vt:lpstr>'17'!Tin</vt:lpstr>
      <vt:lpstr>'18'!Tin</vt:lpstr>
      <vt:lpstr>'19'!Tin</vt:lpstr>
      <vt:lpstr>'2'!Tin</vt:lpstr>
      <vt:lpstr>'20'!Tin</vt:lpstr>
      <vt:lpstr>'21'!Tin</vt:lpstr>
      <vt:lpstr>'22'!Tin</vt:lpstr>
      <vt:lpstr>'23'!Tin</vt:lpstr>
      <vt:lpstr>'24'!Tin</vt:lpstr>
      <vt:lpstr>'25'!Tin</vt:lpstr>
      <vt:lpstr>'26'!Tin</vt:lpstr>
      <vt:lpstr>'27'!Tin</vt:lpstr>
      <vt:lpstr>'28'!Tin</vt:lpstr>
      <vt:lpstr>'29'!Tin</vt:lpstr>
      <vt:lpstr>'3'!Tin</vt:lpstr>
      <vt:lpstr>'30'!Tin</vt:lpstr>
      <vt:lpstr>'31'!Tin</vt:lpstr>
      <vt:lpstr>'32'!Tin</vt:lpstr>
      <vt:lpstr>'33'!Tin</vt:lpstr>
      <vt:lpstr>'34'!Tin</vt:lpstr>
      <vt:lpstr>'35'!Tin</vt:lpstr>
      <vt:lpstr>'36'!Tin</vt:lpstr>
      <vt:lpstr>'37'!Tin</vt:lpstr>
      <vt:lpstr>'38'!Tin</vt:lpstr>
      <vt:lpstr>'39'!Tin</vt:lpstr>
      <vt:lpstr>'4'!Tin</vt:lpstr>
      <vt:lpstr>'40'!Tin</vt:lpstr>
      <vt:lpstr>'41'!Tin</vt:lpstr>
      <vt:lpstr>'42'!Tin</vt:lpstr>
      <vt:lpstr>'43'!Tin</vt:lpstr>
      <vt:lpstr>'44'!Tin</vt:lpstr>
      <vt:lpstr>'45'!Tin</vt:lpstr>
      <vt:lpstr>'46'!Tin</vt:lpstr>
      <vt:lpstr>'47'!Tin</vt:lpstr>
      <vt:lpstr>'48'!Tin</vt:lpstr>
      <vt:lpstr>'49'!Tin</vt:lpstr>
      <vt:lpstr>'5'!Tin</vt:lpstr>
      <vt:lpstr>'50'!Tin</vt:lpstr>
      <vt:lpstr>'6'!Tin</vt:lpstr>
      <vt:lpstr>'7'!Tin</vt:lpstr>
      <vt:lpstr>'8'!Tin</vt:lpstr>
      <vt:lpstr>'9'!Tin</vt:lpstr>
      <vt:lpstr>'Reference Recipe'!Tin</vt:lpstr>
      <vt:lpstr>Tin</vt:lpstr>
      <vt:lpstr>'1'!Titanium</vt:lpstr>
      <vt:lpstr>'10'!Titanium</vt:lpstr>
      <vt:lpstr>'11'!Titanium</vt:lpstr>
      <vt:lpstr>'12'!Titanium</vt:lpstr>
      <vt:lpstr>'13'!Titanium</vt:lpstr>
      <vt:lpstr>'14'!Titanium</vt:lpstr>
      <vt:lpstr>'15'!Titanium</vt:lpstr>
      <vt:lpstr>'16'!Titanium</vt:lpstr>
      <vt:lpstr>'17'!Titanium</vt:lpstr>
      <vt:lpstr>'18'!Titanium</vt:lpstr>
      <vt:lpstr>'19'!Titanium</vt:lpstr>
      <vt:lpstr>'2'!Titanium</vt:lpstr>
      <vt:lpstr>'20'!Titanium</vt:lpstr>
      <vt:lpstr>'21'!Titanium</vt:lpstr>
      <vt:lpstr>'22'!Titanium</vt:lpstr>
      <vt:lpstr>'23'!Titanium</vt:lpstr>
      <vt:lpstr>'24'!Titanium</vt:lpstr>
      <vt:lpstr>'25'!Titanium</vt:lpstr>
      <vt:lpstr>'26'!Titanium</vt:lpstr>
      <vt:lpstr>'27'!Titanium</vt:lpstr>
      <vt:lpstr>'28'!Titanium</vt:lpstr>
      <vt:lpstr>'29'!Titanium</vt:lpstr>
      <vt:lpstr>'3'!Titanium</vt:lpstr>
      <vt:lpstr>'30'!Titanium</vt:lpstr>
      <vt:lpstr>'31'!Titanium</vt:lpstr>
      <vt:lpstr>'32'!Titanium</vt:lpstr>
      <vt:lpstr>'33'!Titanium</vt:lpstr>
      <vt:lpstr>'34'!Titanium</vt:lpstr>
      <vt:lpstr>'35'!Titanium</vt:lpstr>
      <vt:lpstr>'36'!Titanium</vt:lpstr>
      <vt:lpstr>'37'!Titanium</vt:lpstr>
      <vt:lpstr>'38'!Titanium</vt:lpstr>
      <vt:lpstr>'39'!Titanium</vt:lpstr>
      <vt:lpstr>'4'!Titanium</vt:lpstr>
      <vt:lpstr>'40'!Titanium</vt:lpstr>
      <vt:lpstr>'41'!Titanium</vt:lpstr>
      <vt:lpstr>'42'!Titanium</vt:lpstr>
      <vt:lpstr>'43'!Titanium</vt:lpstr>
      <vt:lpstr>'44'!Titanium</vt:lpstr>
      <vt:lpstr>'45'!Titanium</vt:lpstr>
      <vt:lpstr>'46'!Titanium</vt:lpstr>
      <vt:lpstr>'47'!Titanium</vt:lpstr>
      <vt:lpstr>'48'!Titanium</vt:lpstr>
      <vt:lpstr>'49'!Titanium</vt:lpstr>
      <vt:lpstr>'5'!Titanium</vt:lpstr>
      <vt:lpstr>'50'!Titanium</vt:lpstr>
      <vt:lpstr>'6'!Titanium</vt:lpstr>
      <vt:lpstr>'7'!Titanium</vt:lpstr>
      <vt:lpstr>'8'!Titanium</vt:lpstr>
      <vt:lpstr>'9'!Titanium</vt:lpstr>
      <vt:lpstr>'Reference Recipe'!Titanium</vt:lpstr>
      <vt:lpstr>Titanium</vt:lpstr>
      <vt:lpstr>'1'!Zinc</vt:lpstr>
      <vt:lpstr>'10'!Zinc</vt:lpstr>
      <vt:lpstr>'11'!Zinc</vt:lpstr>
      <vt:lpstr>'12'!Zinc</vt:lpstr>
      <vt:lpstr>'13'!Zinc</vt:lpstr>
      <vt:lpstr>'14'!Zinc</vt:lpstr>
      <vt:lpstr>'15'!Zinc</vt:lpstr>
      <vt:lpstr>'16'!Zinc</vt:lpstr>
      <vt:lpstr>'17'!Zinc</vt:lpstr>
      <vt:lpstr>'18'!Zinc</vt:lpstr>
      <vt:lpstr>'19'!Zinc</vt:lpstr>
      <vt:lpstr>'2'!Zinc</vt:lpstr>
      <vt:lpstr>'20'!Zinc</vt:lpstr>
      <vt:lpstr>'21'!Zinc</vt:lpstr>
      <vt:lpstr>'22'!Zinc</vt:lpstr>
      <vt:lpstr>'23'!Zinc</vt:lpstr>
      <vt:lpstr>'24'!Zinc</vt:lpstr>
      <vt:lpstr>'25'!Zinc</vt:lpstr>
      <vt:lpstr>'26'!Zinc</vt:lpstr>
      <vt:lpstr>'27'!Zinc</vt:lpstr>
      <vt:lpstr>'28'!Zinc</vt:lpstr>
      <vt:lpstr>'29'!Zinc</vt:lpstr>
      <vt:lpstr>'3'!Zinc</vt:lpstr>
      <vt:lpstr>'30'!Zinc</vt:lpstr>
      <vt:lpstr>'31'!Zinc</vt:lpstr>
      <vt:lpstr>'32'!Zinc</vt:lpstr>
      <vt:lpstr>'33'!Zinc</vt:lpstr>
      <vt:lpstr>'34'!Zinc</vt:lpstr>
      <vt:lpstr>'35'!Zinc</vt:lpstr>
      <vt:lpstr>'36'!Zinc</vt:lpstr>
      <vt:lpstr>'37'!Zinc</vt:lpstr>
      <vt:lpstr>'38'!Zinc</vt:lpstr>
      <vt:lpstr>'39'!Zinc</vt:lpstr>
      <vt:lpstr>'4'!Zinc</vt:lpstr>
      <vt:lpstr>'40'!Zinc</vt:lpstr>
      <vt:lpstr>'41'!Zinc</vt:lpstr>
      <vt:lpstr>'42'!Zinc</vt:lpstr>
      <vt:lpstr>'43'!Zinc</vt:lpstr>
      <vt:lpstr>'44'!Zinc</vt:lpstr>
      <vt:lpstr>'45'!Zinc</vt:lpstr>
      <vt:lpstr>'46'!Zinc</vt:lpstr>
      <vt:lpstr>'47'!Zinc</vt:lpstr>
      <vt:lpstr>'48'!Zinc</vt:lpstr>
      <vt:lpstr>'49'!Zinc</vt:lpstr>
      <vt:lpstr>'5'!Zinc</vt:lpstr>
      <vt:lpstr>'50'!Zinc</vt:lpstr>
      <vt:lpstr>'6'!Zinc</vt:lpstr>
      <vt:lpstr>'7'!Zinc</vt:lpstr>
      <vt:lpstr>'8'!Zinc</vt:lpstr>
      <vt:lpstr>'9'!Zinc</vt:lpstr>
      <vt:lpstr>'Reference Recipe'!Zinc</vt:lpstr>
      <vt:lpstr>Zinc</vt:lpstr>
    </vt:vector>
  </TitlesOfParts>
  <Company>NYS College of Ceramics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Katz</dc:creator>
  <cp:lastModifiedBy>Matthew Katz</cp:lastModifiedBy>
  <cp:lastPrinted>2025-05-08T13:25:34Z</cp:lastPrinted>
  <dcterms:created xsi:type="dcterms:W3CDTF">2007-03-22T17:33:53Z</dcterms:created>
  <dcterms:modified xsi:type="dcterms:W3CDTF">2025-05-16T13:26:23Z</dcterms:modified>
</cp:coreProperties>
</file>